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1_Dokumenty/00_Pracovní_zakázky/HTC servis_ZŘ 1_st.práce/01_Zadávací dokumentace/ZD-final_na PZ/"/>
    </mc:Choice>
  </mc:AlternateContent>
  <xr:revisionPtr revIDLastSave="54" documentId="13_ncr:1_{3B4CCF11-2CDC-4CFF-A578-652B762FEF3B}" xr6:coauthVersionLast="47" xr6:coauthVersionMax="47" xr10:uidLastSave="{5F998CE8-9219-4D71-AD87-7477EDCD62DE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VN OVN-01 Naklady" sheetId="12" r:id="rId4"/>
    <sheet name="SO 01a SO 01a-01 Pol" sheetId="13" r:id="rId5"/>
    <sheet name="SO 01a SO 01a-02 Pol" sheetId="14" r:id="rId6"/>
    <sheet name="SO 01a SO 01a-03 Pol" sheetId="15" r:id="rId7"/>
    <sheet name="SO 01a SO 01a-04 Pol" sheetId="16" r:id="rId8"/>
    <sheet name="SO 01a SO 01a-05 Pol" sheetId="17" r:id="rId9"/>
    <sheet name="SO 01a SO 01a-06 Pol" sheetId="18" r:id="rId10"/>
    <sheet name="SO 01a SO 01a-07 Pol" sheetId="19" r:id="rId11"/>
    <sheet name="SO 02a SO 02a-01 Pol" sheetId="20" r:id="rId12"/>
    <sheet name="SO 02a SO 02a-02 Pol" sheetId="21" r:id="rId13"/>
    <sheet name="SO 02a SO 02a-03 Pol" sheetId="22" r:id="rId14"/>
    <sheet name="SO 02a SO 02a-04 Pol" sheetId="23" r:id="rId15"/>
    <sheet name="SO 02a SO 02a-05 Pol" sheetId="24" r:id="rId16"/>
    <sheet name="SO 02a SO 02a-06 Pol" sheetId="25" r:id="rId17"/>
    <sheet name="SO 03a SO 03a-01 Pol" sheetId="26" r:id="rId18"/>
    <sheet name="SO 03a SO 03a-02 Pol" sheetId="27" r:id="rId19"/>
    <sheet name="SO 03a SO 03a-03 Pol" sheetId="28" r:id="rId20"/>
    <sheet name="SO 03a SO 03a-04 Pol" sheetId="29" r:id="rId21"/>
  </sheets>
  <externalReferences>
    <externalReference r:id="rId22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'OVN OVN-01 Naklady'!$1:$7</definedName>
    <definedName name="_xlnm.Print_Titles" localSheetId="4">'SO 01a SO 01a-01 Pol'!$1:$7</definedName>
    <definedName name="_xlnm.Print_Titles" localSheetId="5">'SO 01a SO 01a-02 Pol'!$1:$7</definedName>
    <definedName name="_xlnm.Print_Titles" localSheetId="6">'SO 01a SO 01a-03 Pol'!$1:$7</definedName>
    <definedName name="_xlnm.Print_Titles" localSheetId="7">'SO 01a SO 01a-04 Pol'!$1:$7</definedName>
    <definedName name="_xlnm.Print_Titles" localSheetId="8">'SO 01a SO 01a-05 Pol'!$1:$7</definedName>
    <definedName name="_xlnm.Print_Titles" localSheetId="9">'SO 01a SO 01a-06 Pol'!$1:$7</definedName>
    <definedName name="_xlnm.Print_Titles" localSheetId="10">'SO 01a SO 01a-07 Pol'!$1:$7</definedName>
    <definedName name="_xlnm.Print_Titles" localSheetId="11">'SO 02a SO 02a-01 Pol'!$1:$7</definedName>
    <definedName name="_xlnm.Print_Titles" localSheetId="12">'SO 02a SO 02a-02 Pol'!$1:$7</definedName>
    <definedName name="_xlnm.Print_Titles" localSheetId="13">'SO 02a SO 02a-03 Pol'!$1:$7</definedName>
    <definedName name="_xlnm.Print_Titles" localSheetId="14">'SO 02a SO 02a-04 Pol'!$1:$7</definedName>
    <definedName name="_xlnm.Print_Titles" localSheetId="15">'SO 02a SO 02a-05 Pol'!$1:$7</definedName>
    <definedName name="_xlnm.Print_Titles" localSheetId="16">'SO 02a SO 02a-06 Pol'!$1:$7</definedName>
    <definedName name="_xlnm.Print_Titles" localSheetId="17">'SO 03a SO 03a-01 Pol'!$1:$7</definedName>
    <definedName name="_xlnm.Print_Titles" localSheetId="18">'SO 03a SO 03a-02 Pol'!$1:$7</definedName>
    <definedName name="_xlnm.Print_Titles" localSheetId="19">'SO 03a SO 03a-03 Pol'!$1:$7</definedName>
    <definedName name="_xlnm.Print_Titles" localSheetId="20">'SO 03a SO 03a-04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'OVN OVN-01 Naklady'!$A$1:$Y$28</definedName>
    <definedName name="_xlnm.Print_Area" localSheetId="4">'SO 01a SO 01a-01 Pol'!$A$1:$Y$93</definedName>
    <definedName name="_xlnm.Print_Area" localSheetId="5">'SO 01a SO 01a-02 Pol'!$A$1:$Y$267</definedName>
    <definedName name="_xlnm.Print_Area" localSheetId="6">'SO 01a SO 01a-03 Pol'!$A$1:$Y$195</definedName>
    <definedName name="_xlnm.Print_Area" localSheetId="7">'SO 01a SO 01a-04 Pol'!$A$1:$Y$197</definedName>
    <definedName name="_xlnm.Print_Area" localSheetId="8">'SO 01a SO 01a-05 Pol'!$A$1:$Y$77</definedName>
    <definedName name="_xlnm.Print_Area" localSheetId="9">'SO 01a SO 01a-06 Pol'!$A$1:$Y$188</definedName>
    <definedName name="_xlnm.Print_Area" localSheetId="10">'SO 01a SO 01a-07 Pol'!$A$1:$Y$65</definedName>
    <definedName name="_xlnm.Print_Area" localSheetId="11">'SO 02a SO 02a-01 Pol'!$A$1:$Y$177</definedName>
    <definedName name="_xlnm.Print_Area" localSheetId="12">'SO 02a SO 02a-02 Pol'!$A$1:$Y$221</definedName>
    <definedName name="_xlnm.Print_Area" localSheetId="13">'SO 02a SO 02a-03 Pol'!$A$1:$Y$93</definedName>
    <definedName name="_xlnm.Print_Area" localSheetId="14">'SO 02a SO 02a-04 Pol'!$A$1:$Y$152</definedName>
    <definedName name="_xlnm.Print_Area" localSheetId="15">'SO 02a SO 02a-05 Pol'!$A$1:$Y$66</definedName>
    <definedName name="_xlnm.Print_Area" localSheetId="16">'SO 02a SO 02a-06 Pol'!$A$1:$Y$96</definedName>
    <definedName name="_xlnm.Print_Area" localSheetId="17">'SO 03a SO 03a-01 Pol'!$A$1:$Y$116</definedName>
    <definedName name="_xlnm.Print_Area" localSheetId="18">'SO 03a SO 03a-02 Pol'!$A$1:$Y$82</definedName>
    <definedName name="_xlnm.Print_Area" localSheetId="19">'SO 03a SO 03a-03 Pol'!$A$1:$Y$43</definedName>
    <definedName name="_xlnm.Print_Area" localSheetId="20">'SO 03a SO 03a-04 Pol'!$A$1:$Y$29</definedName>
    <definedName name="_xlnm.Print_Area" localSheetId="1">Stavba!$A$1:$J$114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2" l="1"/>
  <c r="G35" i="13"/>
  <c r="G9" i="29"/>
  <c r="M9" i="29" s="1"/>
  <c r="I9" i="29"/>
  <c r="K9" i="29"/>
  <c r="O9" i="29"/>
  <c r="Q9" i="29"/>
  <c r="V9" i="29"/>
  <c r="G10" i="29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G13" i="29"/>
  <c r="M13" i="29" s="1"/>
  <c r="I13" i="29"/>
  <c r="K13" i="29"/>
  <c r="O13" i="29"/>
  <c r="Q13" i="29"/>
  <c r="V13" i="29"/>
  <c r="G14" i="29"/>
  <c r="M14" i="29" s="1"/>
  <c r="I14" i="29"/>
  <c r="K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AE19" i="29"/>
  <c r="F61" i="1" s="1"/>
  <c r="G9" i="28"/>
  <c r="M9" i="28" s="1"/>
  <c r="I9" i="28"/>
  <c r="K9" i="28"/>
  <c r="O9" i="28"/>
  <c r="Q9" i="28"/>
  <c r="V9" i="28"/>
  <c r="G10" i="28"/>
  <c r="I10" i="28"/>
  <c r="K10" i="28"/>
  <c r="O10" i="28"/>
  <c r="Q10" i="28"/>
  <c r="V10" i="28"/>
  <c r="G11" i="28"/>
  <c r="M11" i="28" s="1"/>
  <c r="I11" i="28"/>
  <c r="K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M16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M20" i="28" s="1"/>
  <c r="I20" i="28"/>
  <c r="K20" i="28"/>
  <c r="O20" i="28"/>
  <c r="Q20" i="28"/>
  <c r="V20" i="28"/>
  <c r="G21" i="28"/>
  <c r="M21" i="28" s="1"/>
  <c r="I21" i="28"/>
  <c r="K21" i="28"/>
  <c r="O21" i="28"/>
  <c r="Q21" i="28"/>
  <c r="V21" i="28"/>
  <c r="G22" i="28"/>
  <c r="I22" i="28"/>
  <c r="K22" i="28"/>
  <c r="M22" i="28"/>
  <c r="O22" i="28"/>
  <c r="Q22" i="28"/>
  <c r="V22" i="28"/>
  <c r="G23" i="28"/>
  <c r="M23" i="28" s="1"/>
  <c r="I23" i="28"/>
  <c r="K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M28" i="28" s="1"/>
  <c r="I28" i="28"/>
  <c r="K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1" i="28"/>
  <c r="M31" i="28" s="1"/>
  <c r="I31" i="28"/>
  <c r="K31" i="28"/>
  <c r="O31" i="28"/>
  <c r="Q31" i="28"/>
  <c r="V31" i="28"/>
  <c r="AE33" i="28"/>
  <c r="F60" i="1" s="1"/>
  <c r="G9" i="27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5" i="27"/>
  <c r="I15" i="27"/>
  <c r="K15" i="27"/>
  <c r="M15" i="27"/>
  <c r="O15" i="27"/>
  <c r="Q15" i="27"/>
  <c r="V15" i="27"/>
  <c r="G16" i="27"/>
  <c r="M16" i="27" s="1"/>
  <c r="I16" i="27"/>
  <c r="K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M19" i="27" s="1"/>
  <c r="I19" i="27"/>
  <c r="K19" i="27"/>
  <c r="O19" i="27"/>
  <c r="Q19" i="27"/>
  <c r="V19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4" i="27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6" i="27"/>
  <c r="M26" i="27" s="1"/>
  <c r="I26" i="27"/>
  <c r="K26" i="27"/>
  <c r="O26" i="27"/>
  <c r="Q26" i="27"/>
  <c r="V26" i="27"/>
  <c r="G27" i="27"/>
  <c r="M27" i="27" s="1"/>
  <c r="I27" i="27"/>
  <c r="K27" i="27"/>
  <c r="O27" i="27"/>
  <c r="Q27" i="27"/>
  <c r="V27" i="27"/>
  <c r="G28" i="27"/>
  <c r="M28" i="27" s="1"/>
  <c r="I28" i="27"/>
  <c r="K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M31" i="27" s="1"/>
  <c r="I31" i="27"/>
  <c r="K31" i="27"/>
  <c r="O31" i="27"/>
  <c r="Q31" i="27"/>
  <c r="V31" i="27"/>
  <c r="G32" i="27"/>
  <c r="M32" i="27" s="1"/>
  <c r="I32" i="27"/>
  <c r="K32" i="27"/>
  <c r="O32" i="27"/>
  <c r="Q32" i="27"/>
  <c r="V32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M35" i="27" s="1"/>
  <c r="I35" i="27"/>
  <c r="K35" i="27"/>
  <c r="O35" i="27"/>
  <c r="Q35" i="27"/>
  <c r="V35" i="27"/>
  <c r="G36" i="27"/>
  <c r="M36" i="27" s="1"/>
  <c r="I36" i="27"/>
  <c r="K36" i="27"/>
  <c r="O36" i="27"/>
  <c r="Q36" i="27"/>
  <c r="V36" i="27"/>
  <c r="G37" i="27"/>
  <c r="M37" i="27" s="1"/>
  <c r="I37" i="27"/>
  <c r="K37" i="27"/>
  <c r="O37" i="27"/>
  <c r="Q37" i="27"/>
  <c r="V37" i="27"/>
  <c r="G39" i="27"/>
  <c r="M39" i="27" s="1"/>
  <c r="I39" i="27"/>
  <c r="K39" i="27"/>
  <c r="O39" i="27"/>
  <c r="Q39" i="27"/>
  <c r="V39" i="27"/>
  <c r="G40" i="27"/>
  <c r="M40" i="27" s="1"/>
  <c r="I40" i="27"/>
  <c r="K40" i="27"/>
  <c r="O40" i="27"/>
  <c r="Q40" i="27"/>
  <c r="V40" i="27"/>
  <c r="G41" i="27"/>
  <c r="I41" i="27"/>
  <c r="K41" i="27"/>
  <c r="O41" i="27"/>
  <c r="Q41" i="27"/>
  <c r="V41" i="27"/>
  <c r="G42" i="27"/>
  <c r="M42" i="27" s="1"/>
  <c r="I42" i="27"/>
  <c r="K42" i="27"/>
  <c r="O42" i="27"/>
  <c r="Q42" i="27"/>
  <c r="V42" i="27"/>
  <c r="G43" i="27"/>
  <c r="I43" i="27"/>
  <c r="K43" i="27"/>
  <c r="M43" i="27"/>
  <c r="O43" i="27"/>
  <c r="Q43" i="27"/>
  <c r="V43" i="27"/>
  <c r="G44" i="27"/>
  <c r="M44" i="27" s="1"/>
  <c r="I44" i="27"/>
  <c r="K44" i="27"/>
  <c r="O44" i="27"/>
  <c r="Q44" i="27"/>
  <c r="V44" i="27"/>
  <c r="G45" i="27"/>
  <c r="M45" i="27" s="1"/>
  <c r="I45" i="27"/>
  <c r="K45" i="27"/>
  <c r="O45" i="27"/>
  <c r="Q45" i="27"/>
  <c r="V45" i="27"/>
  <c r="G46" i="27"/>
  <c r="M46" i="27" s="1"/>
  <c r="I46" i="27"/>
  <c r="K46" i="27"/>
  <c r="O46" i="27"/>
  <c r="Q46" i="27"/>
  <c r="V46" i="27"/>
  <c r="G47" i="27"/>
  <c r="M47" i="27" s="1"/>
  <c r="I47" i="27"/>
  <c r="K47" i="27"/>
  <c r="O47" i="27"/>
  <c r="Q47" i="27"/>
  <c r="V47" i="27"/>
  <c r="G48" i="27"/>
  <c r="M48" i="27" s="1"/>
  <c r="I48" i="27"/>
  <c r="K48" i="27"/>
  <c r="O48" i="27"/>
  <c r="Q48" i="27"/>
  <c r="V48" i="27"/>
  <c r="G49" i="27"/>
  <c r="M49" i="27" s="1"/>
  <c r="I49" i="27"/>
  <c r="K49" i="27"/>
  <c r="O49" i="27"/>
  <c r="Q49" i="27"/>
  <c r="V49" i="27"/>
  <c r="G50" i="27"/>
  <c r="M50" i="27" s="1"/>
  <c r="I50" i="27"/>
  <c r="K50" i="27"/>
  <c r="O50" i="27"/>
  <c r="Q50" i="27"/>
  <c r="V50" i="27"/>
  <c r="G51" i="27"/>
  <c r="M51" i="27" s="1"/>
  <c r="I51" i="27"/>
  <c r="K51" i="27"/>
  <c r="O51" i="27"/>
  <c r="Q51" i="27"/>
  <c r="V51" i="27"/>
  <c r="G52" i="27"/>
  <c r="M52" i="27" s="1"/>
  <c r="I52" i="27"/>
  <c r="K52" i="27"/>
  <c r="O52" i="27"/>
  <c r="Q52" i="27"/>
  <c r="V52" i="27"/>
  <c r="G53" i="27"/>
  <c r="M53" i="27" s="1"/>
  <c r="I53" i="27"/>
  <c r="K53" i="27"/>
  <c r="O53" i="27"/>
  <c r="Q53" i="27"/>
  <c r="V53" i="27"/>
  <c r="G54" i="27"/>
  <c r="M54" i="27" s="1"/>
  <c r="I54" i="27"/>
  <c r="K54" i="27"/>
  <c r="O54" i="27"/>
  <c r="Q54" i="27"/>
  <c r="V54" i="27"/>
  <c r="G55" i="27"/>
  <c r="M55" i="27" s="1"/>
  <c r="I55" i="27"/>
  <c r="K55" i="27"/>
  <c r="O55" i="27"/>
  <c r="Q55" i="27"/>
  <c r="V55" i="27"/>
  <c r="G56" i="27"/>
  <c r="M56" i="27" s="1"/>
  <c r="I56" i="27"/>
  <c r="K56" i="27"/>
  <c r="O56" i="27"/>
  <c r="Q56" i="27"/>
  <c r="V56" i="27"/>
  <c r="G57" i="27"/>
  <c r="M57" i="27" s="1"/>
  <c r="I57" i="27"/>
  <c r="K57" i="27"/>
  <c r="O57" i="27"/>
  <c r="Q57" i="27"/>
  <c r="V57" i="27"/>
  <c r="G58" i="27"/>
  <c r="M58" i="27" s="1"/>
  <c r="I58" i="27"/>
  <c r="K58" i="27"/>
  <c r="O58" i="27"/>
  <c r="Q58" i="27"/>
  <c r="V58" i="27"/>
  <c r="G59" i="27"/>
  <c r="M59" i="27" s="1"/>
  <c r="I59" i="27"/>
  <c r="K59" i="27"/>
  <c r="O59" i="27"/>
  <c r="Q59" i="27"/>
  <c r="V59" i="27"/>
  <c r="G60" i="27"/>
  <c r="M60" i="27" s="1"/>
  <c r="I60" i="27"/>
  <c r="K60" i="27"/>
  <c r="O60" i="27"/>
  <c r="Q60" i="27"/>
  <c r="V60" i="27"/>
  <c r="G61" i="27"/>
  <c r="M61" i="27" s="1"/>
  <c r="I61" i="27"/>
  <c r="K61" i="27"/>
  <c r="O61" i="27"/>
  <c r="Q61" i="27"/>
  <c r="V61" i="27"/>
  <c r="G62" i="27"/>
  <c r="M62" i="27" s="1"/>
  <c r="I62" i="27"/>
  <c r="K62" i="27"/>
  <c r="O62" i="27"/>
  <c r="Q62" i="27"/>
  <c r="V62" i="27"/>
  <c r="G63" i="27"/>
  <c r="M63" i="27" s="1"/>
  <c r="I63" i="27"/>
  <c r="K63" i="27"/>
  <c r="O63" i="27"/>
  <c r="Q63" i="27"/>
  <c r="V63" i="27"/>
  <c r="G64" i="27"/>
  <c r="M64" i="27" s="1"/>
  <c r="I64" i="27"/>
  <c r="K64" i="27"/>
  <c r="O64" i="27"/>
  <c r="Q64" i="27"/>
  <c r="V64" i="27"/>
  <c r="G65" i="27"/>
  <c r="M65" i="27" s="1"/>
  <c r="I65" i="27"/>
  <c r="K65" i="27"/>
  <c r="O65" i="27"/>
  <c r="Q65" i="27"/>
  <c r="V65" i="27"/>
  <c r="G66" i="27"/>
  <c r="M66" i="27" s="1"/>
  <c r="I66" i="27"/>
  <c r="K66" i="27"/>
  <c r="O66" i="27"/>
  <c r="Q66" i="27"/>
  <c r="V66" i="27"/>
  <c r="G67" i="27"/>
  <c r="M67" i="27" s="1"/>
  <c r="I67" i="27"/>
  <c r="K67" i="27"/>
  <c r="O67" i="27"/>
  <c r="Q67" i="27"/>
  <c r="V67" i="27"/>
  <c r="G68" i="27"/>
  <c r="M68" i="27" s="1"/>
  <c r="I68" i="27"/>
  <c r="K68" i="27"/>
  <c r="O68" i="27"/>
  <c r="Q68" i="27"/>
  <c r="V68" i="27"/>
  <c r="G69" i="27"/>
  <c r="M69" i="27" s="1"/>
  <c r="I69" i="27"/>
  <c r="K69" i="27"/>
  <c r="O69" i="27"/>
  <c r="Q69" i="27"/>
  <c r="V69" i="27"/>
  <c r="G70" i="27"/>
  <c r="M70" i="27" s="1"/>
  <c r="I70" i="27"/>
  <c r="K70" i="27"/>
  <c r="O70" i="27"/>
  <c r="Q70" i="27"/>
  <c r="V70" i="27"/>
  <c r="AE72" i="27"/>
  <c r="F59" i="1" s="1"/>
  <c r="G9" i="26"/>
  <c r="I9" i="26"/>
  <c r="K9" i="26"/>
  <c r="O9" i="26"/>
  <c r="Q9" i="26"/>
  <c r="V9" i="26"/>
  <c r="G10" i="26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M12" i="26" s="1"/>
  <c r="I12" i="26"/>
  <c r="K12" i="26"/>
  <c r="O12" i="26"/>
  <c r="Q12" i="26"/>
  <c r="V12" i="26"/>
  <c r="G13" i="26"/>
  <c r="M13" i="26" s="1"/>
  <c r="I13" i="26"/>
  <c r="K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1" i="26"/>
  <c r="M21" i="26" s="1"/>
  <c r="I21" i="26"/>
  <c r="K21" i="26"/>
  <c r="O21" i="26"/>
  <c r="Q21" i="26"/>
  <c r="V21" i="26"/>
  <c r="G22" i="26"/>
  <c r="M22" i="26" s="1"/>
  <c r="I22" i="26"/>
  <c r="K22" i="26"/>
  <c r="O22" i="26"/>
  <c r="Q22" i="26"/>
  <c r="V22" i="26"/>
  <c r="G23" i="26"/>
  <c r="M23" i="26" s="1"/>
  <c r="I23" i="26"/>
  <c r="K23" i="26"/>
  <c r="O23" i="26"/>
  <c r="Q23" i="26"/>
  <c r="V23" i="26"/>
  <c r="G24" i="26"/>
  <c r="M24" i="26" s="1"/>
  <c r="I24" i="26"/>
  <c r="K24" i="26"/>
  <c r="O24" i="26"/>
  <c r="Q24" i="26"/>
  <c r="V24" i="26"/>
  <c r="G25" i="26"/>
  <c r="I25" i="26"/>
  <c r="K25" i="26"/>
  <c r="M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M29" i="26" s="1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4" i="26"/>
  <c r="M34" i="26" s="1"/>
  <c r="I34" i="26"/>
  <c r="K34" i="26"/>
  <c r="O34" i="26"/>
  <c r="Q34" i="26"/>
  <c r="V34" i="26"/>
  <c r="G35" i="26"/>
  <c r="M35" i="26" s="1"/>
  <c r="I35" i="26"/>
  <c r="K35" i="26"/>
  <c r="O35" i="26"/>
  <c r="Q35" i="26"/>
  <c r="V35" i="26"/>
  <c r="G36" i="26"/>
  <c r="M36" i="26" s="1"/>
  <c r="I36" i="26"/>
  <c r="K36" i="26"/>
  <c r="O36" i="26"/>
  <c r="Q36" i="26"/>
  <c r="V36" i="26"/>
  <c r="G37" i="26"/>
  <c r="M37" i="26" s="1"/>
  <c r="I37" i="26"/>
  <c r="K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M43" i="26" s="1"/>
  <c r="I43" i="26"/>
  <c r="K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M53" i="26" s="1"/>
  <c r="I53" i="26"/>
  <c r="K53" i="26"/>
  <c r="O53" i="26"/>
  <c r="Q53" i="26"/>
  <c r="V53" i="26"/>
  <c r="G54" i="26"/>
  <c r="M54" i="26" s="1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M56" i="26" s="1"/>
  <c r="I56" i="26"/>
  <c r="K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M62" i="26" s="1"/>
  <c r="I62" i="26"/>
  <c r="K62" i="26"/>
  <c r="O62" i="26"/>
  <c r="Q62" i="26"/>
  <c r="V62" i="26"/>
  <c r="G63" i="26"/>
  <c r="M63" i="26" s="1"/>
  <c r="I63" i="26"/>
  <c r="K63" i="26"/>
  <c r="O63" i="26"/>
  <c r="Q63" i="26"/>
  <c r="V63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69" i="26"/>
  <c r="M69" i="26" s="1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M71" i="26" s="1"/>
  <c r="I71" i="26"/>
  <c r="K71" i="26"/>
  <c r="O71" i="26"/>
  <c r="Q71" i="26"/>
  <c r="V71" i="26"/>
  <c r="G72" i="26"/>
  <c r="M72" i="26" s="1"/>
  <c r="I72" i="26"/>
  <c r="K72" i="26"/>
  <c r="O72" i="26"/>
  <c r="Q72" i="26"/>
  <c r="V72" i="26"/>
  <c r="G73" i="26"/>
  <c r="M73" i="26" s="1"/>
  <c r="I73" i="26"/>
  <c r="K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G76" i="26"/>
  <c r="M76" i="26" s="1"/>
  <c r="I76" i="26"/>
  <c r="K76" i="26"/>
  <c r="O76" i="26"/>
  <c r="Q76" i="26"/>
  <c r="V76" i="26"/>
  <c r="G77" i="26"/>
  <c r="M77" i="26" s="1"/>
  <c r="I77" i="26"/>
  <c r="K77" i="26"/>
  <c r="O77" i="26"/>
  <c r="Q77" i="26"/>
  <c r="V77" i="26"/>
  <c r="G79" i="26"/>
  <c r="M79" i="26" s="1"/>
  <c r="I79" i="26"/>
  <c r="K79" i="26"/>
  <c r="O79" i="26"/>
  <c r="Q79" i="26"/>
  <c r="V79" i="26"/>
  <c r="G80" i="26"/>
  <c r="M80" i="26" s="1"/>
  <c r="I80" i="26"/>
  <c r="K80" i="26"/>
  <c r="O80" i="26"/>
  <c r="Q80" i="26"/>
  <c r="V80" i="26"/>
  <c r="G81" i="26"/>
  <c r="M81" i="26" s="1"/>
  <c r="I81" i="26"/>
  <c r="K81" i="26"/>
  <c r="O81" i="26"/>
  <c r="Q81" i="26"/>
  <c r="V81" i="26"/>
  <c r="G82" i="26"/>
  <c r="M82" i="26" s="1"/>
  <c r="I82" i="26"/>
  <c r="K82" i="26"/>
  <c r="O82" i="26"/>
  <c r="Q82" i="26"/>
  <c r="V82" i="26"/>
  <c r="G83" i="26"/>
  <c r="M83" i="26" s="1"/>
  <c r="I83" i="26"/>
  <c r="K83" i="26"/>
  <c r="O83" i="26"/>
  <c r="Q83" i="26"/>
  <c r="V83" i="26"/>
  <c r="G84" i="26"/>
  <c r="M84" i="26" s="1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M86" i="26" s="1"/>
  <c r="I86" i="26"/>
  <c r="K86" i="26"/>
  <c r="O86" i="26"/>
  <c r="Q86" i="26"/>
  <c r="V86" i="26"/>
  <c r="G87" i="26"/>
  <c r="M87" i="26" s="1"/>
  <c r="I87" i="26"/>
  <c r="K87" i="26"/>
  <c r="O87" i="26"/>
  <c r="Q87" i="26"/>
  <c r="V87" i="26"/>
  <c r="G88" i="26"/>
  <c r="M88" i="26" s="1"/>
  <c r="I88" i="26"/>
  <c r="K88" i="26"/>
  <c r="O88" i="26"/>
  <c r="Q88" i="26"/>
  <c r="V88" i="26"/>
  <c r="G89" i="26"/>
  <c r="M89" i="26" s="1"/>
  <c r="I89" i="26"/>
  <c r="K89" i="26"/>
  <c r="O89" i="26"/>
  <c r="Q89" i="26"/>
  <c r="V89" i="26"/>
  <c r="G90" i="26"/>
  <c r="M90" i="26" s="1"/>
  <c r="I90" i="26"/>
  <c r="K90" i="26"/>
  <c r="O90" i="26"/>
  <c r="Q90" i="26"/>
  <c r="V90" i="26"/>
  <c r="G91" i="26"/>
  <c r="M91" i="26" s="1"/>
  <c r="I91" i="26"/>
  <c r="K91" i="26"/>
  <c r="O91" i="26"/>
  <c r="Q91" i="26"/>
  <c r="V91" i="26"/>
  <c r="G92" i="26"/>
  <c r="M92" i="26" s="1"/>
  <c r="I92" i="26"/>
  <c r="K92" i="26"/>
  <c r="O92" i="26"/>
  <c r="Q92" i="26"/>
  <c r="V92" i="26"/>
  <c r="G93" i="26"/>
  <c r="M93" i="26" s="1"/>
  <c r="I93" i="26"/>
  <c r="K93" i="26"/>
  <c r="O93" i="26"/>
  <c r="Q93" i="26"/>
  <c r="V93" i="26"/>
  <c r="G94" i="26"/>
  <c r="M94" i="26" s="1"/>
  <c r="I94" i="26"/>
  <c r="K94" i="26"/>
  <c r="O94" i="26"/>
  <c r="Q94" i="26"/>
  <c r="V94" i="26"/>
  <c r="G95" i="26"/>
  <c r="M95" i="26" s="1"/>
  <c r="I95" i="26"/>
  <c r="K95" i="26"/>
  <c r="O95" i="26"/>
  <c r="Q95" i="26"/>
  <c r="V95" i="26"/>
  <c r="G96" i="26"/>
  <c r="M96" i="26" s="1"/>
  <c r="I96" i="26"/>
  <c r="K96" i="26"/>
  <c r="O96" i="26"/>
  <c r="Q96" i="26"/>
  <c r="V96" i="26"/>
  <c r="G97" i="26"/>
  <c r="M97" i="26" s="1"/>
  <c r="I97" i="26"/>
  <c r="K97" i="26"/>
  <c r="O97" i="26"/>
  <c r="Q97" i="26"/>
  <c r="V97" i="26"/>
  <c r="G98" i="26"/>
  <c r="M98" i="26" s="1"/>
  <c r="I98" i="26"/>
  <c r="K98" i="26"/>
  <c r="O98" i="26"/>
  <c r="Q98" i="26"/>
  <c r="V98" i="26"/>
  <c r="G99" i="26"/>
  <c r="M99" i="26" s="1"/>
  <c r="I99" i="26"/>
  <c r="K99" i="26"/>
  <c r="O99" i="26"/>
  <c r="Q99" i="26"/>
  <c r="V99" i="26"/>
  <c r="G100" i="26"/>
  <c r="M100" i="26" s="1"/>
  <c r="I100" i="26"/>
  <c r="K100" i="26"/>
  <c r="O100" i="26"/>
  <c r="Q100" i="26"/>
  <c r="V100" i="26"/>
  <c r="G101" i="26"/>
  <c r="M101" i="26" s="1"/>
  <c r="I101" i="26"/>
  <c r="K101" i="26"/>
  <c r="O101" i="26"/>
  <c r="Q101" i="26"/>
  <c r="V101" i="26"/>
  <c r="G102" i="26"/>
  <c r="M102" i="26" s="1"/>
  <c r="I102" i="26"/>
  <c r="K102" i="26"/>
  <c r="O102" i="26"/>
  <c r="Q102" i="26"/>
  <c r="V102" i="26"/>
  <c r="G103" i="26"/>
  <c r="G104" i="26"/>
  <c r="M104" i="26" s="1"/>
  <c r="M103" i="26" s="1"/>
  <c r="I104" i="26"/>
  <c r="I103" i="26" s="1"/>
  <c r="K104" i="26"/>
  <c r="K103" i="26" s="1"/>
  <c r="O104" i="26"/>
  <c r="O103" i="26" s="1"/>
  <c r="Q104" i="26"/>
  <c r="Q103" i="26" s="1"/>
  <c r="V104" i="26"/>
  <c r="V103" i="26" s="1"/>
  <c r="AE106" i="26"/>
  <c r="G9" i="25"/>
  <c r="M9" i="25" s="1"/>
  <c r="I9" i="25"/>
  <c r="K9" i="25"/>
  <c r="O9" i="25"/>
  <c r="Q9" i="25"/>
  <c r="V9" i="25"/>
  <c r="G14" i="25"/>
  <c r="I14" i="25"/>
  <c r="K14" i="25"/>
  <c r="O14" i="25"/>
  <c r="Q14" i="25"/>
  <c r="V14" i="25"/>
  <c r="G23" i="25"/>
  <c r="M23" i="25" s="1"/>
  <c r="I23" i="25"/>
  <c r="K23" i="25"/>
  <c r="O23" i="25"/>
  <c r="Q23" i="25"/>
  <c r="V23" i="25"/>
  <c r="G25" i="25"/>
  <c r="M25" i="25" s="1"/>
  <c r="I25" i="25"/>
  <c r="K25" i="25"/>
  <c r="O25" i="25"/>
  <c r="Q25" i="25"/>
  <c r="V25" i="25"/>
  <c r="G34" i="25"/>
  <c r="M34" i="25" s="1"/>
  <c r="I34" i="25"/>
  <c r="K34" i="25"/>
  <c r="O34" i="25"/>
  <c r="Q34" i="25"/>
  <c r="V34" i="25"/>
  <c r="G36" i="25"/>
  <c r="M36" i="25" s="1"/>
  <c r="I36" i="25"/>
  <c r="K36" i="25"/>
  <c r="O36" i="25"/>
  <c r="Q36" i="25"/>
  <c r="V36" i="25"/>
  <c r="G41" i="25"/>
  <c r="M41" i="25" s="1"/>
  <c r="I41" i="25"/>
  <c r="K41" i="25"/>
  <c r="O41" i="25"/>
  <c r="Q41" i="25"/>
  <c r="V41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G49" i="25"/>
  <c r="M49" i="25" s="1"/>
  <c r="I49" i="25"/>
  <c r="K49" i="25"/>
  <c r="O49" i="25"/>
  <c r="Q49" i="25"/>
  <c r="V49" i="25"/>
  <c r="G58" i="25"/>
  <c r="M58" i="25" s="1"/>
  <c r="I58" i="25"/>
  <c r="K58" i="25"/>
  <c r="O58" i="25"/>
  <c r="Q58" i="25"/>
  <c r="V58" i="25"/>
  <c r="G63" i="25"/>
  <c r="M63" i="25" s="1"/>
  <c r="I63" i="25"/>
  <c r="K63" i="25"/>
  <c r="O63" i="25"/>
  <c r="Q63" i="25"/>
  <c r="V63" i="25"/>
  <c r="G65" i="25"/>
  <c r="I65" i="25"/>
  <c r="K65" i="25"/>
  <c r="O65" i="25"/>
  <c r="Q65" i="25"/>
  <c r="V65" i="25"/>
  <c r="G70" i="25"/>
  <c r="M70" i="25" s="1"/>
  <c r="I70" i="25"/>
  <c r="K70" i="25"/>
  <c r="O70" i="25"/>
  <c r="Q70" i="25"/>
  <c r="V70" i="25"/>
  <c r="G72" i="25"/>
  <c r="M72" i="25" s="1"/>
  <c r="I72" i="25"/>
  <c r="K72" i="25"/>
  <c r="O72" i="25"/>
  <c r="Q72" i="25"/>
  <c r="V72" i="25"/>
  <c r="G73" i="25"/>
  <c r="I73" i="25"/>
  <c r="K73" i="25"/>
  <c r="M73" i="25"/>
  <c r="O73" i="25"/>
  <c r="Q73" i="25"/>
  <c r="V73" i="25"/>
  <c r="G74" i="25"/>
  <c r="M74" i="25" s="1"/>
  <c r="I74" i="25"/>
  <c r="K74" i="25"/>
  <c r="O74" i="25"/>
  <c r="Q74" i="25"/>
  <c r="V74" i="25"/>
  <c r="G75" i="25"/>
  <c r="M75" i="25" s="1"/>
  <c r="I75" i="25"/>
  <c r="K75" i="25"/>
  <c r="O75" i="25"/>
  <c r="Q75" i="25"/>
  <c r="V75" i="25"/>
  <c r="G76" i="25"/>
  <c r="M76" i="25" s="1"/>
  <c r="I76" i="25"/>
  <c r="K76" i="25"/>
  <c r="O76" i="25"/>
  <c r="Q76" i="25"/>
  <c r="V76" i="25"/>
  <c r="G77" i="25"/>
  <c r="Q77" i="25"/>
  <c r="G78" i="25"/>
  <c r="M78" i="25" s="1"/>
  <c r="M77" i="25" s="1"/>
  <c r="I78" i="25"/>
  <c r="I77" i="25" s="1"/>
  <c r="K78" i="25"/>
  <c r="K77" i="25" s="1"/>
  <c r="O78" i="25"/>
  <c r="O77" i="25" s="1"/>
  <c r="Q78" i="25"/>
  <c r="V78" i="25"/>
  <c r="V77" i="25" s="1"/>
  <c r="G80" i="25"/>
  <c r="M80" i="25" s="1"/>
  <c r="I80" i="25"/>
  <c r="K80" i="25"/>
  <c r="O80" i="25"/>
  <c r="Q80" i="25"/>
  <c r="V80" i="25"/>
  <c r="G84" i="25"/>
  <c r="M84" i="25" s="1"/>
  <c r="I84" i="25"/>
  <c r="K84" i="25"/>
  <c r="O84" i="25"/>
  <c r="Q84" i="25"/>
  <c r="V84" i="25"/>
  <c r="AE86" i="25"/>
  <c r="F56" i="1" s="1"/>
  <c r="G9" i="24"/>
  <c r="M9" i="24" s="1"/>
  <c r="I9" i="24"/>
  <c r="K9" i="24"/>
  <c r="O9" i="24"/>
  <c r="Q9" i="24"/>
  <c r="V9" i="24"/>
  <c r="G11" i="24"/>
  <c r="I11" i="24"/>
  <c r="K11" i="24"/>
  <c r="O11" i="24"/>
  <c r="Q11" i="24"/>
  <c r="V11" i="24"/>
  <c r="G16" i="24"/>
  <c r="M16" i="24" s="1"/>
  <c r="I16" i="24"/>
  <c r="K16" i="24"/>
  <c r="O16" i="24"/>
  <c r="Q16" i="24"/>
  <c r="V16" i="24"/>
  <c r="G17" i="24"/>
  <c r="M17" i="24" s="1"/>
  <c r="I17" i="24"/>
  <c r="K17" i="24"/>
  <c r="O17" i="24"/>
  <c r="Q17" i="24"/>
  <c r="V17" i="24"/>
  <c r="G22" i="24"/>
  <c r="M22" i="24" s="1"/>
  <c r="I22" i="24"/>
  <c r="K22" i="24"/>
  <c r="O22" i="24"/>
  <c r="Q22" i="24"/>
  <c r="V22" i="24"/>
  <c r="G26" i="24"/>
  <c r="M26" i="24" s="1"/>
  <c r="I26" i="24"/>
  <c r="K26" i="24"/>
  <c r="O26" i="24"/>
  <c r="Q26" i="24"/>
  <c r="V26" i="24"/>
  <c r="G27" i="24"/>
  <c r="M27" i="24" s="1"/>
  <c r="I27" i="24"/>
  <c r="K27" i="24"/>
  <c r="O27" i="24"/>
  <c r="Q27" i="24"/>
  <c r="V27" i="24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Q34" i="24"/>
  <c r="V34" i="24"/>
  <c r="G37" i="24"/>
  <c r="M37" i="24" s="1"/>
  <c r="I37" i="24"/>
  <c r="K37" i="24"/>
  <c r="O37" i="24"/>
  <c r="Q37" i="24"/>
  <c r="V37" i="24"/>
  <c r="G38" i="24"/>
  <c r="M38" i="24" s="1"/>
  <c r="I38" i="24"/>
  <c r="K38" i="24"/>
  <c r="O38" i="24"/>
  <c r="Q38" i="24"/>
  <c r="V38" i="24"/>
  <c r="G42" i="24"/>
  <c r="G41" i="24" s="1"/>
  <c r="I42" i="24"/>
  <c r="I41" i="24" s="1"/>
  <c r="K42" i="24"/>
  <c r="K41" i="24" s="1"/>
  <c r="O42" i="24"/>
  <c r="O41" i="24" s="1"/>
  <c r="Q42" i="24"/>
  <c r="Q41" i="24" s="1"/>
  <c r="V42" i="24"/>
  <c r="V41" i="24" s="1"/>
  <c r="G44" i="24"/>
  <c r="M44" i="24" s="1"/>
  <c r="I44" i="24"/>
  <c r="K44" i="24"/>
  <c r="O44" i="24"/>
  <c r="Q44" i="24"/>
  <c r="V44" i="24"/>
  <c r="G49" i="24"/>
  <c r="M49" i="24" s="1"/>
  <c r="I49" i="24"/>
  <c r="K49" i="24"/>
  <c r="O49" i="24"/>
  <c r="Q49" i="24"/>
  <c r="V49" i="24"/>
  <c r="G54" i="24"/>
  <c r="G43" i="24" s="1"/>
  <c r="I54" i="24"/>
  <c r="K54" i="24"/>
  <c r="O54" i="24"/>
  <c r="Q54" i="24"/>
  <c r="V54" i="24"/>
  <c r="AE56" i="24"/>
  <c r="F55" i="1" s="1"/>
  <c r="G9" i="23"/>
  <c r="I9" i="23"/>
  <c r="I8" i="23" s="1"/>
  <c r="K9" i="23"/>
  <c r="K8" i="23" s="1"/>
  <c r="O9" i="23"/>
  <c r="O8" i="23" s="1"/>
  <c r="Q9" i="23"/>
  <c r="Q8" i="23" s="1"/>
  <c r="V9" i="23"/>
  <c r="V8" i="23" s="1"/>
  <c r="G12" i="23"/>
  <c r="I12" i="23"/>
  <c r="I11" i="23" s="1"/>
  <c r="K12" i="23"/>
  <c r="K11" i="23" s="1"/>
  <c r="O12" i="23"/>
  <c r="O11" i="23" s="1"/>
  <c r="Q12" i="23"/>
  <c r="Q11" i="23" s="1"/>
  <c r="V12" i="23"/>
  <c r="V11" i="23" s="1"/>
  <c r="G17" i="23"/>
  <c r="M17" i="23" s="1"/>
  <c r="I17" i="23"/>
  <c r="K17" i="23"/>
  <c r="O17" i="23"/>
  <c r="Q17" i="23"/>
  <c r="V17" i="23"/>
  <c r="V16" i="23" s="1"/>
  <c r="G22" i="23"/>
  <c r="M22" i="23" s="1"/>
  <c r="I22" i="23"/>
  <c r="K22" i="23"/>
  <c r="O22" i="23"/>
  <c r="Q22" i="23"/>
  <c r="V22" i="23"/>
  <c r="G23" i="23"/>
  <c r="M23" i="23" s="1"/>
  <c r="I23" i="23"/>
  <c r="K23" i="23"/>
  <c r="K16" i="23" s="1"/>
  <c r="O23" i="23"/>
  <c r="Q23" i="23"/>
  <c r="V23" i="23"/>
  <c r="G25" i="23"/>
  <c r="M25" i="23" s="1"/>
  <c r="I25" i="23"/>
  <c r="K25" i="23"/>
  <c r="O25" i="23"/>
  <c r="Q25" i="23"/>
  <c r="V25" i="23"/>
  <c r="G30" i="23"/>
  <c r="I30" i="23"/>
  <c r="K30" i="23"/>
  <c r="O30" i="23"/>
  <c r="Q30" i="23"/>
  <c r="V30" i="23"/>
  <c r="G35" i="23"/>
  <c r="M35" i="23" s="1"/>
  <c r="I35" i="23"/>
  <c r="K35" i="23"/>
  <c r="O35" i="23"/>
  <c r="Q35" i="23"/>
  <c r="V35" i="23"/>
  <c r="G41" i="23"/>
  <c r="M41" i="23" s="1"/>
  <c r="I41" i="23"/>
  <c r="K41" i="23"/>
  <c r="O41" i="23"/>
  <c r="Q41" i="23"/>
  <c r="V41" i="23"/>
  <c r="G49" i="23"/>
  <c r="M49" i="23" s="1"/>
  <c r="I49" i="23"/>
  <c r="K49" i="23"/>
  <c r="O49" i="23"/>
  <c r="Q49" i="23"/>
  <c r="V49" i="23"/>
  <c r="G57" i="23"/>
  <c r="M57" i="23" s="1"/>
  <c r="M56" i="23" s="1"/>
  <c r="I57" i="23"/>
  <c r="I56" i="23" s="1"/>
  <c r="K57" i="23"/>
  <c r="K56" i="23" s="1"/>
  <c r="O57" i="23"/>
  <c r="O56" i="23" s="1"/>
  <c r="Q57" i="23"/>
  <c r="Q56" i="23" s="1"/>
  <c r="V57" i="23"/>
  <c r="V56" i="23" s="1"/>
  <c r="V62" i="23"/>
  <c r="G63" i="23"/>
  <c r="M63" i="23" s="1"/>
  <c r="M62" i="23" s="1"/>
  <c r="I63" i="23"/>
  <c r="I62" i="23" s="1"/>
  <c r="K63" i="23"/>
  <c r="K62" i="23" s="1"/>
  <c r="O63" i="23"/>
  <c r="O62" i="23" s="1"/>
  <c r="Q63" i="23"/>
  <c r="Q62" i="23" s="1"/>
  <c r="V63" i="23"/>
  <c r="K68" i="23"/>
  <c r="G69" i="23"/>
  <c r="I69" i="23"/>
  <c r="I68" i="23" s="1"/>
  <c r="K69" i="23"/>
  <c r="O69" i="23"/>
  <c r="O68" i="23" s="1"/>
  <c r="Q69" i="23"/>
  <c r="Q68" i="23" s="1"/>
  <c r="V69" i="23"/>
  <c r="V68" i="23" s="1"/>
  <c r="G71" i="23"/>
  <c r="I71" i="23"/>
  <c r="K71" i="23"/>
  <c r="K70" i="23" s="1"/>
  <c r="O71" i="23"/>
  <c r="Q71" i="23"/>
  <c r="V71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8" i="23"/>
  <c r="M78" i="23" s="1"/>
  <c r="I78" i="23"/>
  <c r="K78" i="23"/>
  <c r="O78" i="23"/>
  <c r="Q78" i="23"/>
  <c r="V78" i="23"/>
  <c r="G79" i="23"/>
  <c r="M79" i="23" s="1"/>
  <c r="I79" i="23"/>
  <c r="K79" i="23"/>
  <c r="O79" i="23"/>
  <c r="Q79" i="23"/>
  <c r="V79" i="23"/>
  <c r="G81" i="23"/>
  <c r="M81" i="23" s="1"/>
  <c r="I81" i="23"/>
  <c r="K81" i="23"/>
  <c r="O81" i="23"/>
  <c r="Q81" i="23"/>
  <c r="V81" i="23"/>
  <c r="G84" i="23"/>
  <c r="M84" i="23" s="1"/>
  <c r="I84" i="23"/>
  <c r="K84" i="23"/>
  <c r="O84" i="23"/>
  <c r="Q84" i="23"/>
  <c r="V84" i="23"/>
  <c r="G88" i="23"/>
  <c r="I88" i="23"/>
  <c r="K88" i="23"/>
  <c r="M88" i="23"/>
  <c r="O88" i="23"/>
  <c r="Q88" i="23"/>
  <c r="V88" i="23"/>
  <c r="G91" i="23"/>
  <c r="M91" i="23" s="1"/>
  <c r="I91" i="23"/>
  <c r="K91" i="23"/>
  <c r="O91" i="23"/>
  <c r="Q91" i="23"/>
  <c r="V91" i="23"/>
  <c r="G93" i="23"/>
  <c r="M93" i="23" s="1"/>
  <c r="I93" i="23"/>
  <c r="K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M98" i="23" s="1"/>
  <c r="I98" i="23"/>
  <c r="K98" i="23"/>
  <c r="O98" i="23"/>
  <c r="Q98" i="23"/>
  <c r="V98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5" i="23"/>
  <c r="M105" i="23" s="1"/>
  <c r="I105" i="23"/>
  <c r="K105" i="23"/>
  <c r="O105" i="23"/>
  <c r="Q105" i="23"/>
  <c r="V105" i="23"/>
  <c r="G106" i="23"/>
  <c r="M106" i="23" s="1"/>
  <c r="I106" i="23"/>
  <c r="K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I108" i="23"/>
  <c r="K108" i="23"/>
  <c r="O108" i="23"/>
  <c r="O104" i="23" s="1"/>
  <c r="Q108" i="23"/>
  <c r="V108" i="23"/>
  <c r="G110" i="23"/>
  <c r="M110" i="23" s="1"/>
  <c r="I110" i="23"/>
  <c r="K110" i="23"/>
  <c r="O110" i="23"/>
  <c r="Q110" i="23"/>
  <c r="V110" i="23"/>
  <c r="G114" i="23"/>
  <c r="M114" i="23" s="1"/>
  <c r="I114" i="23"/>
  <c r="K114" i="23"/>
  <c r="O114" i="23"/>
  <c r="Q114" i="23"/>
  <c r="V114" i="23"/>
  <c r="G115" i="23"/>
  <c r="I115" i="23"/>
  <c r="K115" i="23"/>
  <c r="O115" i="23"/>
  <c r="Q115" i="23"/>
  <c r="V115" i="23"/>
  <c r="G117" i="23"/>
  <c r="M117" i="23" s="1"/>
  <c r="I117" i="23"/>
  <c r="K117" i="23"/>
  <c r="O117" i="23"/>
  <c r="Q117" i="23"/>
  <c r="V117" i="23"/>
  <c r="G119" i="23"/>
  <c r="I119" i="23"/>
  <c r="K119" i="23"/>
  <c r="O119" i="23"/>
  <c r="Q119" i="23"/>
  <c r="V119" i="23"/>
  <c r="V118" i="23" s="1"/>
  <c r="G123" i="23"/>
  <c r="M123" i="23" s="1"/>
  <c r="I123" i="23"/>
  <c r="K123" i="23"/>
  <c r="O123" i="23"/>
  <c r="Q123" i="23"/>
  <c r="V123" i="23"/>
  <c r="G127" i="23"/>
  <c r="M127" i="23" s="1"/>
  <c r="I127" i="23"/>
  <c r="K127" i="23"/>
  <c r="O127" i="23"/>
  <c r="Q127" i="23"/>
  <c r="V127" i="23"/>
  <c r="G128" i="23"/>
  <c r="V128" i="23"/>
  <c r="G129" i="23"/>
  <c r="M129" i="23" s="1"/>
  <c r="M128" i="23" s="1"/>
  <c r="I129" i="23"/>
  <c r="I128" i="23" s="1"/>
  <c r="K129" i="23"/>
  <c r="K128" i="23" s="1"/>
  <c r="O129" i="23"/>
  <c r="O128" i="23" s="1"/>
  <c r="Q129" i="23"/>
  <c r="Q128" i="23" s="1"/>
  <c r="V129" i="23"/>
  <c r="K130" i="23"/>
  <c r="G131" i="23"/>
  <c r="M131" i="23" s="1"/>
  <c r="M130" i="23" s="1"/>
  <c r="I131" i="23"/>
  <c r="I130" i="23" s="1"/>
  <c r="K131" i="23"/>
  <c r="O131" i="23"/>
  <c r="O130" i="23" s="1"/>
  <c r="Q131" i="23"/>
  <c r="Q130" i="23" s="1"/>
  <c r="V131" i="23"/>
  <c r="V130" i="23" s="1"/>
  <c r="AE142" i="23"/>
  <c r="F54" i="1" s="1"/>
  <c r="G9" i="22"/>
  <c r="M9" i="22" s="1"/>
  <c r="I9" i="22"/>
  <c r="K9" i="22"/>
  <c r="O9" i="22"/>
  <c r="Q9" i="22"/>
  <c r="V9" i="22"/>
  <c r="G12" i="22"/>
  <c r="I12" i="22"/>
  <c r="K12" i="22"/>
  <c r="O12" i="22"/>
  <c r="Q12" i="22"/>
  <c r="V12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2" i="22"/>
  <c r="M22" i="22" s="1"/>
  <c r="I22" i="22"/>
  <c r="K22" i="22"/>
  <c r="O22" i="22"/>
  <c r="Q22" i="22"/>
  <c r="V22" i="22"/>
  <c r="G23" i="22"/>
  <c r="M23" i="22" s="1"/>
  <c r="I23" i="22"/>
  <c r="K23" i="22"/>
  <c r="O23" i="22"/>
  <c r="Q23" i="22"/>
  <c r="V23" i="22"/>
  <c r="G25" i="22"/>
  <c r="M25" i="22" s="1"/>
  <c r="I25" i="22"/>
  <c r="K25" i="22"/>
  <c r="O25" i="22"/>
  <c r="Q25" i="22"/>
  <c r="V25" i="22"/>
  <c r="G26" i="22"/>
  <c r="M26" i="22" s="1"/>
  <c r="I26" i="22"/>
  <c r="K26" i="22"/>
  <c r="O26" i="22"/>
  <c r="Q26" i="22"/>
  <c r="V26" i="22"/>
  <c r="G28" i="22"/>
  <c r="I28" i="22"/>
  <c r="K28" i="22"/>
  <c r="O28" i="22"/>
  <c r="Q28" i="22"/>
  <c r="V28" i="22"/>
  <c r="G29" i="22"/>
  <c r="M29" i="22" s="1"/>
  <c r="I29" i="22"/>
  <c r="I27" i="22" s="1"/>
  <c r="K29" i="22"/>
  <c r="O29" i="22"/>
  <c r="Q29" i="22"/>
  <c r="V29" i="22"/>
  <c r="G31" i="22"/>
  <c r="M31" i="22" s="1"/>
  <c r="I31" i="22"/>
  <c r="K31" i="22"/>
  <c r="K27" i="22" s="1"/>
  <c r="O31" i="22"/>
  <c r="Q31" i="22"/>
  <c r="V31" i="22"/>
  <c r="G33" i="22"/>
  <c r="M33" i="22" s="1"/>
  <c r="I33" i="22"/>
  <c r="K33" i="22"/>
  <c r="O33" i="22"/>
  <c r="Q33" i="22"/>
  <c r="V33" i="22"/>
  <c r="G35" i="22"/>
  <c r="I35" i="22"/>
  <c r="K35" i="22"/>
  <c r="O35" i="22"/>
  <c r="Q35" i="22"/>
  <c r="V35" i="22"/>
  <c r="G37" i="22"/>
  <c r="M37" i="22" s="1"/>
  <c r="I37" i="22"/>
  <c r="K37" i="22"/>
  <c r="O37" i="22"/>
  <c r="Q37" i="22"/>
  <c r="V37" i="22"/>
  <c r="G39" i="22"/>
  <c r="M39" i="22" s="1"/>
  <c r="I39" i="22"/>
  <c r="K39" i="22"/>
  <c r="O39" i="22"/>
  <c r="Q39" i="22"/>
  <c r="V39" i="22"/>
  <c r="G41" i="22"/>
  <c r="M41" i="22" s="1"/>
  <c r="I41" i="22"/>
  <c r="K41" i="22"/>
  <c r="O41" i="22"/>
  <c r="Q41" i="22"/>
  <c r="V41" i="22"/>
  <c r="G44" i="22"/>
  <c r="M44" i="22" s="1"/>
  <c r="I44" i="22"/>
  <c r="K44" i="22"/>
  <c r="O44" i="22"/>
  <c r="Q44" i="22"/>
  <c r="V44" i="22"/>
  <c r="I45" i="22"/>
  <c r="G46" i="22"/>
  <c r="I46" i="22"/>
  <c r="K46" i="22"/>
  <c r="K45" i="22" s="1"/>
  <c r="O46" i="22"/>
  <c r="O45" i="22" s="1"/>
  <c r="Q46" i="22"/>
  <c r="Q45" i="22" s="1"/>
  <c r="V46" i="22"/>
  <c r="V45" i="22" s="1"/>
  <c r="G49" i="22"/>
  <c r="M49" i="22" s="1"/>
  <c r="I49" i="22"/>
  <c r="K49" i="22"/>
  <c r="O49" i="22"/>
  <c r="Q49" i="22"/>
  <c r="V49" i="22"/>
  <c r="G51" i="22"/>
  <c r="M51" i="22" s="1"/>
  <c r="I51" i="22"/>
  <c r="K51" i="22"/>
  <c r="O51" i="22"/>
  <c r="Q51" i="22"/>
  <c r="V51" i="22"/>
  <c r="G54" i="22"/>
  <c r="M54" i="22" s="1"/>
  <c r="I54" i="22"/>
  <c r="K54" i="22"/>
  <c r="O54" i="22"/>
  <c r="Q54" i="22"/>
  <c r="V54" i="22"/>
  <c r="G56" i="22"/>
  <c r="M56" i="22" s="1"/>
  <c r="I56" i="22"/>
  <c r="K56" i="22"/>
  <c r="O56" i="22"/>
  <c r="Q56" i="22"/>
  <c r="V56" i="22"/>
  <c r="G58" i="22"/>
  <c r="M58" i="22" s="1"/>
  <c r="I58" i="22"/>
  <c r="K58" i="22"/>
  <c r="O58" i="22"/>
  <c r="Q58" i="22"/>
  <c r="V58" i="22"/>
  <c r="G61" i="22"/>
  <c r="M61" i="22" s="1"/>
  <c r="I61" i="22"/>
  <c r="K61" i="22"/>
  <c r="O61" i="22"/>
  <c r="Q61" i="22"/>
  <c r="V61" i="22"/>
  <c r="G63" i="22"/>
  <c r="M63" i="22" s="1"/>
  <c r="I63" i="22"/>
  <c r="K63" i="22"/>
  <c r="O63" i="22"/>
  <c r="Q63" i="22"/>
  <c r="V63" i="22"/>
  <c r="G65" i="22"/>
  <c r="M65" i="22" s="1"/>
  <c r="I65" i="22"/>
  <c r="K65" i="22"/>
  <c r="O65" i="22"/>
  <c r="Q65" i="22"/>
  <c r="V65" i="22"/>
  <c r="G67" i="22"/>
  <c r="M67" i="22" s="1"/>
  <c r="I67" i="22"/>
  <c r="K67" i="22"/>
  <c r="O67" i="22"/>
  <c r="Q67" i="22"/>
  <c r="V67" i="22"/>
  <c r="G69" i="22"/>
  <c r="M69" i="22" s="1"/>
  <c r="I69" i="22"/>
  <c r="K69" i="22"/>
  <c r="O69" i="22"/>
  <c r="Q69" i="22"/>
  <c r="V69" i="22"/>
  <c r="G71" i="22"/>
  <c r="M71" i="22" s="1"/>
  <c r="I71" i="22"/>
  <c r="K71" i="22"/>
  <c r="O71" i="22"/>
  <c r="Q71" i="22"/>
  <c r="V71" i="22"/>
  <c r="G74" i="22"/>
  <c r="M74" i="22" s="1"/>
  <c r="I74" i="22"/>
  <c r="K74" i="22"/>
  <c r="O74" i="22"/>
  <c r="Q74" i="22"/>
  <c r="V74" i="22"/>
  <c r="G75" i="22"/>
  <c r="M75" i="22" s="1"/>
  <c r="I75" i="22"/>
  <c r="K75" i="22"/>
  <c r="O75" i="22"/>
  <c r="Q75" i="22"/>
  <c r="V75" i="22"/>
  <c r="G76" i="22"/>
  <c r="M76" i="22" s="1"/>
  <c r="I76" i="22"/>
  <c r="K76" i="22"/>
  <c r="O76" i="22"/>
  <c r="Q76" i="22"/>
  <c r="V76" i="22"/>
  <c r="G77" i="22"/>
  <c r="M77" i="22" s="1"/>
  <c r="I77" i="22"/>
  <c r="K77" i="22"/>
  <c r="O77" i="22"/>
  <c r="Q77" i="22"/>
  <c r="V77" i="22"/>
  <c r="K78" i="22"/>
  <c r="G79" i="22"/>
  <c r="M79" i="22" s="1"/>
  <c r="I79" i="22"/>
  <c r="K79" i="22"/>
  <c r="O79" i="22"/>
  <c r="Q79" i="22"/>
  <c r="V79" i="22"/>
  <c r="G81" i="22"/>
  <c r="M81" i="22" s="1"/>
  <c r="I81" i="22"/>
  <c r="K81" i="22"/>
  <c r="O81" i="22"/>
  <c r="Q81" i="22"/>
  <c r="V81" i="22"/>
  <c r="V78" i="22" s="1"/>
  <c r="AE83" i="22"/>
  <c r="F53" i="1" s="1"/>
  <c r="G9" i="21"/>
  <c r="M9" i="21" s="1"/>
  <c r="I9" i="21"/>
  <c r="K9" i="21"/>
  <c r="O9" i="21"/>
  <c r="Q9" i="21"/>
  <c r="V9" i="21"/>
  <c r="G11" i="21"/>
  <c r="I11" i="21"/>
  <c r="K11" i="21"/>
  <c r="O11" i="21"/>
  <c r="Q11" i="21"/>
  <c r="V11" i="21"/>
  <c r="G13" i="21"/>
  <c r="M13" i="21" s="1"/>
  <c r="I13" i="21"/>
  <c r="K13" i="21"/>
  <c r="O13" i="21"/>
  <c r="Q13" i="21"/>
  <c r="V13" i="21"/>
  <c r="G15" i="21"/>
  <c r="M15" i="21" s="1"/>
  <c r="I15" i="21"/>
  <c r="K15" i="21"/>
  <c r="O15" i="21"/>
  <c r="Q15" i="21"/>
  <c r="V15" i="21"/>
  <c r="G17" i="21"/>
  <c r="M17" i="21" s="1"/>
  <c r="I17" i="21"/>
  <c r="K17" i="21"/>
  <c r="O17" i="21"/>
  <c r="Q17" i="21"/>
  <c r="V17" i="21"/>
  <c r="G19" i="21"/>
  <c r="M19" i="21" s="1"/>
  <c r="I19" i="21"/>
  <c r="K19" i="21"/>
  <c r="O19" i="21"/>
  <c r="Q19" i="21"/>
  <c r="V19" i="21"/>
  <c r="G20" i="21"/>
  <c r="M20" i="21" s="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4" i="21"/>
  <c r="M24" i="21" s="1"/>
  <c r="I24" i="21"/>
  <c r="K24" i="21"/>
  <c r="O24" i="21"/>
  <c r="Q24" i="21"/>
  <c r="V24" i="21"/>
  <c r="G29" i="21"/>
  <c r="M29" i="21" s="1"/>
  <c r="I29" i="21"/>
  <c r="K29" i="21"/>
  <c r="O29" i="21"/>
  <c r="Q29" i="21"/>
  <c r="V29" i="21"/>
  <c r="G32" i="21"/>
  <c r="M32" i="21" s="1"/>
  <c r="I32" i="21"/>
  <c r="K32" i="21"/>
  <c r="O32" i="21"/>
  <c r="Q32" i="21"/>
  <c r="V32" i="21"/>
  <c r="G33" i="21"/>
  <c r="M33" i="21" s="1"/>
  <c r="I33" i="21"/>
  <c r="K33" i="21"/>
  <c r="O33" i="21"/>
  <c r="Q33" i="21"/>
  <c r="V33" i="21"/>
  <c r="G37" i="21"/>
  <c r="M37" i="21" s="1"/>
  <c r="I37" i="21"/>
  <c r="K37" i="21"/>
  <c r="O37" i="21"/>
  <c r="Q37" i="21"/>
  <c r="V37" i="21"/>
  <c r="G39" i="21"/>
  <c r="M39" i="21" s="1"/>
  <c r="I39" i="21"/>
  <c r="K39" i="21"/>
  <c r="O39" i="21"/>
  <c r="Q39" i="21"/>
  <c r="V39" i="21"/>
  <c r="G41" i="21"/>
  <c r="M41" i="21" s="1"/>
  <c r="I41" i="21"/>
  <c r="K41" i="21"/>
  <c r="K40" i="21" s="1"/>
  <c r="O41" i="21"/>
  <c r="Q41" i="21"/>
  <c r="V41" i="21"/>
  <c r="G43" i="21"/>
  <c r="M43" i="21" s="1"/>
  <c r="I43" i="21"/>
  <c r="K43" i="21"/>
  <c r="O43" i="21"/>
  <c r="Q43" i="21"/>
  <c r="V43" i="21"/>
  <c r="G45" i="21"/>
  <c r="G40" i="21" s="1"/>
  <c r="I70" i="1" s="1"/>
  <c r="I45" i="21"/>
  <c r="K45" i="21"/>
  <c r="O45" i="21"/>
  <c r="Q45" i="21"/>
  <c r="V45" i="21"/>
  <c r="G48" i="21"/>
  <c r="M48" i="21" s="1"/>
  <c r="I48" i="21"/>
  <c r="K48" i="21"/>
  <c r="O48" i="21"/>
  <c r="Q48" i="21"/>
  <c r="V48" i="21"/>
  <c r="G52" i="21"/>
  <c r="M52" i="21" s="1"/>
  <c r="I52" i="21"/>
  <c r="K52" i="21"/>
  <c r="O52" i="21"/>
  <c r="Q52" i="21"/>
  <c r="V52" i="21"/>
  <c r="G54" i="21"/>
  <c r="M54" i="21" s="1"/>
  <c r="I54" i="21"/>
  <c r="K54" i="21"/>
  <c r="O54" i="21"/>
  <c r="Q54" i="21"/>
  <c r="V54" i="21"/>
  <c r="G61" i="21"/>
  <c r="M61" i="21" s="1"/>
  <c r="I61" i="21"/>
  <c r="K61" i="21"/>
  <c r="O61" i="21"/>
  <c r="Q61" i="21"/>
  <c r="V61" i="21"/>
  <c r="G70" i="21"/>
  <c r="M70" i="21" s="1"/>
  <c r="I70" i="21"/>
  <c r="K70" i="21"/>
  <c r="O70" i="21"/>
  <c r="Q70" i="21"/>
  <c r="V70" i="21"/>
  <c r="G72" i="21"/>
  <c r="M72" i="21" s="1"/>
  <c r="I72" i="21"/>
  <c r="K72" i="21"/>
  <c r="O72" i="21"/>
  <c r="Q72" i="21"/>
  <c r="V72" i="21"/>
  <c r="G74" i="21"/>
  <c r="M74" i="21" s="1"/>
  <c r="I74" i="21"/>
  <c r="K74" i="21"/>
  <c r="O74" i="21"/>
  <c r="Q74" i="21"/>
  <c r="V74" i="21"/>
  <c r="G75" i="21"/>
  <c r="M75" i="21" s="1"/>
  <c r="I75" i="21"/>
  <c r="K75" i="21"/>
  <c r="O75" i="21"/>
  <c r="Q75" i="21"/>
  <c r="V75" i="21"/>
  <c r="G77" i="21"/>
  <c r="M77" i="21" s="1"/>
  <c r="I77" i="21"/>
  <c r="K77" i="21"/>
  <c r="O77" i="21"/>
  <c r="Q77" i="21"/>
  <c r="V77" i="21"/>
  <c r="G78" i="21"/>
  <c r="M78" i="21" s="1"/>
  <c r="I78" i="21"/>
  <c r="K78" i="21"/>
  <c r="O78" i="21"/>
  <c r="Q78" i="21"/>
  <c r="V78" i="21"/>
  <c r="G79" i="21"/>
  <c r="M79" i="21" s="1"/>
  <c r="I79" i="21"/>
  <c r="K79" i="21"/>
  <c r="O79" i="21"/>
  <c r="Q79" i="21"/>
  <c r="V79" i="21"/>
  <c r="G80" i="21"/>
  <c r="M80" i="21" s="1"/>
  <c r="I80" i="21"/>
  <c r="K80" i="21"/>
  <c r="O80" i="21"/>
  <c r="Q80" i="21"/>
  <c r="V80" i="21"/>
  <c r="G81" i="21"/>
  <c r="M81" i="21" s="1"/>
  <c r="I81" i="21"/>
  <c r="K81" i="21"/>
  <c r="O81" i="21"/>
  <c r="Q81" i="21"/>
  <c r="V81" i="21"/>
  <c r="G83" i="21"/>
  <c r="M83" i="21" s="1"/>
  <c r="I83" i="21"/>
  <c r="K83" i="21"/>
  <c r="O83" i="21"/>
  <c r="Q83" i="21"/>
  <c r="V83" i="21"/>
  <c r="G85" i="21"/>
  <c r="M85" i="21" s="1"/>
  <c r="I85" i="21"/>
  <c r="K85" i="21"/>
  <c r="O85" i="21"/>
  <c r="Q85" i="21"/>
  <c r="V85" i="21"/>
  <c r="G87" i="21"/>
  <c r="M87" i="21" s="1"/>
  <c r="I87" i="21"/>
  <c r="K87" i="21"/>
  <c r="O87" i="21"/>
  <c r="Q87" i="21"/>
  <c r="V87" i="21"/>
  <c r="G89" i="21"/>
  <c r="I89" i="21"/>
  <c r="K89" i="21"/>
  <c r="M89" i="21"/>
  <c r="O89" i="21"/>
  <c r="Q89" i="21"/>
  <c r="V89" i="21"/>
  <c r="G92" i="21"/>
  <c r="M92" i="21" s="1"/>
  <c r="I92" i="21"/>
  <c r="K92" i="21"/>
  <c r="O92" i="21"/>
  <c r="Q92" i="21"/>
  <c r="V92" i="21"/>
  <c r="G96" i="21"/>
  <c r="M96" i="21" s="1"/>
  <c r="I96" i="21"/>
  <c r="K96" i="21"/>
  <c r="O96" i="21"/>
  <c r="Q96" i="21"/>
  <c r="V96" i="21"/>
  <c r="G98" i="21"/>
  <c r="M98" i="21" s="1"/>
  <c r="I98" i="21"/>
  <c r="K98" i="21"/>
  <c r="O98" i="21"/>
  <c r="Q98" i="21"/>
  <c r="V98" i="21"/>
  <c r="G101" i="21"/>
  <c r="M101" i="21" s="1"/>
  <c r="I101" i="21"/>
  <c r="K101" i="21"/>
  <c r="O101" i="21"/>
  <c r="Q101" i="21"/>
  <c r="V101" i="21"/>
  <c r="G102" i="21"/>
  <c r="M102" i="21" s="1"/>
  <c r="I102" i="21"/>
  <c r="K102" i="21"/>
  <c r="O102" i="21"/>
  <c r="Q102" i="21"/>
  <c r="V102" i="21"/>
  <c r="G104" i="21"/>
  <c r="M104" i="21" s="1"/>
  <c r="I104" i="21"/>
  <c r="K104" i="21"/>
  <c r="O104" i="21"/>
  <c r="Q104" i="21"/>
  <c r="V104" i="21"/>
  <c r="G106" i="21"/>
  <c r="M106" i="21" s="1"/>
  <c r="I106" i="21"/>
  <c r="K106" i="21"/>
  <c r="O106" i="21"/>
  <c r="Q106" i="21"/>
  <c r="V106" i="21"/>
  <c r="G108" i="21"/>
  <c r="M108" i="21" s="1"/>
  <c r="I108" i="21"/>
  <c r="K108" i="21"/>
  <c r="O108" i="21"/>
  <c r="Q108" i="21"/>
  <c r="V108" i="21"/>
  <c r="G109" i="21"/>
  <c r="I109" i="21"/>
  <c r="K109" i="21"/>
  <c r="M109" i="21"/>
  <c r="O109" i="21"/>
  <c r="Q109" i="21"/>
  <c r="V109" i="21"/>
  <c r="G111" i="21"/>
  <c r="M111" i="21" s="1"/>
  <c r="I111" i="21"/>
  <c r="K111" i="21"/>
  <c r="O111" i="21"/>
  <c r="Q111" i="21"/>
  <c r="V111" i="21"/>
  <c r="G113" i="21"/>
  <c r="M113" i="21" s="1"/>
  <c r="I113" i="21"/>
  <c r="K113" i="21"/>
  <c r="O113" i="21"/>
  <c r="Q113" i="21"/>
  <c r="V113" i="21"/>
  <c r="G116" i="21"/>
  <c r="I116" i="21"/>
  <c r="K116" i="21"/>
  <c r="M116" i="21"/>
  <c r="O116" i="21"/>
  <c r="Q116" i="21"/>
  <c r="V116" i="21"/>
  <c r="G139" i="21"/>
  <c r="M139" i="21" s="1"/>
  <c r="I139" i="21"/>
  <c r="K139" i="21"/>
  <c r="O139" i="21"/>
  <c r="Q139" i="21"/>
  <c r="V139" i="21"/>
  <c r="G143" i="21"/>
  <c r="M143" i="21" s="1"/>
  <c r="I143" i="21"/>
  <c r="K143" i="21"/>
  <c r="O143" i="21"/>
  <c r="Q143" i="21"/>
  <c r="V143" i="21"/>
  <c r="G147" i="21"/>
  <c r="M147" i="21" s="1"/>
  <c r="I147" i="21"/>
  <c r="K147" i="21"/>
  <c r="O147" i="21"/>
  <c r="Q147" i="21"/>
  <c r="V147" i="21"/>
  <c r="G150" i="21"/>
  <c r="M150" i="21" s="1"/>
  <c r="I150" i="21"/>
  <c r="K150" i="21"/>
  <c r="O150" i="21"/>
  <c r="Q150" i="21"/>
  <c r="V150" i="21"/>
  <c r="G153" i="21"/>
  <c r="M153" i="21" s="1"/>
  <c r="I153" i="21"/>
  <c r="K153" i="21"/>
  <c r="O153" i="21"/>
  <c r="Q153" i="21"/>
  <c r="V153" i="21"/>
  <c r="G155" i="21"/>
  <c r="M155" i="21" s="1"/>
  <c r="I155" i="21"/>
  <c r="K155" i="21"/>
  <c r="O155" i="21"/>
  <c r="Q155" i="21"/>
  <c r="V155" i="21"/>
  <c r="G156" i="21"/>
  <c r="M156" i="21" s="1"/>
  <c r="I156" i="21"/>
  <c r="K156" i="21"/>
  <c r="O156" i="21"/>
  <c r="Q156" i="21"/>
  <c r="V156" i="21"/>
  <c r="G157" i="21"/>
  <c r="M157" i="21" s="1"/>
  <c r="I157" i="21"/>
  <c r="K157" i="21"/>
  <c r="O157" i="21"/>
  <c r="Q157" i="21"/>
  <c r="V157" i="21"/>
  <c r="G158" i="21"/>
  <c r="M158" i="21" s="1"/>
  <c r="I158" i="21"/>
  <c r="K158" i="21"/>
  <c r="O158" i="21"/>
  <c r="Q158" i="21"/>
  <c r="V158" i="21"/>
  <c r="G160" i="21"/>
  <c r="M160" i="21" s="1"/>
  <c r="I160" i="21"/>
  <c r="K160" i="21"/>
  <c r="O160" i="21"/>
  <c r="Q160" i="21"/>
  <c r="V160" i="21"/>
  <c r="G163" i="21"/>
  <c r="M163" i="21" s="1"/>
  <c r="I163" i="21"/>
  <c r="K163" i="21"/>
  <c r="O163" i="21"/>
  <c r="Q163" i="21"/>
  <c r="V163" i="21"/>
  <c r="G165" i="21"/>
  <c r="M165" i="21" s="1"/>
  <c r="I165" i="21"/>
  <c r="K165" i="21"/>
  <c r="O165" i="21"/>
  <c r="Q165" i="21"/>
  <c r="V165" i="21"/>
  <c r="G166" i="21"/>
  <c r="M166" i="21" s="1"/>
  <c r="I166" i="21"/>
  <c r="K166" i="21"/>
  <c r="O166" i="21"/>
  <c r="Q166" i="21"/>
  <c r="V166" i="21"/>
  <c r="G170" i="21"/>
  <c r="M170" i="21" s="1"/>
  <c r="I170" i="21"/>
  <c r="K170" i="21"/>
  <c r="O170" i="21"/>
  <c r="Q170" i="21"/>
  <c r="V170" i="21"/>
  <c r="G172" i="21"/>
  <c r="M172" i="21" s="1"/>
  <c r="I172" i="21"/>
  <c r="K172" i="21"/>
  <c r="O172" i="21"/>
  <c r="Q172" i="21"/>
  <c r="V172" i="21"/>
  <c r="G179" i="21"/>
  <c r="M179" i="21" s="1"/>
  <c r="I179" i="21"/>
  <c r="K179" i="21"/>
  <c r="O179" i="21"/>
  <c r="Q179" i="21"/>
  <c r="V179" i="21"/>
  <c r="G180" i="21"/>
  <c r="M180" i="21" s="1"/>
  <c r="I180" i="21"/>
  <c r="K180" i="21"/>
  <c r="O180" i="21"/>
  <c r="Q180" i="21"/>
  <c r="V180" i="21"/>
  <c r="G181" i="21"/>
  <c r="M181" i="21" s="1"/>
  <c r="I181" i="21"/>
  <c r="K181" i="21"/>
  <c r="K178" i="21" s="1"/>
  <c r="O181" i="21"/>
  <c r="Q181" i="21"/>
  <c r="V181" i="21"/>
  <c r="G183" i="21"/>
  <c r="G182" i="21" s="1"/>
  <c r="I183" i="21"/>
  <c r="I182" i="21" s="1"/>
  <c r="K183" i="21"/>
  <c r="K182" i="21" s="1"/>
  <c r="M183" i="21"/>
  <c r="M182" i="21" s="1"/>
  <c r="O183" i="21"/>
  <c r="O182" i="21" s="1"/>
  <c r="Q183" i="21"/>
  <c r="Q182" i="21" s="1"/>
  <c r="V183" i="21"/>
  <c r="V182" i="21" s="1"/>
  <c r="G188" i="21"/>
  <c r="K188" i="21"/>
  <c r="G189" i="21"/>
  <c r="I189" i="21"/>
  <c r="I188" i="21" s="1"/>
  <c r="K189" i="21"/>
  <c r="M189" i="21"/>
  <c r="M188" i="21" s="1"/>
  <c r="O189" i="21"/>
  <c r="O188" i="21" s="1"/>
  <c r="Q189" i="21"/>
  <c r="Q188" i="21" s="1"/>
  <c r="V189" i="21"/>
  <c r="V188" i="21" s="1"/>
  <c r="G194" i="21"/>
  <c r="M194" i="21" s="1"/>
  <c r="M193" i="21" s="1"/>
  <c r="I194" i="21"/>
  <c r="I193" i="21" s="1"/>
  <c r="K194" i="21"/>
  <c r="K193" i="21" s="1"/>
  <c r="O194" i="21"/>
  <c r="O193" i="21" s="1"/>
  <c r="Q194" i="21"/>
  <c r="Q193" i="21" s="1"/>
  <c r="V194" i="21"/>
  <c r="V193" i="21" s="1"/>
  <c r="G196" i="21"/>
  <c r="M196" i="21" s="1"/>
  <c r="I196" i="21"/>
  <c r="K196" i="21"/>
  <c r="O196" i="21"/>
  <c r="Q196" i="21"/>
  <c r="V196" i="21"/>
  <c r="V195" i="21" s="1"/>
  <c r="G200" i="21"/>
  <c r="I200" i="21"/>
  <c r="K200" i="21"/>
  <c r="O200" i="21"/>
  <c r="Q200" i="21"/>
  <c r="V200" i="21"/>
  <c r="G201" i="21"/>
  <c r="M201" i="21" s="1"/>
  <c r="I201" i="21"/>
  <c r="K201" i="21"/>
  <c r="O201" i="21"/>
  <c r="Q201" i="21"/>
  <c r="V201" i="21"/>
  <c r="G203" i="21"/>
  <c r="M203" i="21" s="1"/>
  <c r="I203" i="21"/>
  <c r="K203" i="21"/>
  <c r="O203" i="21"/>
  <c r="O202" i="21" s="1"/>
  <c r="Q203" i="21"/>
  <c r="V203" i="21"/>
  <c r="G205" i="21"/>
  <c r="M205" i="21" s="1"/>
  <c r="I205" i="21"/>
  <c r="K205" i="21"/>
  <c r="O205" i="21"/>
  <c r="Q205" i="21"/>
  <c r="V205" i="21"/>
  <c r="G207" i="21"/>
  <c r="I207" i="21"/>
  <c r="K207" i="21"/>
  <c r="O207" i="21"/>
  <c r="Q207" i="21"/>
  <c r="V207" i="21"/>
  <c r="G209" i="21"/>
  <c r="M209" i="21" s="1"/>
  <c r="I209" i="21"/>
  <c r="K209" i="21"/>
  <c r="O209" i="21"/>
  <c r="Q209" i="21"/>
  <c r="V209" i="21"/>
  <c r="AE211" i="21"/>
  <c r="F52" i="1" s="1"/>
  <c r="G9" i="20"/>
  <c r="M9" i="20" s="1"/>
  <c r="I9" i="20"/>
  <c r="K9" i="20"/>
  <c r="K8" i="20" s="1"/>
  <c r="O9" i="20"/>
  <c r="Q9" i="20"/>
  <c r="Q8" i="20" s="1"/>
  <c r="V9" i="20"/>
  <c r="G11" i="20"/>
  <c r="G8" i="20" s="1"/>
  <c r="I11" i="20"/>
  <c r="K11" i="20"/>
  <c r="O11" i="20"/>
  <c r="Q11" i="20"/>
  <c r="V11" i="20"/>
  <c r="G14" i="20"/>
  <c r="M14" i="20" s="1"/>
  <c r="I14" i="20"/>
  <c r="K14" i="20"/>
  <c r="O14" i="20"/>
  <c r="Q14" i="20"/>
  <c r="V14" i="20"/>
  <c r="G24" i="20"/>
  <c r="M24" i="20" s="1"/>
  <c r="I24" i="20"/>
  <c r="K24" i="20"/>
  <c r="O24" i="20"/>
  <c r="Q24" i="20"/>
  <c r="V24" i="20"/>
  <c r="G26" i="20"/>
  <c r="M26" i="20" s="1"/>
  <c r="I26" i="20"/>
  <c r="K26" i="20"/>
  <c r="O26" i="20"/>
  <c r="Q26" i="20"/>
  <c r="V26" i="20"/>
  <c r="G29" i="20"/>
  <c r="M29" i="20" s="1"/>
  <c r="I29" i="20"/>
  <c r="K29" i="20"/>
  <c r="O29" i="20"/>
  <c r="Q29" i="20"/>
  <c r="V29" i="20"/>
  <c r="G35" i="20"/>
  <c r="M35" i="20" s="1"/>
  <c r="I35" i="20"/>
  <c r="K35" i="20"/>
  <c r="O35" i="20"/>
  <c r="Q35" i="20"/>
  <c r="V35" i="20"/>
  <c r="G38" i="20"/>
  <c r="M38" i="20" s="1"/>
  <c r="I38" i="20"/>
  <c r="K38" i="20"/>
  <c r="O38" i="20"/>
  <c r="Q38" i="20"/>
  <c r="V38" i="20"/>
  <c r="G40" i="20"/>
  <c r="M40" i="20" s="1"/>
  <c r="I40" i="20"/>
  <c r="K40" i="20"/>
  <c r="O40" i="20"/>
  <c r="Q40" i="20"/>
  <c r="V40" i="20"/>
  <c r="G42" i="20"/>
  <c r="M42" i="20" s="1"/>
  <c r="I42" i="20"/>
  <c r="K42" i="20"/>
  <c r="O42" i="20"/>
  <c r="Q42" i="20"/>
  <c r="V42" i="20"/>
  <c r="G46" i="20"/>
  <c r="M46" i="20" s="1"/>
  <c r="I46" i="20"/>
  <c r="K46" i="20"/>
  <c r="O46" i="20"/>
  <c r="Q46" i="20"/>
  <c r="V46" i="20"/>
  <c r="G49" i="20"/>
  <c r="M49" i="20" s="1"/>
  <c r="I49" i="20"/>
  <c r="K49" i="20"/>
  <c r="O49" i="20"/>
  <c r="Q49" i="20"/>
  <c r="V49" i="20"/>
  <c r="G51" i="20"/>
  <c r="M51" i="20" s="1"/>
  <c r="I51" i="20"/>
  <c r="K51" i="20"/>
  <c r="O51" i="20"/>
  <c r="Q51" i="20"/>
  <c r="V51" i="20"/>
  <c r="G53" i="20"/>
  <c r="M53" i="20" s="1"/>
  <c r="I53" i="20"/>
  <c r="K53" i="20"/>
  <c r="O53" i="20"/>
  <c r="Q53" i="20"/>
  <c r="V53" i="20"/>
  <c r="G55" i="20"/>
  <c r="M55" i="20" s="1"/>
  <c r="I55" i="20"/>
  <c r="K55" i="20"/>
  <c r="O55" i="20"/>
  <c r="Q55" i="20"/>
  <c r="V55" i="20"/>
  <c r="G57" i="20"/>
  <c r="M57" i="20" s="1"/>
  <c r="I57" i="20"/>
  <c r="K57" i="20"/>
  <c r="O57" i="20"/>
  <c r="Q57" i="20"/>
  <c r="V57" i="20"/>
  <c r="G59" i="20"/>
  <c r="M59" i="20" s="1"/>
  <c r="I59" i="20"/>
  <c r="K59" i="20"/>
  <c r="O59" i="20"/>
  <c r="Q59" i="20"/>
  <c r="V59" i="20"/>
  <c r="G63" i="20"/>
  <c r="M63" i="20" s="1"/>
  <c r="I63" i="20"/>
  <c r="K63" i="20"/>
  <c r="O63" i="20"/>
  <c r="Q63" i="20"/>
  <c r="V63" i="20"/>
  <c r="G66" i="20"/>
  <c r="M66" i="20" s="1"/>
  <c r="I66" i="20"/>
  <c r="K66" i="20"/>
  <c r="O66" i="20"/>
  <c r="Q66" i="20"/>
  <c r="V66" i="20"/>
  <c r="G68" i="20"/>
  <c r="M68" i="20" s="1"/>
  <c r="I68" i="20"/>
  <c r="K68" i="20"/>
  <c r="O68" i="20"/>
  <c r="Q68" i="20"/>
  <c r="V68" i="20"/>
  <c r="G77" i="20"/>
  <c r="M77" i="20" s="1"/>
  <c r="I77" i="20"/>
  <c r="K77" i="20"/>
  <c r="O77" i="20"/>
  <c r="Q77" i="20"/>
  <c r="V77" i="20"/>
  <c r="G86" i="20"/>
  <c r="M86" i="20" s="1"/>
  <c r="I86" i="20"/>
  <c r="K86" i="20"/>
  <c r="O86" i="20"/>
  <c r="Q86" i="20"/>
  <c r="V86" i="20"/>
  <c r="G93" i="20"/>
  <c r="M93" i="20" s="1"/>
  <c r="I93" i="20"/>
  <c r="K93" i="20"/>
  <c r="O93" i="20"/>
  <c r="Q93" i="20"/>
  <c r="V93" i="20"/>
  <c r="G94" i="20"/>
  <c r="M94" i="20" s="1"/>
  <c r="I94" i="20"/>
  <c r="K94" i="20"/>
  <c r="O94" i="20"/>
  <c r="Q94" i="20"/>
  <c r="V94" i="20"/>
  <c r="Q95" i="20"/>
  <c r="G96" i="20"/>
  <c r="I96" i="20"/>
  <c r="I95" i="20" s="1"/>
  <c r="K96" i="20"/>
  <c r="K95" i="20" s="1"/>
  <c r="O96" i="20"/>
  <c r="O95" i="20" s="1"/>
  <c r="Q96" i="20"/>
  <c r="V96" i="20"/>
  <c r="V95" i="20" s="1"/>
  <c r="I97" i="20"/>
  <c r="G98" i="20"/>
  <c r="I98" i="20"/>
  <c r="K98" i="20"/>
  <c r="K97" i="20" s="1"/>
  <c r="O98" i="20"/>
  <c r="Q98" i="20"/>
  <c r="V98" i="20"/>
  <c r="G100" i="20"/>
  <c r="M100" i="20" s="1"/>
  <c r="I100" i="20"/>
  <c r="K100" i="20"/>
  <c r="O100" i="20"/>
  <c r="Q100" i="20"/>
  <c r="V100" i="20"/>
  <c r="G102" i="20"/>
  <c r="M102" i="20" s="1"/>
  <c r="I102" i="20"/>
  <c r="K102" i="20"/>
  <c r="O102" i="20"/>
  <c r="Q102" i="20"/>
  <c r="V102" i="20"/>
  <c r="G104" i="20"/>
  <c r="I104" i="20"/>
  <c r="K104" i="20"/>
  <c r="M104" i="20"/>
  <c r="O104" i="20"/>
  <c r="Q104" i="20"/>
  <c r="V104" i="20"/>
  <c r="G107" i="20"/>
  <c r="M107" i="20" s="1"/>
  <c r="I107" i="20"/>
  <c r="K107" i="20"/>
  <c r="O107" i="20"/>
  <c r="Q107" i="20"/>
  <c r="V107" i="20"/>
  <c r="G109" i="20"/>
  <c r="M109" i="20" s="1"/>
  <c r="I109" i="20"/>
  <c r="K109" i="20"/>
  <c r="O109" i="20"/>
  <c r="Q109" i="20"/>
  <c r="V109" i="20"/>
  <c r="G110" i="20"/>
  <c r="M110" i="20" s="1"/>
  <c r="I110" i="20"/>
  <c r="K110" i="20"/>
  <c r="O110" i="20"/>
  <c r="Q110" i="20"/>
  <c r="V110" i="20"/>
  <c r="G112" i="20"/>
  <c r="M112" i="20" s="1"/>
  <c r="I112" i="20"/>
  <c r="K112" i="20"/>
  <c r="O112" i="20"/>
  <c r="Q112" i="20"/>
  <c r="V112" i="20"/>
  <c r="G113" i="20"/>
  <c r="M113" i="20" s="1"/>
  <c r="I113" i="20"/>
  <c r="K113" i="20"/>
  <c r="O113" i="20"/>
  <c r="Q113" i="20"/>
  <c r="V113" i="20"/>
  <c r="G116" i="20"/>
  <c r="I116" i="20"/>
  <c r="I115" i="20" s="1"/>
  <c r="K116" i="20"/>
  <c r="K115" i="20" s="1"/>
  <c r="O116" i="20"/>
  <c r="O115" i="20" s="1"/>
  <c r="Q116" i="20"/>
  <c r="Q115" i="20" s="1"/>
  <c r="V116" i="20"/>
  <c r="V115" i="20" s="1"/>
  <c r="G120" i="20"/>
  <c r="M120" i="20" s="1"/>
  <c r="M119" i="20" s="1"/>
  <c r="I120" i="20"/>
  <c r="I119" i="20" s="1"/>
  <c r="K120" i="20"/>
  <c r="K119" i="20" s="1"/>
  <c r="O120" i="20"/>
  <c r="O119" i="20" s="1"/>
  <c r="Q120" i="20"/>
  <c r="Q119" i="20" s="1"/>
  <c r="V120" i="20"/>
  <c r="V119" i="20" s="1"/>
  <c r="G123" i="20"/>
  <c r="G122" i="20" s="1"/>
  <c r="I123" i="20"/>
  <c r="I122" i="20" s="1"/>
  <c r="K123" i="20"/>
  <c r="K122" i="20" s="1"/>
  <c r="O123" i="20"/>
  <c r="O122" i="20" s="1"/>
  <c r="Q123" i="20"/>
  <c r="Q122" i="20" s="1"/>
  <c r="V123" i="20"/>
  <c r="V122" i="20" s="1"/>
  <c r="G130" i="20"/>
  <c r="M130" i="20" s="1"/>
  <c r="I130" i="20"/>
  <c r="K130" i="20"/>
  <c r="O130" i="20"/>
  <c r="Q130" i="20"/>
  <c r="V130" i="20"/>
  <c r="G136" i="20"/>
  <c r="M136" i="20" s="1"/>
  <c r="I136" i="20"/>
  <c r="K136" i="20"/>
  <c r="O136" i="20"/>
  <c r="Q136" i="20"/>
  <c r="V136" i="20"/>
  <c r="G140" i="20"/>
  <c r="M140" i="20" s="1"/>
  <c r="I140" i="20"/>
  <c r="K140" i="20"/>
  <c r="O140" i="20"/>
  <c r="Q140" i="20"/>
  <c r="V140" i="20"/>
  <c r="G144" i="20"/>
  <c r="M144" i="20" s="1"/>
  <c r="I144" i="20"/>
  <c r="K144" i="20"/>
  <c r="O144" i="20"/>
  <c r="Q144" i="20"/>
  <c r="V144" i="20"/>
  <c r="G149" i="20"/>
  <c r="M149" i="20" s="1"/>
  <c r="I149" i="20"/>
  <c r="K149" i="20"/>
  <c r="O149" i="20"/>
  <c r="Q149" i="20"/>
  <c r="V149" i="20"/>
  <c r="G151" i="20"/>
  <c r="M151" i="20" s="1"/>
  <c r="I151" i="20"/>
  <c r="K151" i="20"/>
  <c r="O151" i="20"/>
  <c r="Q151" i="20"/>
  <c r="V151" i="20"/>
  <c r="G153" i="20"/>
  <c r="M153" i="20" s="1"/>
  <c r="I153" i="20"/>
  <c r="K153" i="20"/>
  <c r="O153" i="20"/>
  <c r="Q153" i="20"/>
  <c r="V153" i="20"/>
  <c r="G157" i="20"/>
  <c r="M157" i="20" s="1"/>
  <c r="I157" i="20"/>
  <c r="K157" i="20"/>
  <c r="O157" i="20"/>
  <c r="Q157" i="20"/>
  <c r="V157" i="20"/>
  <c r="G159" i="20"/>
  <c r="M159" i="20" s="1"/>
  <c r="I159" i="20"/>
  <c r="K159" i="20"/>
  <c r="O159" i="20"/>
  <c r="Q159" i="20"/>
  <c r="V159" i="20"/>
  <c r="G160" i="20"/>
  <c r="M160" i="20" s="1"/>
  <c r="I160" i="20"/>
  <c r="K160" i="20"/>
  <c r="O160" i="20"/>
  <c r="Q160" i="20"/>
  <c r="V160" i="20"/>
  <c r="G162" i="20"/>
  <c r="M162" i="20" s="1"/>
  <c r="I162" i="20"/>
  <c r="K162" i="20"/>
  <c r="O162" i="20"/>
  <c r="Q162" i="20"/>
  <c r="V162" i="20"/>
  <c r="G163" i="20"/>
  <c r="M163" i="20" s="1"/>
  <c r="I163" i="20"/>
  <c r="K163" i="20"/>
  <c r="O163" i="20"/>
  <c r="Q163" i="20"/>
  <c r="V163" i="20"/>
  <c r="G164" i="20"/>
  <c r="M164" i="20" s="1"/>
  <c r="I164" i="20"/>
  <c r="K164" i="20"/>
  <c r="O164" i="20"/>
  <c r="Q164" i="20"/>
  <c r="V164" i="20"/>
  <c r="G165" i="20"/>
  <c r="M165" i="20" s="1"/>
  <c r="I165" i="20"/>
  <c r="K165" i="20"/>
  <c r="O165" i="20"/>
  <c r="Q165" i="20"/>
  <c r="V165" i="20"/>
  <c r="AE167" i="20"/>
  <c r="G9" i="19"/>
  <c r="M9" i="19" s="1"/>
  <c r="I9" i="19"/>
  <c r="K9" i="19"/>
  <c r="O9" i="19"/>
  <c r="Q9" i="19"/>
  <c r="V9" i="19"/>
  <c r="G10" i="19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3" i="19"/>
  <c r="M43" i="19" s="1"/>
  <c r="I43" i="19"/>
  <c r="K43" i="19"/>
  <c r="O43" i="19"/>
  <c r="Q43" i="19"/>
  <c r="V43" i="19"/>
  <c r="G45" i="19"/>
  <c r="M45" i="19" s="1"/>
  <c r="I45" i="19"/>
  <c r="K45" i="19"/>
  <c r="O45" i="19"/>
  <c r="Q45" i="19"/>
  <c r="V45" i="19"/>
  <c r="G46" i="19"/>
  <c r="M46" i="19" s="1"/>
  <c r="I46" i="19"/>
  <c r="K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AE55" i="19"/>
  <c r="F49" i="1" s="1"/>
  <c r="G9" i="18"/>
  <c r="I9" i="18"/>
  <c r="K9" i="18"/>
  <c r="O9" i="18"/>
  <c r="Q9" i="18"/>
  <c r="V9" i="18"/>
  <c r="G12" i="18"/>
  <c r="M12" i="18" s="1"/>
  <c r="I12" i="18"/>
  <c r="K12" i="18"/>
  <c r="O12" i="18"/>
  <c r="Q12" i="18"/>
  <c r="V12" i="18"/>
  <c r="G15" i="18"/>
  <c r="M15" i="18" s="1"/>
  <c r="I15" i="18"/>
  <c r="K15" i="18"/>
  <c r="O15" i="18"/>
  <c r="Q15" i="18"/>
  <c r="V15" i="18"/>
  <c r="G18" i="18"/>
  <c r="M18" i="18" s="1"/>
  <c r="I18" i="18"/>
  <c r="K18" i="18"/>
  <c r="O18" i="18"/>
  <c r="Q18" i="18"/>
  <c r="V18" i="18"/>
  <c r="G25" i="18"/>
  <c r="I25" i="18"/>
  <c r="K25" i="18"/>
  <c r="O25" i="18"/>
  <c r="Q25" i="18"/>
  <c r="V25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1" i="18"/>
  <c r="M41" i="18" s="1"/>
  <c r="I41" i="18"/>
  <c r="K41" i="18"/>
  <c r="O41" i="18"/>
  <c r="Q41" i="18"/>
  <c r="V41" i="18"/>
  <c r="G48" i="18"/>
  <c r="M48" i="18" s="1"/>
  <c r="I48" i="18"/>
  <c r="K48" i="18"/>
  <c r="O48" i="18"/>
  <c r="Q48" i="18"/>
  <c r="V48" i="18"/>
  <c r="G50" i="18"/>
  <c r="M50" i="18" s="1"/>
  <c r="I50" i="18"/>
  <c r="K50" i="18"/>
  <c r="O50" i="18"/>
  <c r="Q50" i="18"/>
  <c r="V50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63" i="18"/>
  <c r="M63" i="18" s="1"/>
  <c r="I63" i="18"/>
  <c r="K63" i="18"/>
  <c r="O63" i="18"/>
  <c r="Q63" i="18"/>
  <c r="V63" i="18"/>
  <c r="G65" i="18"/>
  <c r="M65" i="18" s="1"/>
  <c r="I65" i="18"/>
  <c r="K65" i="18"/>
  <c r="O65" i="18"/>
  <c r="Q65" i="18"/>
  <c r="V65" i="18"/>
  <c r="G72" i="18"/>
  <c r="I72" i="18"/>
  <c r="K72" i="18"/>
  <c r="O72" i="18"/>
  <c r="Q72" i="18"/>
  <c r="V72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9" i="18"/>
  <c r="M79" i="18" s="1"/>
  <c r="I79" i="18"/>
  <c r="K79" i="18"/>
  <c r="O79" i="18"/>
  <c r="Q79" i="18"/>
  <c r="V79" i="18"/>
  <c r="G85" i="18"/>
  <c r="M85" i="18" s="1"/>
  <c r="I85" i="18"/>
  <c r="K85" i="18"/>
  <c r="O85" i="18"/>
  <c r="Q85" i="18"/>
  <c r="V85" i="18"/>
  <c r="G88" i="18"/>
  <c r="M88" i="18" s="1"/>
  <c r="I88" i="18"/>
  <c r="K88" i="18"/>
  <c r="O88" i="18"/>
  <c r="Q88" i="18"/>
  <c r="V88" i="18"/>
  <c r="G92" i="18"/>
  <c r="M92" i="18" s="1"/>
  <c r="I92" i="18"/>
  <c r="K92" i="18"/>
  <c r="O92" i="18"/>
  <c r="Q92" i="18"/>
  <c r="V92" i="18"/>
  <c r="G95" i="18"/>
  <c r="M95" i="18" s="1"/>
  <c r="I95" i="18"/>
  <c r="K95" i="18"/>
  <c r="O95" i="18"/>
  <c r="Q95" i="18"/>
  <c r="V95" i="18"/>
  <c r="G99" i="18"/>
  <c r="M99" i="18" s="1"/>
  <c r="I99" i="18"/>
  <c r="K99" i="18"/>
  <c r="O99" i="18"/>
  <c r="Q99" i="18"/>
  <c r="V99" i="18"/>
  <c r="G102" i="18"/>
  <c r="M102" i="18" s="1"/>
  <c r="I102" i="18"/>
  <c r="K102" i="18"/>
  <c r="O102" i="18"/>
  <c r="Q102" i="18"/>
  <c r="V102" i="18"/>
  <c r="G104" i="18"/>
  <c r="I104" i="18"/>
  <c r="K104" i="18"/>
  <c r="O104" i="18"/>
  <c r="Q104" i="18"/>
  <c r="V104" i="18"/>
  <c r="G109" i="18"/>
  <c r="M109" i="18" s="1"/>
  <c r="I109" i="18"/>
  <c r="K109" i="18"/>
  <c r="O109" i="18"/>
  <c r="Q109" i="18"/>
  <c r="V109" i="18"/>
  <c r="G110" i="18"/>
  <c r="M110" i="18" s="1"/>
  <c r="I110" i="18"/>
  <c r="K110" i="18"/>
  <c r="O110" i="18"/>
  <c r="Q110" i="18"/>
  <c r="V110" i="18"/>
  <c r="G111" i="18"/>
  <c r="G112" i="18"/>
  <c r="I112" i="18"/>
  <c r="I111" i="18" s="1"/>
  <c r="K112" i="18"/>
  <c r="K111" i="18" s="1"/>
  <c r="M112" i="18"/>
  <c r="M111" i="18" s="1"/>
  <c r="O112" i="18"/>
  <c r="O111" i="18" s="1"/>
  <c r="Q112" i="18"/>
  <c r="Q111" i="18" s="1"/>
  <c r="V112" i="18"/>
  <c r="V111" i="18" s="1"/>
  <c r="K113" i="18"/>
  <c r="G114" i="18"/>
  <c r="G113" i="18" s="1"/>
  <c r="I98" i="1" s="1"/>
  <c r="I114" i="18"/>
  <c r="I113" i="18" s="1"/>
  <c r="K114" i="18"/>
  <c r="O114" i="18"/>
  <c r="O113" i="18" s="1"/>
  <c r="Q114" i="18"/>
  <c r="Q113" i="18" s="1"/>
  <c r="V114" i="18"/>
  <c r="V113" i="18" s="1"/>
  <c r="G118" i="18"/>
  <c r="I118" i="18"/>
  <c r="K118" i="18"/>
  <c r="O118" i="18"/>
  <c r="Q118" i="18"/>
  <c r="V118" i="18"/>
  <c r="G123" i="18"/>
  <c r="M123" i="18" s="1"/>
  <c r="I123" i="18"/>
  <c r="K123" i="18"/>
  <c r="O123" i="18"/>
  <c r="Q123" i="18"/>
  <c r="V123" i="18"/>
  <c r="G124" i="18"/>
  <c r="M124" i="18" s="1"/>
  <c r="I124" i="18"/>
  <c r="K124" i="18"/>
  <c r="O124" i="18"/>
  <c r="Q124" i="18"/>
  <c r="V124" i="18"/>
  <c r="G126" i="18"/>
  <c r="M126" i="18" s="1"/>
  <c r="I126" i="18"/>
  <c r="K126" i="18"/>
  <c r="O126" i="18"/>
  <c r="Q126" i="18"/>
  <c r="V126" i="18"/>
  <c r="I127" i="18"/>
  <c r="G128" i="18"/>
  <c r="M128" i="18" s="1"/>
  <c r="I128" i="18"/>
  <c r="K128" i="18"/>
  <c r="O128" i="18"/>
  <c r="O127" i="18" s="1"/>
  <c r="Q128" i="18"/>
  <c r="V128" i="18"/>
  <c r="G137" i="18"/>
  <c r="M137" i="18" s="1"/>
  <c r="I137" i="18"/>
  <c r="K137" i="18"/>
  <c r="O137" i="18"/>
  <c r="Q137" i="18"/>
  <c r="V137" i="18"/>
  <c r="G142" i="18"/>
  <c r="M142" i="18" s="1"/>
  <c r="I142" i="18"/>
  <c r="K142" i="18"/>
  <c r="O142" i="18"/>
  <c r="Q142" i="18"/>
  <c r="V142" i="18"/>
  <c r="G147" i="18"/>
  <c r="M147" i="18" s="1"/>
  <c r="I147" i="18"/>
  <c r="K147" i="18"/>
  <c r="O147" i="18"/>
  <c r="Q147" i="18"/>
  <c r="V147" i="18"/>
  <c r="G149" i="18"/>
  <c r="M149" i="18" s="1"/>
  <c r="I149" i="18"/>
  <c r="K149" i="18"/>
  <c r="O149" i="18"/>
  <c r="Q149" i="18"/>
  <c r="V149" i="18"/>
  <c r="G150" i="18"/>
  <c r="I150" i="18"/>
  <c r="K150" i="18"/>
  <c r="O150" i="18"/>
  <c r="Q150" i="18"/>
  <c r="V150" i="18"/>
  <c r="G151" i="18"/>
  <c r="M151" i="18" s="1"/>
  <c r="I151" i="18"/>
  <c r="K151" i="18"/>
  <c r="O151" i="18"/>
  <c r="Q151" i="18"/>
  <c r="V151" i="18"/>
  <c r="G154" i="18"/>
  <c r="M154" i="18" s="1"/>
  <c r="I154" i="18"/>
  <c r="K154" i="18"/>
  <c r="O154" i="18"/>
  <c r="Q154" i="18"/>
  <c r="V154" i="18"/>
  <c r="G156" i="18"/>
  <c r="I156" i="18"/>
  <c r="K156" i="18"/>
  <c r="O156" i="18"/>
  <c r="Q156" i="18"/>
  <c r="V156" i="18"/>
  <c r="G158" i="18"/>
  <c r="M158" i="18" s="1"/>
  <c r="I158" i="18"/>
  <c r="K158" i="18"/>
  <c r="O158" i="18"/>
  <c r="Q158" i="18"/>
  <c r="V158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M166" i="18" s="1"/>
  <c r="I166" i="18"/>
  <c r="K166" i="18"/>
  <c r="O166" i="18"/>
  <c r="Q166" i="18"/>
  <c r="V166" i="18"/>
  <c r="G168" i="18"/>
  <c r="M168" i="18" s="1"/>
  <c r="I168" i="18"/>
  <c r="K168" i="18"/>
  <c r="O168" i="18"/>
  <c r="Q168" i="18"/>
  <c r="V168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O174" i="18"/>
  <c r="Q174" i="18"/>
  <c r="V174" i="18"/>
  <c r="G175" i="18"/>
  <c r="M175" i="18" s="1"/>
  <c r="I175" i="18"/>
  <c r="K175" i="18"/>
  <c r="O175" i="18"/>
  <c r="Q175" i="18"/>
  <c r="V175" i="18"/>
  <c r="G176" i="18"/>
  <c r="M176" i="18" s="1"/>
  <c r="I176" i="18"/>
  <c r="K176" i="18"/>
  <c r="O176" i="18"/>
  <c r="Q176" i="18"/>
  <c r="V176" i="18"/>
  <c r="AE178" i="18"/>
  <c r="F48" i="1" s="1"/>
  <c r="G9" i="17"/>
  <c r="M9" i="17" s="1"/>
  <c r="I9" i="17"/>
  <c r="K9" i="17"/>
  <c r="O9" i="17"/>
  <c r="Q9" i="17"/>
  <c r="V9" i="17"/>
  <c r="G10" i="17"/>
  <c r="I10" i="17"/>
  <c r="K10" i="17"/>
  <c r="O10" i="17"/>
  <c r="Q10" i="17"/>
  <c r="V10" i="17"/>
  <c r="G12" i="17"/>
  <c r="M12" i="17" s="1"/>
  <c r="I12" i="17"/>
  <c r="K12" i="17"/>
  <c r="O12" i="17"/>
  <c r="Q12" i="17"/>
  <c r="V12" i="17"/>
  <c r="G19" i="17"/>
  <c r="M19" i="17" s="1"/>
  <c r="I19" i="17"/>
  <c r="K19" i="17"/>
  <c r="O19" i="17"/>
  <c r="Q19" i="17"/>
  <c r="V19" i="17"/>
  <c r="G24" i="17"/>
  <c r="G23" i="17" s="1"/>
  <c r="I24" i="17"/>
  <c r="I23" i="17" s="1"/>
  <c r="K24" i="17"/>
  <c r="K23" i="17" s="1"/>
  <c r="O24" i="17"/>
  <c r="O23" i="17" s="1"/>
  <c r="Q24" i="17"/>
  <c r="Q23" i="17" s="1"/>
  <c r="V24" i="17"/>
  <c r="V23" i="17" s="1"/>
  <c r="G26" i="17"/>
  <c r="M26" i="17" s="1"/>
  <c r="I26" i="17"/>
  <c r="K26" i="17"/>
  <c r="O26" i="17"/>
  <c r="Q26" i="17"/>
  <c r="V26" i="17"/>
  <c r="G29" i="17"/>
  <c r="M29" i="17" s="1"/>
  <c r="I29" i="17"/>
  <c r="K29" i="17"/>
  <c r="O29" i="17"/>
  <c r="Q29" i="17"/>
  <c r="V29" i="17"/>
  <c r="G30" i="17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5" i="17"/>
  <c r="M65" i="17" s="1"/>
  <c r="I65" i="17"/>
  <c r="K65" i="17"/>
  <c r="O65" i="17"/>
  <c r="Q65" i="17"/>
  <c r="V65" i="17"/>
  <c r="AE67" i="17"/>
  <c r="F47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30" i="16"/>
  <c r="I30" i="16"/>
  <c r="K30" i="16"/>
  <c r="O30" i="16"/>
  <c r="Q30" i="16"/>
  <c r="V30" i="16"/>
  <c r="G35" i="16"/>
  <c r="M35" i="16" s="1"/>
  <c r="I35" i="16"/>
  <c r="K35" i="16"/>
  <c r="O35" i="16"/>
  <c r="Q35" i="16"/>
  <c r="Q29" i="16" s="1"/>
  <c r="V35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V39" i="16" s="1"/>
  <c r="G44" i="16"/>
  <c r="M44" i="16" s="1"/>
  <c r="I44" i="16"/>
  <c r="K44" i="16"/>
  <c r="O44" i="16"/>
  <c r="Q44" i="16"/>
  <c r="V44" i="16"/>
  <c r="G47" i="16"/>
  <c r="M47" i="16" s="1"/>
  <c r="I47" i="16"/>
  <c r="K47" i="16"/>
  <c r="O47" i="16"/>
  <c r="Q47" i="16"/>
  <c r="V47" i="16"/>
  <c r="G49" i="16"/>
  <c r="M49" i="16" s="1"/>
  <c r="I49" i="16"/>
  <c r="K49" i="16"/>
  <c r="O49" i="16"/>
  <c r="Q49" i="16"/>
  <c r="V49" i="16"/>
  <c r="G51" i="16"/>
  <c r="M51" i="16" s="1"/>
  <c r="I51" i="16"/>
  <c r="K51" i="16"/>
  <c r="O51" i="16"/>
  <c r="Q51" i="16"/>
  <c r="V51" i="16"/>
  <c r="G53" i="16"/>
  <c r="M53" i="16" s="1"/>
  <c r="I53" i="16"/>
  <c r="K53" i="16"/>
  <c r="O53" i="16"/>
  <c r="Q53" i="16"/>
  <c r="V53" i="16"/>
  <c r="G55" i="16"/>
  <c r="M55" i="16" s="1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59" i="16"/>
  <c r="M59" i="16" s="1"/>
  <c r="I59" i="16"/>
  <c r="K59" i="16"/>
  <c r="O59" i="16"/>
  <c r="Q59" i="16"/>
  <c r="V59" i="16"/>
  <c r="G62" i="16"/>
  <c r="I62" i="16"/>
  <c r="I61" i="16" s="1"/>
  <c r="K62" i="16"/>
  <c r="K61" i="16" s="1"/>
  <c r="O62" i="16"/>
  <c r="O61" i="16" s="1"/>
  <c r="Q62" i="16"/>
  <c r="Q61" i="16" s="1"/>
  <c r="V62" i="16"/>
  <c r="V61" i="16" s="1"/>
  <c r="G65" i="16"/>
  <c r="I65" i="16"/>
  <c r="I64" i="16" s="1"/>
  <c r="K65" i="16"/>
  <c r="K64" i="16" s="1"/>
  <c r="O65" i="16"/>
  <c r="O64" i="16" s="1"/>
  <c r="Q65" i="16"/>
  <c r="Q64" i="16" s="1"/>
  <c r="V65" i="16"/>
  <c r="V64" i="16" s="1"/>
  <c r="G67" i="16"/>
  <c r="M67" i="16" s="1"/>
  <c r="I67" i="16"/>
  <c r="K67" i="16"/>
  <c r="O67" i="16"/>
  <c r="Q67" i="16"/>
  <c r="V67" i="16"/>
  <c r="G72" i="16"/>
  <c r="M72" i="16" s="1"/>
  <c r="I72" i="16"/>
  <c r="K72" i="16"/>
  <c r="O72" i="16"/>
  <c r="Q72" i="16"/>
  <c r="V72" i="16"/>
  <c r="V66" i="16" s="1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G82" i="16"/>
  <c r="M82" i="16" s="1"/>
  <c r="I82" i="16"/>
  <c r="K82" i="16"/>
  <c r="O82" i="16"/>
  <c r="Q82" i="16"/>
  <c r="V82" i="16"/>
  <c r="G84" i="16"/>
  <c r="M84" i="16" s="1"/>
  <c r="I84" i="16"/>
  <c r="K84" i="16"/>
  <c r="O84" i="16"/>
  <c r="Q84" i="16"/>
  <c r="V84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3" i="16"/>
  <c r="M93" i="16" s="1"/>
  <c r="I93" i="16"/>
  <c r="K93" i="16"/>
  <c r="O93" i="16"/>
  <c r="Q93" i="16"/>
  <c r="V93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I112" i="16"/>
  <c r="K112" i="16"/>
  <c r="M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M124" i="16" s="1"/>
  <c r="I124" i="16"/>
  <c r="K124" i="16"/>
  <c r="O124" i="16"/>
  <c r="Q124" i="16"/>
  <c r="V124" i="16"/>
  <c r="G126" i="16"/>
  <c r="M126" i="16" s="1"/>
  <c r="I126" i="16"/>
  <c r="K126" i="16"/>
  <c r="K123" i="16" s="1"/>
  <c r="O126" i="16"/>
  <c r="Q126" i="16"/>
  <c r="V126" i="16"/>
  <c r="V123" i="16" s="1"/>
  <c r="G128" i="16"/>
  <c r="I128" i="16"/>
  <c r="K128" i="16"/>
  <c r="O128" i="16"/>
  <c r="Q128" i="16"/>
  <c r="V128" i="16"/>
  <c r="G130" i="16"/>
  <c r="M130" i="16" s="1"/>
  <c r="I130" i="16"/>
  <c r="K130" i="16"/>
  <c r="O130" i="16"/>
  <c r="Q130" i="16"/>
  <c r="V130" i="16"/>
  <c r="G132" i="16"/>
  <c r="M132" i="16" s="1"/>
  <c r="I132" i="16"/>
  <c r="K132" i="16"/>
  <c r="O132" i="16"/>
  <c r="Q132" i="16"/>
  <c r="V132" i="16"/>
  <c r="G134" i="16"/>
  <c r="I134" i="16"/>
  <c r="K134" i="16"/>
  <c r="M134" i="16"/>
  <c r="O134" i="16"/>
  <c r="Q134" i="16"/>
  <c r="V134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M141" i="16" s="1"/>
  <c r="I141" i="16"/>
  <c r="K141" i="16"/>
  <c r="O141" i="16"/>
  <c r="Q141" i="16"/>
  <c r="V141" i="16"/>
  <c r="G153" i="16"/>
  <c r="M153" i="16" s="1"/>
  <c r="I153" i="16"/>
  <c r="K153" i="16"/>
  <c r="O153" i="16"/>
  <c r="Q153" i="16"/>
  <c r="V153" i="16"/>
  <c r="G159" i="16"/>
  <c r="M159" i="16" s="1"/>
  <c r="I159" i="16"/>
  <c r="K159" i="16"/>
  <c r="O159" i="16"/>
  <c r="Q159" i="16"/>
  <c r="V159" i="16"/>
  <c r="G164" i="16"/>
  <c r="M164" i="16" s="1"/>
  <c r="I164" i="16"/>
  <c r="K164" i="16"/>
  <c r="O164" i="16"/>
  <c r="Q164" i="16"/>
  <c r="V164" i="16"/>
  <c r="G172" i="16"/>
  <c r="M172" i="16" s="1"/>
  <c r="I172" i="16"/>
  <c r="K172" i="16"/>
  <c r="O172" i="16"/>
  <c r="Q172" i="16"/>
  <c r="V172" i="16"/>
  <c r="G180" i="16"/>
  <c r="M180" i="16" s="1"/>
  <c r="I180" i="16"/>
  <c r="K180" i="16"/>
  <c r="O180" i="16"/>
  <c r="Q180" i="16"/>
  <c r="V180" i="16"/>
  <c r="G181" i="16"/>
  <c r="I181" i="16"/>
  <c r="K181" i="16"/>
  <c r="M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M183" i="16" s="1"/>
  <c r="I183" i="16"/>
  <c r="K183" i="16"/>
  <c r="O183" i="16"/>
  <c r="Q183" i="16"/>
  <c r="V183" i="16"/>
  <c r="G184" i="16"/>
  <c r="I184" i="16"/>
  <c r="K184" i="16"/>
  <c r="O184" i="16"/>
  <c r="Q184" i="16"/>
  <c r="V184" i="16"/>
  <c r="G185" i="16"/>
  <c r="M185" i="16" s="1"/>
  <c r="I185" i="16"/>
  <c r="K185" i="16"/>
  <c r="O185" i="16"/>
  <c r="Q185" i="16"/>
  <c r="V185" i="16"/>
  <c r="AE187" i="16"/>
  <c r="F46" i="1" s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6" i="15"/>
  <c r="M26" i="15" s="1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9" i="15"/>
  <c r="M39" i="15" s="1"/>
  <c r="I39" i="15"/>
  <c r="K39" i="15"/>
  <c r="O39" i="15"/>
  <c r="Q39" i="15"/>
  <c r="V39" i="15"/>
  <c r="G43" i="15"/>
  <c r="M43" i="15" s="1"/>
  <c r="I43" i="15"/>
  <c r="K43" i="15"/>
  <c r="O43" i="15"/>
  <c r="Q43" i="15"/>
  <c r="V43" i="15"/>
  <c r="G47" i="15"/>
  <c r="M47" i="15" s="1"/>
  <c r="I47" i="15"/>
  <c r="K47" i="15"/>
  <c r="O47" i="15"/>
  <c r="Q47" i="15"/>
  <c r="V47" i="15"/>
  <c r="G51" i="15"/>
  <c r="M51" i="15" s="1"/>
  <c r="I51" i="15"/>
  <c r="K51" i="15"/>
  <c r="O51" i="15"/>
  <c r="Q51" i="15"/>
  <c r="V51" i="15"/>
  <c r="G55" i="15"/>
  <c r="G56" i="15"/>
  <c r="M56" i="15" s="1"/>
  <c r="I56" i="15"/>
  <c r="K56" i="15"/>
  <c r="O56" i="15"/>
  <c r="Q56" i="15"/>
  <c r="Q55" i="15" s="1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4" i="15"/>
  <c r="I64" i="15"/>
  <c r="K64" i="15"/>
  <c r="O64" i="15"/>
  <c r="Q64" i="15"/>
  <c r="V64" i="15"/>
  <c r="G66" i="15"/>
  <c r="M66" i="15" s="1"/>
  <c r="I66" i="15"/>
  <c r="I61" i="15" s="1"/>
  <c r="K66" i="15"/>
  <c r="O66" i="15"/>
  <c r="Q66" i="15"/>
  <c r="V66" i="15"/>
  <c r="V61" i="15" s="1"/>
  <c r="G69" i="15"/>
  <c r="M69" i="15" s="1"/>
  <c r="I69" i="15"/>
  <c r="K69" i="15"/>
  <c r="O69" i="15"/>
  <c r="Q69" i="15"/>
  <c r="V69" i="15"/>
  <c r="G72" i="15"/>
  <c r="M72" i="15" s="1"/>
  <c r="I72" i="15"/>
  <c r="K72" i="15"/>
  <c r="O72" i="15"/>
  <c r="Q72" i="15"/>
  <c r="V72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3" i="15"/>
  <c r="M83" i="15" s="1"/>
  <c r="I83" i="15"/>
  <c r="K83" i="15"/>
  <c r="O83" i="15"/>
  <c r="Q83" i="15"/>
  <c r="V83" i="15"/>
  <c r="G85" i="15"/>
  <c r="M85" i="15" s="1"/>
  <c r="I85" i="15"/>
  <c r="K85" i="15"/>
  <c r="O85" i="15"/>
  <c r="Q85" i="15"/>
  <c r="V85" i="15"/>
  <c r="I88" i="15"/>
  <c r="G89" i="15"/>
  <c r="M89" i="15" s="1"/>
  <c r="M88" i="15" s="1"/>
  <c r="I89" i="15"/>
  <c r="K89" i="15"/>
  <c r="K88" i="15" s="1"/>
  <c r="O89" i="15"/>
  <c r="O88" i="15" s="1"/>
  <c r="Q89" i="15"/>
  <c r="Q88" i="15" s="1"/>
  <c r="V89" i="15"/>
  <c r="V88" i="15" s="1"/>
  <c r="G92" i="15"/>
  <c r="I92" i="15"/>
  <c r="K92" i="15"/>
  <c r="O92" i="15"/>
  <c r="Q92" i="15"/>
  <c r="V92" i="15"/>
  <c r="G94" i="15"/>
  <c r="M94" i="15" s="1"/>
  <c r="I94" i="15"/>
  <c r="K94" i="15"/>
  <c r="O94" i="15"/>
  <c r="Q94" i="15"/>
  <c r="Q91" i="15" s="1"/>
  <c r="V94" i="15"/>
  <c r="G96" i="15"/>
  <c r="M96" i="15" s="1"/>
  <c r="I96" i="15"/>
  <c r="K96" i="15"/>
  <c r="O96" i="15"/>
  <c r="Q96" i="15"/>
  <c r="V96" i="15"/>
  <c r="G99" i="15"/>
  <c r="I99" i="15"/>
  <c r="K99" i="15"/>
  <c r="O99" i="15"/>
  <c r="Q99" i="15"/>
  <c r="V99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2" i="15"/>
  <c r="M112" i="15" s="1"/>
  <c r="I112" i="15"/>
  <c r="K112" i="15"/>
  <c r="O112" i="15"/>
  <c r="Q112" i="15"/>
  <c r="V112" i="15"/>
  <c r="G114" i="15"/>
  <c r="M114" i="15" s="1"/>
  <c r="I114" i="15"/>
  <c r="K114" i="15"/>
  <c r="O114" i="15"/>
  <c r="Q114" i="15"/>
  <c r="V114" i="15"/>
  <c r="G118" i="15"/>
  <c r="M118" i="15" s="1"/>
  <c r="I118" i="15"/>
  <c r="K118" i="15"/>
  <c r="O118" i="15"/>
  <c r="Q118" i="15"/>
  <c r="V118" i="15"/>
  <c r="G121" i="15"/>
  <c r="M121" i="15" s="1"/>
  <c r="M120" i="15" s="1"/>
  <c r="I121" i="15"/>
  <c r="I120" i="15" s="1"/>
  <c r="K121" i="15"/>
  <c r="K120" i="15" s="1"/>
  <c r="O121" i="15"/>
  <c r="O120" i="15" s="1"/>
  <c r="Q121" i="15"/>
  <c r="Q120" i="15" s="1"/>
  <c r="V121" i="15"/>
  <c r="V120" i="15" s="1"/>
  <c r="G123" i="15"/>
  <c r="M123" i="15" s="1"/>
  <c r="I123" i="15"/>
  <c r="K123" i="15"/>
  <c r="O123" i="15"/>
  <c r="Q123" i="15"/>
  <c r="V123" i="15"/>
  <c r="G124" i="15"/>
  <c r="M124" i="15" s="1"/>
  <c r="I124" i="15"/>
  <c r="K124" i="15"/>
  <c r="O124" i="15"/>
  <c r="Q124" i="15"/>
  <c r="V124" i="15"/>
  <c r="G125" i="15"/>
  <c r="I125" i="15"/>
  <c r="K125" i="15"/>
  <c r="M125" i="15"/>
  <c r="O125" i="15"/>
  <c r="Q125" i="15"/>
  <c r="V125" i="15"/>
  <c r="G127" i="15"/>
  <c r="G126" i="15" s="1"/>
  <c r="I127" i="15"/>
  <c r="I126" i="15" s="1"/>
  <c r="K127" i="15"/>
  <c r="K126" i="15" s="1"/>
  <c r="O127" i="15"/>
  <c r="O126" i="15" s="1"/>
  <c r="Q127" i="15"/>
  <c r="Q126" i="15" s="1"/>
  <c r="V127" i="15"/>
  <c r="V126" i="15" s="1"/>
  <c r="G129" i="15"/>
  <c r="M129" i="15" s="1"/>
  <c r="I129" i="15"/>
  <c r="K129" i="15"/>
  <c r="O129" i="15"/>
  <c r="Q129" i="15"/>
  <c r="V129" i="15"/>
  <c r="G130" i="15"/>
  <c r="I130" i="15"/>
  <c r="K130" i="15"/>
  <c r="O130" i="15"/>
  <c r="Q130" i="15"/>
  <c r="V130" i="15"/>
  <c r="V128" i="15" s="1"/>
  <c r="G131" i="15"/>
  <c r="M131" i="15" s="1"/>
  <c r="I131" i="15"/>
  <c r="K131" i="15"/>
  <c r="O131" i="15"/>
  <c r="Q131" i="15"/>
  <c r="V131" i="15"/>
  <c r="G132" i="15"/>
  <c r="M132" i="15" s="1"/>
  <c r="I132" i="15"/>
  <c r="K132" i="15"/>
  <c r="O132" i="15"/>
  <c r="Q132" i="15"/>
  <c r="V132" i="15"/>
  <c r="G133" i="15"/>
  <c r="M133" i="15" s="1"/>
  <c r="I133" i="15"/>
  <c r="K133" i="15"/>
  <c r="O133" i="15"/>
  <c r="Q133" i="15"/>
  <c r="V133" i="15"/>
  <c r="G134" i="15"/>
  <c r="I134" i="15"/>
  <c r="K134" i="15"/>
  <c r="M134" i="15"/>
  <c r="O134" i="15"/>
  <c r="Q134" i="15"/>
  <c r="V134" i="15"/>
  <c r="G135" i="15"/>
  <c r="M135" i="15" s="1"/>
  <c r="I135" i="15"/>
  <c r="K135" i="15"/>
  <c r="O135" i="15"/>
  <c r="Q135" i="15"/>
  <c r="V135" i="15"/>
  <c r="G136" i="15"/>
  <c r="M136" i="15" s="1"/>
  <c r="I136" i="15"/>
  <c r="K136" i="15"/>
  <c r="O136" i="15"/>
  <c r="Q136" i="15"/>
  <c r="V136" i="15"/>
  <c r="G137" i="15"/>
  <c r="M137" i="15" s="1"/>
  <c r="I137" i="15"/>
  <c r="K137" i="15"/>
  <c r="O137" i="15"/>
  <c r="Q137" i="15"/>
  <c r="V137" i="15"/>
  <c r="G138" i="15"/>
  <c r="M138" i="15" s="1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3" i="15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M145" i="15" s="1"/>
  <c r="I145" i="15"/>
  <c r="K145" i="15"/>
  <c r="O145" i="15"/>
  <c r="Q145" i="15"/>
  <c r="V145" i="15"/>
  <c r="G146" i="15"/>
  <c r="M146" i="15" s="1"/>
  <c r="I146" i="15"/>
  <c r="K146" i="15"/>
  <c r="O146" i="15"/>
  <c r="Q146" i="15"/>
  <c r="V146" i="15"/>
  <c r="G147" i="15"/>
  <c r="M147" i="15" s="1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1" i="15"/>
  <c r="I151" i="15"/>
  <c r="K151" i="15"/>
  <c r="O151" i="15"/>
  <c r="Q151" i="15"/>
  <c r="V151" i="15"/>
  <c r="G154" i="15"/>
  <c r="M154" i="15" s="1"/>
  <c r="I154" i="15"/>
  <c r="K154" i="15"/>
  <c r="O154" i="15"/>
  <c r="Q154" i="15"/>
  <c r="V154" i="15"/>
  <c r="G157" i="15"/>
  <c r="M157" i="15" s="1"/>
  <c r="I157" i="15"/>
  <c r="K157" i="15"/>
  <c r="O157" i="15"/>
  <c r="Q157" i="15"/>
  <c r="V157" i="15"/>
  <c r="G159" i="15"/>
  <c r="M159" i="15" s="1"/>
  <c r="I159" i="15"/>
  <c r="K159" i="15"/>
  <c r="O159" i="15"/>
  <c r="Q159" i="15"/>
  <c r="V159" i="15"/>
  <c r="G162" i="15"/>
  <c r="M162" i="15" s="1"/>
  <c r="I162" i="15"/>
  <c r="K162" i="15"/>
  <c r="O162" i="15"/>
  <c r="Q162" i="15"/>
  <c r="V162" i="15"/>
  <c r="G163" i="15"/>
  <c r="M163" i="15" s="1"/>
  <c r="I163" i="15"/>
  <c r="K163" i="15"/>
  <c r="O163" i="15"/>
  <c r="Q163" i="15"/>
  <c r="V163" i="15"/>
  <c r="G166" i="15"/>
  <c r="M166" i="15" s="1"/>
  <c r="I166" i="15"/>
  <c r="K166" i="15"/>
  <c r="O166" i="15"/>
  <c r="Q166" i="15"/>
  <c r="V166" i="15"/>
  <c r="O167" i="15"/>
  <c r="G168" i="15"/>
  <c r="G167" i="15" s="1"/>
  <c r="I168" i="15"/>
  <c r="I167" i="15" s="1"/>
  <c r="K168" i="15"/>
  <c r="K167" i="15" s="1"/>
  <c r="O168" i="15"/>
  <c r="Q168" i="15"/>
  <c r="Q167" i="15" s="1"/>
  <c r="V168" i="15"/>
  <c r="V167" i="15" s="1"/>
  <c r="G170" i="15"/>
  <c r="M170" i="15" s="1"/>
  <c r="I170" i="15"/>
  <c r="K170" i="15"/>
  <c r="O170" i="15"/>
  <c r="Q170" i="15"/>
  <c r="V170" i="15"/>
  <c r="G173" i="15"/>
  <c r="I173" i="15"/>
  <c r="K173" i="15"/>
  <c r="O173" i="15"/>
  <c r="Q173" i="15"/>
  <c r="V173" i="15"/>
  <c r="G176" i="15"/>
  <c r="M176" i="15" s="1"/>
  <c r="I176" i="15"/>
  <c r="K176" i="15"/>
  <c r="O176" i="15"/>
  <c r="Q176" i="15"/>
  <c r="V176" i="15"/>
  <c r="G179" i="15"/>
  <c r="M179" i="15" s="1"/>
  <c r="I179" i="15"/>
  <c r="K179" i="15"/>
  <c r="O179" i="15"/>
  <c r="Q179" i="15"/>
  <c r="V179" i="15"/>
  <c r="G181" i="15"/>
  <c r="M181" i="15" s="1"/>
  <c r="I181" i="15"/>
  <c r="K181" i="15"/>
  <c r="O181" i="15"/>
  <c r="Q181" i="15"/>
  <c r="V181" i="15"/>
  <c r="AE185" i="15"/>
  <c r="F45" i="1" s="1"/>
  <c r="G9" i="14"/>
  <c r="M9" i="14" s="1"/>
  <c r="I9" i="14"/>
  <c r="K9" i="14"/>
  <c r="O9" i="14"/>
  <c r="Q9" i="14"/>
  <c r="V9" i="14"/>
  <c r="G15" i="14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8" i="14"/>
  <c r="M28" i="14" s="1"/>
  <c r="I28" i="14"/>
  <c r="K28" i="14"/>
  <c r="O28" i="14"/>
  <c r="Q28" i="14"/>
  <c r="V28" i="14"/>
  <c r="G32" i="14"/>
  <c r="M32" i="14" s="1"/>
  <c r="I32" i="14"/>
  <c r="K32" i="14"/>
  <c r="O32" i="14"/>
  <c r="Q32" i="14"/>
  <c r="V32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4" i="14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V53" i="14" s="1"/>
  <c r="G58" i="14"/>
  <c r="I58" i="14"/>
  <c r="K58" i="14"/>
  <c r="M58" i="14"/>
  <c r="O58" i="14"/>
  <c r="Q58" i="14"/>
  <c r="V58" i="14"/>
  <c r="G62" i="14"/>
  <c r="M62" i="14" s="1"/>
  <c r="I62" i="14"/>
  <c r="K62" i="14"/>
  <c r="O62" i="14"/>
  <c r="Q62" i="14"/>
  <c r="V62" i="14"/>
  <c r="G66" i="14"/>
  <c r="M66" i="14" s="1"/>
  <c r="I66" i="14"/>
  <c r="K66" i="14"/>
  <c r="O66" i="14"/>
  <c r="Q66" i="14"/>
  <c r="V66" i="14"/>
  <c r="G68" i="14"/>
  <c r="M68" i="14" s="1"/>
  <c r="I68" i="14"/>
  <c r="K68" i="14"/>
  <c r="O68" i="14"/>
  <c r="Q68" i="14"/>
  <c r="V68" i="14"/>
  <c r="G72" i="14"/>
  <c r="M72" i="14" s="1"/>
  <c r="I72" i="14"/>
  <c r="K72" i="14"/>
  <c r="O72" i="14"/>
  <c r="Q72" i="14"/>
  <c r="V72" i="14"/>
  <c r="G74" i="14"/>
  <c r="G61" i="14" s="1"/>
  <c r="I77" i="1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79" i="14"/>
  <c r="M79" i="14" s="1"/>
  <c r="I79" i="14"/>
  <c r="K79" i="14"/>
  <c r="O79" i="14"/>
  <c r="O78" i="14" s="1"/>
  <c r="Q79" i="14"/>
  <c r="Q78" i="14" s="1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K78" i="14" s="1"/>
  <c r="O81" i="14"/>
  <c r="Q81" i="14"/>
  <c r="V81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95" i="14"/>
  <c r="M95" i="14" s="1"/>
  <c r="I95" i="14"/>
  <c r="K95" i="14"/>
  <c r="O95" i="14"/>
  <c r="Q95" i="14"/>
  <c r="V95" i="14"/>
  <c r="G100" i="14"/>
  <c r="M100" i="14" s="1"/>
  <c r="I100" i="14"/>
  <c r="K100" i="14"/>
  <c r="O100" i="14"/>
  <c r="Q100" i="14"/>
  <c r="V100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K94" i="14" s="1"/>
  <c r="O126" i="14"/>
  <c r="Q126" i="14"/>
  <c r="V126" i="14"/>
  <c r="G134" i="14"/>
  <c r="G133" i="14" s="1"/>
  <c r="I86" i="1" s="1"/>
  <c r="I134" i="14"/>
  <c r="I133" i="14" s="1"/>
  <c r="K134" i="14"/>
  <c r="K133" i="14" s="1"/>
  <c r="O134" i="14"/>
  <c r="O133" i="14" s="1"/>
  <c r="Q134" i="14"/>
  <c r="Q133" i="14" s="1"/>
  <c r="V134" i="14"/>
  <c r="V133" i="14" s="1"/>
  <c r="G137" i="14"/>
  <c r="M137" i="14" s="1"/>
  <c r="I137" i="14"/>
  <c r="K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I141" i="14"/>
  <c r="K141" i="14"/>
  <c r="O141" i="14"/>
  <c r="Q141" i="14"/>
  <c r="V141" i="14"/>
  <c r="G144" i="14"/>
  <c r="M144" i="14" s="1"/>
  <c r="I144" i="14"/>
  <c r="K144" i="14"/>
  <c r="O144" i="14"/>
  <c r="Q144" i="14"/>
  <c r="V144" i="14"/>
  <c r="G149" i="14"/>
  <c r="M149" i="14" s="1"/>
  <c r="I149" i="14"/>
  <c r="K149" i="14"/>
  <c r="O149" i="14"/>
  <c r="Q149" i="14"/>
  <c r="V149" i="14"/>
  <c r="G154" i="14"/>
  <c r="M154" i="14" s="1"/>
  <c r="I154" i="14"/>
  <c r="K154" i="14"/>
  <c r="O154" i="14"/>
  <c r="Q154" i="14"/>
  <c r="V154" i="14"/>
  <c r="G158" i="14"/>
  <c r="M158" i="14" s="1"/>
  <c r="I158" i="14"/>
  <c r="K158" i="14"/>
  <c r="O158" i="14"/>
  <c r="Q158" i="14"/>
  <c r="V158" i="14"/>
  <c r="G160" i="14"/>
  <c r="M160" i="14" s="1"/>
  <c r="I160" i="14"/>
  <c r="K160" i="14"/>
  <c r="O160" i="14"/>
  <c r="Q160" i="14"/>
  <c r="V160" i="14"/>
  <c r="G165" i="14"/>
  <c r="M165" i="14" s="1"/>
  <c r="I165" i="14"/>
  <c r="K165" i="14"/>
  <c r="O165" i="14"/>
  <c r="Q165" i="14"/>
  <c r="V165" i="14"/>
  <c r="G167" i="14"/>
  <c r="G168" i="14"/>
  <c r="M168" i="14" s="1"/>
  <c r="M167" i="14" s="1"/>
  <c r="I168" i="14"/>
  <c r="I167" i="14" s="1"/>
  <c r="K168" i="14"/>
  <c r="K167" i="14" s="1"/>
  <c r="O168" i="14"/>
  <c r="O167" i="14" s="1"/>
  <c r="Q168" i="14"/>
  <c r="Q167" i="14" s="1"/>
  <c r="V168" i="14"/>
  <c r="V167" i="14" s="1"/>
  <c r="K169" i="14"/>
  <c r="G170" i="14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4" i="14"/>
  <c r="M174" i="14" s="1"/>
  <c r="I174" i="14"/>
  <c r="K174" i="14"/>
  <c r="O174" i="14"/>
  <c r="Q174" i="14"/>
  <c r="V174" i="14"/>
  <c r="G175" i="14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90" i="14"/>
  <c r="M190" i="14" s="1"/>
  <c r="I190" i="14"/>
  <c r="K190" i="14"/>
  <c r="O190" i="14"/>
  <c r="Q190" i="14"/>
  <c r="V190" i="14"/>
  <c r="G192" i="14"/>
  <c r="I192" i="14"/>
  <c r="K192" i="14"/>
  <c r="O192" i="14"/>
  <c r="Q192" i="14"/>
  <c r="V192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8" i="14"/>
  <c r="M198" i="14" s="1"/>
  <c r="I198" i="14"/>
  <c r="K198" i="14"/>
  <c r="O198" i="14"/>
  <c r="Q198" i="14"/>
  <c r="V198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I202" i="14"/>
  <c r="K202" i="14"/>
  <c r="M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8" i="14"/>
  <c r="M208" i="14" s="1"/>
  <c r="I208" i="14"/>
  <c r="K208" i="14"/>
  <c r="O208" i="14"/>
  <c r="Q208" i="14"/>
  <c r="V208" i="14"/>
  <c r="G215" i="14"/>
  <c r="M215" i="14" s="1"/>
  <c r="I215" i="14"/>
  <c r="K215" i="14"/>
  <c r="O215" i="14"/>
  <c r="Q215" i="14"/>
  <c r="V215" i="14"/>
  <c r="G222" i="14"/>
  <c r="M222" i="14" s="1"/>
  <c r="I222" i="14"/>
  <c r="K222" i="14"/>
  <c r="O222" i="14"/>
  <c r="Q222" i="14"/>
  <c r="V222" i="14"/>
  <c r="G224" i="14"/>
  <c r="M224" i="14" s="1"/>
  <c r="I224" i="14"/>
  <c r="K224" i="14"/>
  <c r="O224" i="14"/>
  <c r="Q224" i="14"/>
  <c r="V224" i="14"/>
  <c r="G231" i="14"/>
  <c r="M231" i="14" s="1"/>
  <c r="I231" i="14"/>
  <c r="K231" i="14"/>
  <c r="O231" i="14"/>
  <c r="Q231" i="14"/>
  <c r="V231" i="14"/>
  <c r="G232" i="14"/>
  <c r="M232" i="14" s="1"/>
  <c r="I232" i="14"/>
  <c r="K232" i="14"/>
  <c r="O232" i="14"/>
  <c r="Q232" i="14"/>
  <c r="V232" i="14"/>
  <c r="G239" i="14"/>
  <c r="M239" i="14" s="1"/>
  <c r="I239" i="14"/>
  <c r="K239" i="14"/>
  <c r="O239" i="14"/>
  <c r="Q239" i="14"/>
  <c r="V239" i="14"/>
  <c r="G241" i="14"/>
  <c r="M241" i="14" s="1"/>
  <c r="M240" i="14" s="1"/>
  <c r="I241" i="14"/>
  <c r="I240" i="14" s="1"/>
  <c r="K241" i="14"/>
  <c r="K240" i="14" s="1"/>
  <c r="O241" i="14"/>
  <c r="O240" i="14" s="1"/>
  <c r="Q241" i="14"/>
  <c r="Q240" i="14" s="1"/>
  <c r="V241" i="14"/>
  <c r="V240" i="14" s="1"/>
  <c r="G243" i="14"/>
  <c r="I243" i="14"/>
  <c r="K243" i="14"/>
  <c r="M243" i="14"/>
  <c r="O243" i="14"/>
  <c r="Q243" i="14"/>
  <c r="Q242" i="14" s="1"/>
  <c r="V243" i="14"/>
  <c r="G246" i="14"/>
  <c r="M246" i="14" s="1"/>
  <c r="I246" i="14"/>
  <c r="K246" i="14"/>
  <c r="O246" i="14"/>
  <c r="Q246" i="14"/>
  <c r="V246" i="14"/>
  <c r="G249" i="14"/>
  <c r="M249" i="14" s="1"/>
  <c r="I249" i="14"/>
  <c r="K249" i="14"/>
  <c r="O249" i="14"/>
  <c r="Q249" i="14"/>
  <c r="V249" i="14"/>
  <c r="G252" i="14"/>
  <c r="M252" i="14" s="1"/>
  <c r="I252" i="14"/>
  <c r="K252" i="14"/>
  <c r="O252" i="14"/>
  <c r="Q252" i="14"/>
  <c r="V252" i="14"/>
  <c r="G253" i="14"/>
  <c r="M253" i="14" s="1"/>
  <c r="I253" i="14"/>
  <c r="K253" i="14"/>
  <c r="O253" i="14"/>
  <c r="Q253" i="14"/>
  <c r="V253" i="14"/>
  <c r="AE257" i="14"/>
  <c r="F44" i="1" s="1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0" i="13"/>
  <c r="M20" i="13" s="1"/>
  <c r="I20" i="13"/>
  <c r="K20" i="13"/>
  <c r="O20" i="13"/>
  <c r="Q20" i="13"/>
  <c r="V20" i="13"/>
  <c r="V17" i="13" s="1"/>
  <c r="G22" i="13"/>
  <c r="M22" i="13" s="1"/>
  <c r="I22" i="13"/>
  <c r="K22" i="13"/>
  <c r="O22" i="13"/>
  <c r="Q22" i="13"/>
  <c r="V22" i="13"/>
  <c r="G25" i="13"/>
  <c r="G24" i="13" s="1"/>
  <c r="I25" i="13"/>
  <c r="I24" i="13" s="1"/>
  <c r="K25" i="13"/>
  <c r="K24" i="13" s="1"/>
  <c r="O25" i="13"/>
  <c r="O24" i="13" s="1"/>
  <c r="Q25" i="13"/>
  <c r="Q24" i="13" s="1"/>
  <c r="V25" i="13"/>
  <c r="V24" i="13" s="1"/>
  <c r="G28" i="13"/>
  <c r="M28" i="13" s="1"/>
  <c r="M27" i="13" s="1"/>
  <c r="I28" i="13"/>
  <c r="I27" i="13" s="1"/>
  <c r="K28" i="13"/>
  <c r="K27" i="13" s="1"/>
  <c r="O28" i="13"/>
  <c r="O27" i="13" s="1"/>
  <c r="Q28" i="13"/>
  <c r="Q27" i="13" s="1"/>
  <c r="V28" i="13"/>
  <c r="V27" i="13" s="1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3" i="13"/>
  <c r="G42" i="13" s="1"/>
  <c r="I43" i="13"/>
  <c r="I42" i="13" s="1"/>
  <c r="K43" i="13"/>
  <c r="K42" i="13" s="1"/>
  <c r="O43" i="13"/>
  <c r="O42" i="13" s="1"/>
  <c r="Q43" i="13"/>
  <c r="Q42" i="13" s="1"/>
  <c r="V43" i="13"/>
  <c r="V42" i="13" s="1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I56" i="13"/>
  <c r="G57" i="13"/>
  <c r="M57" i="13" s="1"/>
  <c r="M56" i="13" s="1"/>
  <c r="I57" i="13"/>
  <c r="K57" i="13"/>
  <c r="K56" i="13" s="1"/>
  <c r="O57" i="13"/>
  <c r="O56" i="13" s="1"/>
  <c r="Q57" i="13"/>
  <c r="Q56" i="13" s="1"/>
  <c r="V57" i="13"/>
  <c r="V56" i="13" s="1"/>
  <c r="Q58" i="13"/>
  <c r="G59" i="13"/>
  <c r="G58" i="13" s="1"/>
  <c r="I59" i="13"/>
  <c r="I58" i="13" s="1"/>
  <c r="K59" i="13"/>
  <c r="K58" i="13" s="1"/>
  <c r="O59" i="13"/>
  <c r="O58" i="13" s="1"/>
  <c r="Q59" i="13"/>
  <c r="V59" i="13"/>
  <c r="V58" i="13" s="1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AE83" i="13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O14" i="12"/>
  <c r="G15" i="12"/>
  <c r="M15" i="12" s="1"/>
  <c r="I15" i="12"/>
  <c r="K15" i="12"/>
  <c r="O15" i="12"/>
  <c r="Q15" i="12"/>
  <c r="Q14" i="12" s="1"/>
  <c r="V15" i="12"/>
  <c r="V14" i="12" s="1"/>
  <c r="G16" i="12"/>
  <c r="M16" i="12" s="1"/>
  <c r="I16" i="12"/>
  <c r="K16" i="12"/>
  <c r="O16" i="12"/>
  <c r="Q16" i="12"/>
  <c r="V16" i="12"/>
  <c r="AE18" i="12"/>
  <c r="H62" i="1"/>
  <c r="J28" i="1"/>
  <c r="J26" i="1"/>
  <c r="G38" i="1"/>
  <c r="F38" i="1"/>
  <c r="J23" i="1"/>
  <c r="J24" i="1"/>
  <c r="J25" i="1"/>
  <c r="J27" i="1"/>
  <c r="E24" i="1"/>
  <c r="E26" i="1"/>
  <c r="G88" i="15" l="1"/>
  <c r="I195" i="21"/>
  <c r="K8" i="28"/>
  <c r="G14" i="12"/>
  <c r="I113" i="1" s="1"/>
  <c r="I20" i="1" s="1"/>
  <c r="O47" i="13"/>
  <c r="I17" i="13"/>
  <c r="O8" i="13"/>
  <c r="Q169" i="15"/>
  <c r="V68" i="15"/>
  <c r="O30" i="15"/>
  <c r="I140" i="16"/>
  <c r="O127" i="16"/>
  <c r="Q46" i="17"/>
  <c r="V8" i="17"/>
  <c r="V202" i="21"/>
  <c r="G47" i="13"/>
  <c r="K17" i="13"/>
  <c r="V169" i="15"/>
  <c r="Q44" i="13"/>
  <c r="Q136" i="14"/>
  <c r="I53" i="14"/>
  <c r="M114" i="18"/>
  <c r="M113" i="18" s="1"/>
  <c r="I8" i="18"/>
  <c r="K8" i="19"/>
  <c r="V106" i="20"/>
  <c r="O13" i="20"/>
  <c r="Q40" i="21"/>
  <c r="I136" i="14"/>
  <c r="O61" i="14"/>
  <c r="I150" i="15"/>
  <c r="O122" i="15"/>
  <c r="Q30" i="15"/>
  <c r="V47" i="13"/>
  <c r="O136" i="14"/>
  <c r="O68" i="15"/>
  <c r="O61" i="15"/>
  <c r="V127" i="18"/>
  <c r="I8" i="19"/>
  <c r="V97" i="20"/>
  <c r="V178" i="21"/>
  <c r="K8" i="22"/>
  <c r="G39" i="16"/>
  <c r="I8" i="20"/>
  <c r="K202" i="21"/>
  <c r="O79" i="25"/>
  <c r="G123" i="16"/>
  <c r="O46" i="16"/>
  <c r="V19" i="16"/>
  <c r="K8" i="17"/>
  <c r="V48" i="22"/>
  <c r="G64" i="25"/>
  <c r="K53" i="14"/>
  <c r="I78" i="16"/>
  <c r="O29" i="16"/>
  <c r="I142" i="21"/>
  <c r="V47" i="21"/>
  <c r="Q8" i="22"/>
  <c r="Q118" i="23"/>
  <c r="V109" i="23"/>
  <c r="V24" i="23"/>
  <c r="G130" i="23"/>
  <c r="Q109" i="23"/>
  <c r="O43" i="24"/>
  <c r="O8" i="24"/>
  <c r="I8" i="29"/>
  <c r="I8" i="12"/>
  <c r="Q8" i="13"/>
  <c r="K148" i="18"/>
  <c r="V33" i="24"/>
  <c r="I8" i="13"/>
  <c r="Q143" i="14"/>
  <c r="V94" i="14"/>
  <c r="Q63" i="13"/>
  <c r="O44" i="13"/>
  <c r="O29" i="13"/>
  <c r="O242" i="14"/>
  <c r="I169" i="14"/>
  <c r="Q82" i="14"/>
  <c r="V61" i="14"/>
  <c r="O142" i="15"/>
  <c r="I29" i="16"/>
  <c r="I8" i="16"/>
  <c r="Q8" i="17"/>
  <c r="Q195" i="21"/>
  <c r="K118" i="23"/>
  <c r="V79" i="25"/>
  <c r="Q8" i="25"/>
  <c r="G122" i="15"/>
  <c r="V64" i="18"/>
  <c r="K109" i="23"/>
  <c r="Q79" i="25"/>
  <c r="K8" i="12"/>
  <c r="V173" i="14"/>
  <c r="K136" i="14"/>
  <c r="I44" i="13"/>
  <c r="V8" i="13"/>
  <c r="Q189" i="14"/>
  <c r="V169" i="14"/>
  <c r="V91" i="15"/>
  <c r="O179" i="16"/>
  <c r="Q78" i="18"/>
  <c r="I47" i="21"/>
  <c r="F57" i="1"/>
  <c r="M65" i="25"/>
  <c r="G79" i="25"/>
  <c r="M79" i="25"/>
  <c r="G62" i="23"/>
  <c r="I84" i="1" s="1"/>
  <c r="G56" i="23"/>
  <c r="G27" i="22"/>
  <c r="G195" i="21"/>
  <c r="M200" i="21"/>
  <c r="M123" i="20"/>
  <c r="M122" i="20" s="1"/>
  <c r="G97" i="20"/>
  <c r="G13" i="20"/>
  <c r="AF167" i="20"/>
  <c r="G51" i="1" s="1"/>
  <c r="G44" i="19"/>
  <c r="I97" i="1" s="1"/>
  <c r="G66" i="16"/>
  <c r="G30" i="15"/>
  <c r="G98" i="15"/>
  <c r="M134" i="14"/>
  <c r="M133" i="14" s="1"/>
  <c r="G169" i="14"/>
  <c r="M59" i="13"/>
  <c r="M58" i="13" s="1"/>
  <c r="G56" i="13"/>
  <c r="G27" i="13"/>
  <c r="G17" i="13"/>
  <c r="G8" i="12"/>
  <c r="I112" i="1" s="1"/>
  <c r="I19" i="1" s="1"/>
  <c r="Q8" i="12"/>
  <c r="M44" i="13"/>
  <c r="V136" i="14"/>
  <c r="I8" i="14"/>
  <c r="I148" i="18"/>
  <c r="Q13" i="20"/>
  <c r="K78" i="26"/>
  <c r="Q8" i="28"/>
  <c r="F42" i="1"/>
  <c r="F43" i="1"/>
  <c r="K44" i="13"/>
  <c r="G44" i="13"/>
  <c r="M25" i="13"/>
  <c r="M24" i="13" s="1"/>
  <c r="K242" i="14"/>
  <c r="G240" i="14"/>
  <c r="O207" i="14"/>
  <c r="K189" i="14"/>
  <c r="Q169" i="14"/>
  <c r="O143" i="14"/>
  <c r="G143" i="14"/>
  <c r="G136" i="14"/>
  <c r="Q94" i="14"/>
  <c r="I94" i="14"/>
  <c r="I82" i="14"/>
  <c r="O82" i="14"/>
  <c r="G169" i="15"/>
  <c r="K150" i="15"/>
  <c r="Q122" i="15"/>
  <c r="I91" i="15"/>
  <c r="O66" i="16"/>
  <c r="I46" i="16"/>
  <c r="K8" i="16"/>
  <c r="Q127" i="18"/>
  <c r="V8" i="18"/>
  <c r="I44" i="19"/>
  <c r="O44" i="19"/>
  <c r="Q21" i="19"/>
  <c r="K80" i="23"/>
  <c r="M29" i="13"/>
  <c r="K8" i="14"/>
  <c r="M92" i="15"/>
  <c r="M91" i="15" s="1"/>
  <c r="G91" i="15"/>
  <c r="K66" i="16"/>
  <c r="O8" i="17"/>
  <c r="V8" i="26"/>
  <c r="Q47" i="13"/>
  <c r="O17" i="13"/>
  <c r="K8" i="13"/>
  <c r="M242" i="14"/>
  <c r="K173" i="14"/>
  <c r="V82" i="14"/>
  <c r="K61" i="14"/>
  <c r="F51" i="1"/>
  <c r="F50" i="1"/>
  <c r="O109" i="23"/>
  <c r="K14" i="12"/>
  <c r="O8" i="12"/>
  <c r="V44" i="13"/>
  <c r="Q29" i="13"/>
  <c r="G29" i="13"/>
  <c r="M17" i="13"/>
  <c r="G8" i="13"/>
  <c r="I242" i="14"/>
  <c r="O189" i="14"/>
  <c r="Q173" i="14"/>
  <c r="I173" i="14"/>
  <c r="O169" i="14"/>
  <c r="K143" i="14"/>
  <c r="O94" i="14"/>
  <c r="I78" i="14"/>
  <c r="Q61" i="14"/>
  <c r="I61" i="14"/>
  <c r="O53" i="14"/>
  <c r="Q53" i="14"/>
  <c r="G8" i="14"/>
  <c r="O169" i="15"/>
  <c r="K68" i="15"/>
  <c r="K61" i="15"/>
  <c r="M184" i="16"/>
  <c r="G179" i="16"/>
  <c r="K179" i="16"/>
  <c r="V78" i="16"/>
  <c r="G29" i="16"/>
  <c r="O19" i="16"/>
  <c r="K46" i="17"/>
  <c r="V25" i="17"/>
  <c r="G148" i="18"/>
  <c r="M150" i="18"/>
  <c r="M148" i="18" s="1"/>
  <c r="O106" i="20"/>
  <c r="O178" i="21"/>
  <c r="Q142" i="21"/>
  <c r="Q48" i="22"/>
  <c r="V32" i="22"/>
  <c r="V27" i="22"/>
  <c r="I43" i="24"/>
  <c r="I189" i="14"/>
  <c r="V55" i="15"/>
  <c r="O17" i="18"/>
  <c r="I8" i="27"/>
  <c r="I63" i="13"/>
  <c r="K63" i="13"/>
  <c r="V29" i="13"/>
  <c r="V207" i="14"/>
  <c r="V143" i="14"/>
  <c r="K82" i="14"/>
  <c r="G53" i="14"/>
  <c r="I76" i="1" s="1"/>
  <c r="K30" i="15"/>
  <c r="K17" i="18"/>
  <c r="I14" i="12"/>
  <c r="V8" i="12"/>
  <c r="M9" i="12"/>
  <c r="M8" i="12" s="1"/>
  <c r="O63" i="13"/>
  <c r="K47" i="13"/>
  <c r="M43" i="13"/>
  <c r="M42" i="13" s="1"/>
  <c r="K29" i="13"/>
  <c r="V242" i="14"/>
  <c r="K207" i="14"/>
  <c r="Q207" i="14"/>
  <c r="G173" i="14"/>
  <c r="M170" i="14"/>
  <c r="M169" i="14" s="1"/>
  <c r="I143" i="14"/>
  <c r="M78" i="14"/>
  <c r="O8" i="14"/>
  <c r="V8" i="14"/>
  <c r="Q150" i="15"/>
  <c r="V142" i="15"/>
  <c r="O128" i="15"/>
  <c r="O98" i="15"/>
  <c r="O8" i="15"/>
  <c r="I179" i="16"/>
  <c r="K127" i="16"/>
  <c r="O123" i="16"/>
  <c r="M65" i="16"/>
  <c r="M64" i="16" s="1"/>
  <c r="G64" i="16"/>
  <c r="Q39" i="16"/>
  <c r="V29" i="16"/>
  <c r="Q25" i="17"/>
  <c r="V148" i="18"/>
  <c r="O117" i="18"/>
  <c r="I78" i="18"/>
  <c r="Q64" i="18"/>
  <c r="V44" i="19"/>
  <c r="O48" i="22"/>
  <c r="I8" i="24"/>
  <c r="M82" i="14"/>
  <c r="G189" i="14"/>
  <c r="V98" i="15"/>
  <c r="Q19" i="16"/>
  <c r="O23" i="27"/>
  <c r="F39" i="1"/>
  <c r="F41" i="1"/>
  <c r="F40" i="1"/>
  <c r="M14" i="12"/>
  <c r="V63" i="13"/>
  <c r="I47" i="13"/>
  <c r="I29" i="13"/>
  <c r="Q17" i="13"/>
  <c r="I207" i="14"/>
  <c r="V189" i="14"/>
  <c r="O173" i="14"/>
  <c r="V78" i="14"/>
  <c r="M74" i="14"/>
  <c r="M61" i="14" s="1"/>
  <c r="M54" i="14"/>
  <c r="M53" i="14" s="1"/>
  <c r="Q8" i="14"/>
  <c r="I169" i="15"/>
  <c r="K169" i="15"/>
  <c r="O150" i="15"/>
  <c r="Q142" i="15"/>
  <c r="M140" i="16"/>
  <c r="K94" i="16"/>
  <c r="O78" i="16"/>
  <c r="M62" i="16"/>
  <c r="M61" i="16" s="1"/>
  <c r="G61" i="16"/>
  <c r="O39" i="16"/>
  <c r="Q155" i="18"/>
  <c r="K117" i="18"/>
  <c r="O64" i="18"/>
  <c r="G8" i="18"/>
  <c r="V21" i="19"/>
  <c r="G115" i="20"/>
  <c r="M116" i="20"/>
  <c r="M115" i="20" s="1"/>
  <c r="O97" i="20"/>
  <c r="M96" i="20"/>
  <c r="M95" i="20" s="1"/>
  <c r="G95" i="20"/>
  <c r="G142" i="15"/>
  <c r="I98" i="15"/>
  <c r="K91" i="15"/>
  <c r="Q68" i="15"/>
  <c r="Q61" i="15"/>
  <c r="Q8" i="15"/>
  <c r="V8" i="15"/>
  <c r="Q123" i="16"/>
  <c r="Q94" i="16"/>
  <c r="Q66" i="16"/>
  <c r="K46" i="16"/>
  <c r="G19" i="16"/>
  <c r="I72" i="1" s="1"/>
  <c r="V46" i="17"/>
  <c r="G46" i="17"/>
  <c r="G25" i="17"/>
  <c r="G155" i="18"/>
  <c r="M127" i="18"/>
  <c r="Q117" i="18"/>
  <c r="K78" i="18"/>
  <c r="Q17" i="18"/>
  <c r="O8" i="19"/>
  <c r="O129" i="20"/>
  <c r="I106" i="20"/>
  <c r="Q97" i="20"/>
  <c r="I13" i="20"/>
  <c r="G202" i="21"/>
  <c r="M108" i="23"/>
  <c r="M104" i="23" s="1"/>
  <c r="G104" i="23"/>
  <c r="Q70" i="23"/>
  <c r="K79" i="25"/>
  <c r="V8" i="25"/>
  <c r="G8" i="26"/>
  <c r="M9" i="26"/>
  <c r="AF106" i="26"/>
  <c r="G150" i="15"/>
  <c r="K122" i="15"/>
  <c r="Q98" i="15"/>
  <c r="I68" i="15"/>
  <c r="O55" i="15"/>
  <c r="I30" i="15"/>
  <c r="I8" i="15"/>
  <c r="K8" i="15"/>
  <c r="Q140" i="16"/>
  <c r="V140" i="16"/>
  <c r="I127" i="16"/>
  <c r="I123" i="16"/>
  <c r="Q78" i="16"/>
  <c r="I66" i="16"/>
  <c r="V46" i="16"/>
  <c r="K39" i="16"/>
  <c r="K19" i="16"/>
  <c r="V8" i="16"/>
  <c r="G8" i="16"/>
  <c r="O46" i="17"/>
  <c r="I25" i="17"/>
  <c r="O25" i="17"/>
  <c r="V155" i="18"/>
  <c r="O155" i="18"/>
  <c r="I117" i="18"/>
  <c r="G78" i="18"/>
  <c r="V78" i="18"/>
  <c r="K64" i="18"/>
  <c r="Q8" i="18"/>
  <c r="Q44" i="19"/>
  <c r="K21" i="19"/>
  <c r="V8" i="19"/>
  <c r="G8" i="19"/>
  <c r="V129" i="20"/>
  <c r="I129" i="20"/>
  <c r="Q106" i="20"/>
  <c r="M98" i="20"/>
  <c r="M97" i="20" s="1"/>
  <c r="V8" i="20"/>
  <c r="Q202" i="21"/>
  <c r="I178" i="21"/>
  <c r="Q78" i="22"/>
  <c r="Q32" i="22"/>
  <c r="G8" i="22"/>
  <c r="I118" i="23"/>
  <c r="V8" i="24"/>
  <c r="I78" i="26"/>
  <c r="V23" i="27"/>
  <c r="V150" i="15"/>
  <c r="K142" i="15"/>
  <c r="I128" i="15"/>
  <c r="K128" i="15"/>
  <c r="I122" i="15"/>
  <c r="G61" i="15"/>
  <c r="K55" i="15"/>
  <c r="Q179" i="16"/>
  <c r="G127" i="16"/>
  <c r="M123" i="16"/>
  <c r="I94" i="16"/>
  <c r="M66" i="16"/>
  <c r="Q46" i="16"/>
  <c r="I39" i="16"/>
  <c r="I19" i="16"/>
  <c r="I8" i="17"/>
  <c r="K155" i="18"/>
  <c r="O148" i="18"/>
  <c r="Q148" i="18"/>
  <c r="K127" i="18"/>
  <c r="G117" i="18"/>
  <c r="I64" i="18"/>
  <c r="G17" i="18"/>
  <c r="I17" i="18"/>
  <c r="K8" i="18"/>
  <c r="O8" i="18"/>
  <c r="V13" i="20"/>
  <c r="M178" i="21"/>
  <c r="V142" i="21"/>
  <c r="O47" i="21"/>
  <c r="I8" i="21"/>
  <c r="K8" i="21"/>
  <c r="O78" i="22"/>
  <c r="V8" i="22"/>
  <c r="K104" i="23"/>
  <c r="G70" i="23"/>
  <c r="M71" i="23"/>
  <c r="M70" i="23" s="1"/>
  <c r="K24" i="23"/>
  <c r="O16" i="23"/>
  <c r="M12" i="23"/>
  <c r="M11" i="23" s="1"/>
  <c r="G11" i="23"/>
  <c r="Q33" i="24"/>
  <c r="O64" i="25"/>
  <c r="I142" i="15"/>
  <c r="Q128" i="15"/>
  <c r="G128" i="15"/>
  <c r="V122" i="15"/>
  <c r="M122" i="15"/>
  <c r="G120" i="15"/>
  <c r="K98" i="15"/>
  <c r="O91" i="15"/>
  <c r="I55" i="15"/>
  <c r="V30" i="15"/>
  <c r="G8" i="15"/>
  <c r="V179" i="16"/>
  <c r="K140" i="16"/>
  <c r="O140" i="16"/>
  <c r="Q127" i="16"/>
  <c r="V127" i="16"/>
  <c r="O94" i="16"/>
  <c r="V94" i="16"/>
  <c r="K78" i="16"/>
  <c r="M39" i="16"/>
  <c r="K29" i="16"/>
  <c r="O8" i="16"/>
  <c r="Q8" i="16"/>
  <c r="I46" i="17"/>
  <c r="K25" i="17"/>
  <c r="G8" i="17"/>
  <c r="I155" i="18"/>
  <c r="V117" i="18"/>
  <c r="O78" i="18"/>
  <c r="G64" i="18"/>
  <c r="V17" i="18"/>
  <c r="K44" i="19"/>
  <c r="O21" i="19"/>
  <c r="I21" i="19"/>
  <c r="Q8" i="19"/>
  <c r="K129" i="20"/>
  <c r="Q129" i="20"/>
  <c r="K106" i="20"/>
  <c r="K13" i="20"/>
  <c r="O8" i="20"/>
  <c r="O40" i="21"/>
  <c r="G8" i="21"/>
  <c r="AF211" i="21"/>
  <c r="G52" i="1" s="1"/>
  <c r="I52" i="1" s="1"/>
  <c r="G45" i="22"/>
  <c r="I100" i="1" s="1"/>
  <c r="M46" i="22"/>
  <c r="M45" i="22" s="1"/>
  <c r="I104" i="23"/>
  <c r="M69" i="23"/>
  <c r="M68" i="23" s="1"/>
  <c r="G68" i="23"/>
  <c r="I24" i="23"/>
  <c r="G8" i="23"/>
  <c r="M9" i="23"/>
  <c r="M8" i="23" s="1"/>
  <c r="K64" i="25"/>
  <c r="K38" i="27"/>
  <c r="M195" i="21"/>
  <c r="O142" i="21"/>
  <c r="Q47" i="21"/>
  <c r="I40" i="21"/>
  <c r="V8" i="21"/>
  <c r="O32" i="22"/>
  <c r="Q27" i="22"/>
  <c r="G118" i="23"/>
  <c r="I80" i="23"/>
  <c r="O70" i="23"/>
  <c r="G24" i="23"/>
  <c r="Q43" i="24"/>
  <c r="V43" i="24"/>
  <c r="K33" i="24"/>
  <c r="O33" i="24"/>
  <c r="G8" i="24"/>
  <c r="I79" i="25"/>
  <c r="O8" i="25"/>
  <c r="Q8" i="26"/>
  <c r="Q38" i="27"/>
  <c r="I38" i="27"/>
  <c r="Q23" i="27"/>
  <c r="K23" i="27"/>
  <c r="K195" i="21"/>
  <c r="Q178" i="21"/>
  <c r="K142" i="21"/>
  <c r="V40" i="21"/>
  <c r="Q8" i="21"/>
  <c r="I78" i="22"/>
  <c r="K48" i="22"/>
  <c r="K32" i="22"/>
  <c r="O27" i="22"/>
  <c r="O8" i="22"/>
  <c r="I109" i="23"/>
  <c r="V104" i="23"/>
  <c r="I16" i="23"/>
  <c r="V64" i="25"/>
  <c r="I64" i="25"/>
  <c r="O78" i="26"/>
  <c r="V78" i="26"/>
  <c r="O8" i="26"/>
  <c r="O38" i="27"/>
  <c r="G38" i="27"/>
  <c r="I91" i="1" s="1"/>
  <c r="I23" i="27"/>
  <c r="V8" i="27"/>
  <c r="Q8" i="27"/>
  <c r="O8" i="28"/>
  <c r="K8" i="29"/>
  <c r="F58" i="1"/>
  <c r="O8" i="21"/>
  <c r="M78" i="22"/>
  <c r="I48" i="22"/>
  <c r="I32" i="22"/>
  <c r="O118" i="23"/>
  <c r="G109" i="23"/>
  <c r="I105" i="1" s="1"/>
  <c r="Q104" i="23"/>
  <c r="V80" i="23"/>
  <c r="I70" i="23"/>
  <c r="Q24" i="23"/>
  <c r="I33" i="24"/>
  <c r="Q8" i="24"/>
  <c r="I8" i="25"/>
  <c r="K8" i="25"/>
  <c r="Q78" i="26"/>
  <c r="K8" i="26"/>
  <c r="V38" i="27"/>
  <c r="G23" i="27"/>
  <c r="I90" i="1" s="1"/>
  <c r="O8" i="27"/>
  <c r="G8" i="29"/>
  <c r="I202" i="21"/>
  <c r="O195" i="21"/>
  <c r="K47" i="21"/>
  <c r="G32" i="22"/>
  <c r="I8" i="22"/>
  <c r="M119" i="23"/>
  <c r="M118" i="23" s="1"/>
  <c r="O80" i="23"/>
  <c r="Q80" i="23"/>
  <c r="V70" i="23"/>
  <c r="O24" i="23"/>
  <c r="Q16" i="23"/>
  <c r="G16" i="23"/>
  <c r="K43" i="24"/>
  <c r="M33" i="24"/>
  <c r="K8" i="24"/>
  <c r="Q64" i="25"/>
  <c r="G8" i="25"/>
  <c r="G86" i="25" s="1"/>
  <c r="I8" i="26"/>
  <c r="K8" i="27"/>
  <c r="I8" i="28"/>
  <c r="V8" i="29"/>
  <c r="G8" i="28"/>
  <c r="Q8" i="29"/>
  <c r="G8" i="27"/>
  <c r="V8" i="28"/>
  <c r="O8" i="29"/>
  <c r="AF19" i="29"/>
  <c r="G61" i="1" s="1"/>
  <c r="I61" i="1" s="1"/>
  <c r="M10" i="29"/>
  <c r="M8" i="29" s="1"/>
  <c r="AF33" i="28"/>
  <c r="G60" i="1" s="1"/>
  <c r="I60" i="1" s="1"/>
  <c r="M10" i="28"/>
  <c r="M8" i="28" s="1"/>
  <c r="M24" i="27"/>
  <c r="M23" i="27" s="1"/>
  <c r="AF72" i="27"/>
  <c r="G59" i="1" s="1"/>
  <c r="I59" i="1" s="1"/>
  <c r="M41" i="27"/>
  <c r="M38" i="27" s="1"/>
  <c r="M9" i="27"/>
  <c r="M8" i="27" s="1"/>
  <c r="M78" i="26"/>
  <c r="G78" i="26"/>
  <c r="I110" i="1" s="1"/>
  <c r="M10" i="26"/>
  <c r="M64" i="25"/>
  <c r="AF86" i="25"/>
  <c r="G56" i="1" s="1"/>
  <c r="I56" i="1" s="1"/>
  <c r="M14" i="25"/>
  <c r="M8" i="25" s="1"/>
  <c r="G33" i="24"/>
  <c r="I82" i="1" s="1"/>
  <c r="AF56" i="24"/>
  <c r="G55" i="1" s="1"/>
  <c r="I55" i="1" s="1"/>
  <c r="M42" i="24"/>
  <c r="M41" i="24" s="1"/>
  <c r="M54" i="24"/>
  <c r="M43" i="24" s="1"/>
  <c r="M11" i="24"/>
  <c r="M8" i="24" s="1"/>
  <c r="M80" i="23"/>
  <c r="M16" i="23"/>
  <c r="G80" i="23"/>
  <c r="AF142" i="23"/>
  <c r="G54" i="1" s="1"/>
  <c r="I54" i="1" s="1"/>
  <c r="M115" i="23"/>
  <c r="M109" i="23" s="1"/>
  <c r="M30" i="23"/>
  <c r="M24" i="23" s="1"/>
  <c r="M48" i="22"/>
  <c r="G78" i="22"/>
  <c r="G48" i="22"/>
  <c r="M28" i="22"/>
  <c r="M27" i="22" s="1"/>
  <c r="AF83" i="22"/>
  <c r="G53" i="1" s="1"/>
  <c r="I53" i="1" s="1"/>
  <c r="M35" i="22"/>
  <c r="M32" i="22" s="1"/>
  <c r="M12" i="22"/>
  <c r="M8" i="22" s="1"/>
  <c r="M47" i="21"/>
  <c r="M142" i="21"/>
  <c r="G193" i="21"/>
  <c r="G178" i="21"/>
  <c r="G142" i="21"/>
  <c r="I73" i="1" s="1"/>
  <c r="G47" i="21"/>
  <c r="M207" i="21"/>
  <c r="M202" i="21" s="1"/>
  <c r="M45" i="21"/>
  <c r="M40" i="21" s="1"/>
  <c r="M11" i="21"/>
  <c r="M8" i="21" s="1"/>
  <c r="M106" i="20"/>
  <c r="M13" i="20"/>
  <c r="M129" i="20"/>
  <c r="G119" i="20"/>
  <c r="G106" i="20"/>
  <c r="G129" i="20"/>
  <c r="M11" i="20"/>
  <c r="M8" i="20" s="1"/>
  <c r="M21" i="19"/>
  <c r="M44" i="19"/>
  <c r="G21" i="19"/>
  <c r="AF55" i="19"/>
  <c r="G49" i="1" s="1"/>
  <c r="I49" i="1" s="1"/>
  <c r="M10" i="19"/>
  <c r="M8" i="19" s="1"/>
  <c r="M156" i="18"/>
  <c r="M155" i="18" s="1"/>
  <c r="G127" i="18"/>
  <c r="M118" i="18"/>
  <c r="M117" i="18" s="1"/>
  <c r="M104" i="18"/>
  <c r="M78" i="18" s="1"/>
  <c r="M25" i="18"/>
  <c r="M17" i="18" s="1"/>
  <c r="M72" i="18"/>
  <c r="M64" i="18" s="1"/>
  <c r="M9" i="18"/>
  <c r="M8" i="18" s="1"/>
  <c r="AF178" i="18"/>
  <c r="G48" i="1" s="1"/>
  <c r="I48" i="1" s="1"/>
  <c r="M30" i="17"/>
  <c r="M25" i="17" s="1"/>
  <c r="M10" i="17"/>
  <c r="M8" i="17" s="1"/>
  <c r="M24" i="17"/>
  <c r="M23" i="17" s="1"/>
  <c r="AF67" i="17"/>
  <c r="G47" i="1" s="1"/>
  <c r="I47" i="1" s="1"/>
  <c r="M49" i="17"/>
  <c r="M46" i="17" s="1"/>
  <c r="M94" i="16"/>
  <c r="M46" i="16"/>
  <c r="M78" i="16"/>
  <c r="M19" i="16"/>
  <c r="M8" i="16"/>
  <c r="M179" i="16"/>
  <c r="M128" i="16"/>
  <c r="M127" i="16" s="1"/>
  <c r="G140" i="16"/>
  <c r="M30" i="16"/>
  <c r="M29" i="16" s="1"/>
  <c r="G94" i="16"/>
  <c r="G78" i="16"/>
  <c r="G46" i="16"/>
  <c r="AF187" i="16"/>
  <c r="G46" i="1" s="1"/>
  <c r="I46" i="1" s="1"/>
  <c r="M8" i="15"/>
  <c r="M68" i="15"/>
  <c r="M30" i="15"/>
  <c r="M55" i="15"/>
  <c r="G68" i="15"/>
  <c r="M64" i="15"/>
  <c r="M61" i="15" s="1"/>
  <c r="M151" i="15"/>
  <c r="M150" i="15" s="1"/>
  <c r="M143" i="15"/>
  <c r="M142" i="15" s="1"/>
  <c r="AF185" i="15"/>
  <c r="G45" i="1" s="1"/>
  <c r="I45" i="1" s="1"/>
  <c r="M168" i="15"/>
  <c r="M167" i="15" s="1"/>
  <c r="M127" i="15"/>
  <c r="M126" i="15" s="1"/>
  <c r="M99" i="15"/>
  <c r="M98" i="15" s="1"/>
  <c r="M173" i="15"/>
  <c r="M169" i="15" s="1"/>
  <c r="M130" i="15"/>
  <c r="M128" i="15" s="1"/>
  <c r="M143" i="14"/>
  <c r="M207" i="14"/>
  <c r="M94" i="14"/>
  <c r="AF257" i="14"/>
  <c r="G44" i="1" s="1"/>
  <c r="I44" i="1" s="1"/>
  <c r="M192" i="14"/>
  <c r="M189" i="14" s="1"/>
  <c r="G78" i="14"/>
  <c r="G94" i="14"/>
  <c r="G82" i="14"/>
  <c r="G207" i="14"/>
  <c r="G242" i="14"/>
  <c r="M175" i="14"/>
  <c r="M173" i="14" s="1"/>
  <c r="M141" i="14"/>
  <c r="M136" i="14" s="1"/>
  <c r="M15" i="14"/>
  <c r="M8" i="14" s="1"/>
  <c r="M63" i="13"/>
  <c r="M47" i="13"/>
  <c r="AF83" i="13"/>
  <c r="G63" i="13"/>
  <c r="M13" i="13"/>
  <c r="M8" i="13" s="1"/>
  <c r="AF18" i="12"/>
  <c r="G18" i="12" l="1"/>
  <c r="M8" i="26"/>
  <c r="I80" i="1"/>
  <c r="I75" i="1"/>
  <c r="I94" i="1"/>
  <c r="G167" i="20"/>
  <c r="I51" i="1"/>
  <c r="I83" i="1"/>
  <c r="G178" i="18"/>
  <c r="G187" i="16"/>
  <c r="I78" i="1"/>
  <c r="I106" i="1"/>
  <c r="I108" i="1"/>
  <c r="I81" i="1"/>
  <c r="I85" i="1"/>
  <c r="I96" i="1"/>
  <c r="I103" i="1"/>
  <c r="I107" i="1"/>
  <c r="F62" i="1"/>
  <c r="G23" i="1" s="1"/>
  <c r="G50" i="1"/>
  <c r="I50" i="1" s="1"/>
  <c r="I69" i="1"/>
  <c r="G211" i="21"/>
  <c r="G58" i="1"/>
  <c r="I58" i="1" s="1"/>
  <c r="G57" i="1"/>
  <c r="I57" i="1" s="1"/>
  <c r="I99" i="1"/>
  <c r="G43" i="1"/>
  <c r="I43" i="1" s="1"/>
  <c r="G42" i="1"/>
  <c r="I42" i="1" s="1"/>
  <c r="I89" i="1"/>
  <c r="G72" i="27"/>
  <c r="I88" i="1"/>
  <c r="G19" i="29"/>
  <c r="G142" i="23"/>
  <c r="I74" i="1"/>
  <c r="G67" i="17"/>
  <c r="G83" i="22"/>
  <c r="I87" i="1"/>
  <c r="G41" i="1"/>
  <c r="I41" i="1" s="1"/>
  <c r="G40" i="1"/>
  <c r="I40" i="1" s="1"/>
  <c r="G39" i="1"/>
  <c r="G62" i="1" s="1"/>
  <c r="G25" i="1" s="1"/>
  <c r="G185" i="15"/>
  <c r="I79" i="1"/>
  <c r="I109" i="1"/>
  <c r="I18" i="1" s="1"/>
  <c r="G106" i="26"/>
  <c r="I102" i="1"/>
  <c r="G257" i="14"/>
  <c r="I101" i="1"/>
  <c r="I92" i="1"/>
  <c r="G33" i="28"/>
  <c r="I111" i="1"/>
  <c r="G56" i="24"/>
  <c r="I95" i="1"/>
  <c r="G55" i="19"/>
  <c r="I104" i="1"/>
  <c r="I93" i="1"/>
  <c r="I71" i="1"/>
  <c r="G83" i="13"/>
  <c r="I17" i="1" l="1"/>
  <c r="A27" i="1"/>
  <c r="A28" i="1" s="1"/>
  <c r="I114" i="1"/>
  <c r="I16" i="1"/>
  <c r="I39" i="1"/>
  <c r="I62" i="1" s="1"/>
  <c r="I21" i="1" l="1"/>
  <c r="G28" i="1"/>
  <c r="G27" i="1" s="1"/>
  <c r="G29" i="1" s="1"/>
  <c r="J46" i="1"/>
  <c r="J59" i="1"/>
  <c r="J55" i="1"/>
  <c r="J48" i="1"/>
  <c r="J51" i="1"/>
  <c r="J44" i="1"/>
  <c r="J41" i="1"/>
  <c r="J57" i="1"/>
  <c r="J60" i="1"/>
  <c r="J58" i="1"/>
  <c r="J54" i="1"/>
  <c r="J61" i="1"/>
  <c r="J56" i="1"/>
  <c r="J42" i="1"/>
  <c r="J47" i="1"/>
  <c r="J53" i="1"/>
  <c r="J39" i="1"/>
  <c r="J62" i="1" s="1"/>
  <c r="J50" i="1"/>
  <c r="J49" i="1"/>
  <c r="J45" i="1"/>
  <c r="J52" i="1"/>
  <c r="J43" i="1"/>
  <c r="J40" i="1"/>
  <c r="J112" i="1"/>
  <c r="J105" i="1"/>
  <c r="J92" i="1"/>
  <c r="J70" i="1"/>
  <c r="J106" i="1"/>
  <c r="J79" i="1"/>
  <c r="J98" i="1"/>
  <c r="J80" i="1"/>
  <c r="J78" i="1"/>
  <c r="J87" i="1"/>
  <c r="J88" i="1"/>
  <c r="J74" i="1"/>
  <c r="J99" i="1"/>
  <c r="J94" i="1"/>
  <c r="J69" i="1"/>
  <c r="J103" i="1"/>
  <c r="J85" i="1"/>
  <c r="J104" i="1"/>
  <c r="J76" i="1"/>
  <c r="J77" i="1"/>
  <c r="J102" i="1"/>
  <c r="J93" i="1"/>
  <c r="J111" i="1"/>
  <c r="J101" i="1"/>
  <c r="J100" i="1"/>
  <c r="J75" i="1"/>
  <c r="J83" i="1"/>
  <c r="J86" i="1"/>
  <c r="J91" i="1"/>
  <c r="J73" i="1"/>
  <c r="J97" i="1"/>
  <c r="J84" i="1"/>
  <c r="J109" i="1"/>
  <c r="J110" i="1"/>
  <c r="J71" i="1"/>
  <c r="J90" i="1"/>
  <c r="J72" i="1"/>
  <c r="J113" i="1"/>
  <c r="J81" i="1"/>
  <c r="J108" i="1"/>
  <c r="J107" i="1"/>
  <c r="J95" i="1"/>
  <c r="J96" i="1"/>
  <c r="J82" i="1"/>
  <c r="J89" i="1"/>
  <c r="J1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3F435EA2-D450-4442-8FA1-CA226EA44E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D1D449-B5FA-45FE-9427-268DD3D0BA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D5EADAB7-1A96-48EB-896E-A3160598A0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C01A41-F745-4C49-8FB2-3D688860D62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49ECD6F1-9C7D-46F9-879F-CFB66B8B19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2223CC-53F7-45D6-BC26-925BDD919E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9C655156-0799-4B9B-8100-2C5CAEFF30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B6E54B-6456-4D06-8B4B-C87E60C3AFC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E8713331-12DE-4AE7-BC92-E9CD9D6EFC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E6A113-130A-4EB1-93B2-D0E6F05F6A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EA4C8405-3BBF-4640-8980-9B065A6F39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0D3E3B-4A57-4B27-A377-8615F9C8D3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62DF7A7A-457B-497B-95C7-B73698DB53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AE4026-1EAE-48D9-AE72-32FF815BEF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74CFEDEF-EFE4-483E-98E8-6CD5BAE828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FDC410-3507-4A50-BE16-DD01F0B755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49684221-C012-4E14-AEF2-4618906619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5AC3BF-0341-407E-B109-3C6A26BBA7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25885CE1-89B1-4BA9-8AB1-10F48C1537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F875E5-0F16-4AFA-8A22-D5942CFAC0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020EBB7B-F0D8-41FC-AD54-C45F359607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C79F9F9-C497-4DDB-B6AF-E8394BCB41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67DCFE8C-5A21-4F83-B749-C1B69F72C1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46D5C0-E2E3-4616-902D-1377655892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A7E32E25-AAA2-4A78-8877-4B899C4EB8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EDB5D2-4A1A-42F2-B1A3-B57690A3E4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F522FF4E-C8DB-4660-A5A5-28482DC366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E70C1E-5951-4181-BD21-3567BF1782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AC365DD4-CF98-43F7-B0FF-DDA65FA448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EC7070-943F-421B-B28A-AA0AF64012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A09EC076-2034-4C50-964C-6B94F22B25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49BD70-1807-4BCF-A6B9-76422EC0AE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D6ADDA46-33BF-463E-B7C0-90C7166626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107F96-F9BA-4838-9A7F-C2D99D1247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Jerabek</author>
  </authors>
  <commentList>
    <comment ref="S6" authorId="0" shapeId="0" xr:uid="{F413AA33-888F-4E6C-85D3-44254B1C4F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28024E-CCA1-4DE5-9724-DA9CD4113A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<sst xmlns="http://schemas.openxmlformats.org/spreadsheetml/2006/main" count="10234" uniqueCount="2221">
  <si>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</si>
  <si>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</si>
  <si>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</si>
  <si>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</si>
  <si>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</si>
  <si>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</si>
  <si>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</si>
  <si>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</si>
  <si>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</si>
  <si>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</si>
  <si>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</si>
  <si>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</si>
  <si>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</si>
  <si>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</si>
  <si>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</si>
  <si>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</si>
  <si>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</si>
  <si>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</si>
  <si>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</si>
  <si>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</si>
  <si>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</si>
  <si>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</si>
  <si>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</si>
  <si>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</si>
  <si>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</si>
  <si>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</si>
  <si>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</si>
  <si>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</si>
  <si>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</si>
  <si>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</si>
  <si>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</si>
  <si>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</si>
  <si>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</si>
  <si>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</si>
  <si>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</si>
  <si>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</si>
  <si>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</si>
  <si>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</si>
  <si>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</si>
  <si>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</si>
  <si>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</si>
  <si>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</si>
  <si>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</si>
  <si>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2024 015a</t>
  </si>
  <si>
    <t>Radešín - Stavební úpravy stáv. objektu</t>
  </si>
  <si>
    <t>HTC servis, s.r.o.</t>
  </si>
  <si>
    <t>Kopaniny 841/9</t>
  </si>
  <si>
    <t>Střelice</t>
  </si>
  <si>
    <t>66447</t>
  </si>
  <si>
    <t>27661008</t>
  </si>
  <si>
    <t>CZ27661008</t>
  </si>
  <si>
    <t>Stavba</t>
  </si>
  <si>
    <t>OVN</t>
  </si>
  <si>
    <t>Ostatní a vedlejší náklady</t>
  </si>
  <si>
    <t>OVN-01</t>
  </si>
  <si>
    <t>SO 01a</t>
  </si>
  <si>
    <t>Hlavní objekt</t>
  </si>
  <si>
    <t>SO 01a-01</t>
  </si>
  <si>
    <t>Stavební úpravy 1.PP</t>
  </si>
  <si>
    <t>SO 01a-02</t>
  </si>
  <si>
    <t>Stavební úpravy 1.NP</t>
  </si>
  <si>
    <t>SO 01a-03</t>
  </si>
  <si>
    <t>Stavební úpravy 2.NP</t>
  </si>
  <si>
    <t>SO 01a-04</t>
  </si>
  <si>
    <t>Stavební úpravy 3.NP</t>
  </si>
  <si>
    <t>SO 01a-05</t>
  </si>
  <si>
    <t>Oprava střechy</t>
  </si>
  <si>
    <t>SO 01a-06</t>
  </si>
  <si>
    <t>Zateplení fasády</t>
  </si>
  <si>
    <t>SO 01a-07</t>
  </si>
  <si>
    <t>ZTI</t>
  </si>
  <si>
    <t>SO 02a</t>
  </si>
  <si>
    <t>Skladový objekt</t>
  </si>
  <si>
    <t>SO 02a-01</t>
  </si>
  <si>
    <t>Bourané konstrukce</t>
  </si>
  <si>
    <t>SO 02a-02</t>
  </si>
  <si>
    <t>Hrubé stavební úpravy objektu</t>
  </si>
  <si>
    <t>SO 02a-03</t>
  </si>
  <si>
    <t>Krov a střecha</t>
  </si>
  <si>
    <t>SO 02a-04</t>
  </si>
  <si>
    <t>Dokončení stavebních úprav objektu</t>
  </si>
  <si>
    <t>SO 02a-05</t>
  </si>
  <si>
    <t>Průmyslová podlaha</t>
  </si>
  <si>
    <t>SO 02a-06</t>
  </si>
  <si>
    <t>SO 03a</t>
  </si>
  <si>
    <t>Elektroinstalace</t>
  </si>
  <si>
    <t>SO 03a-01</t>
  </si>
  <si>
    <t>Silnoproudé rozvody, hromosvod</t>
  </si>
  <si>
    <t>SO 03a-02</t>
  </si>
  <si>
    <t>Datové rozvody</t>
  </si>
  <si>
    <t>SO 03a-03</t>
  </si>
  <si>
    <t>EZS</t>
  </si>
  <si>
    <t>SO 03a-04</t>
  </si>
  <si>
    <t>CCTV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</si>
  <si>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</si>
  <si>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</si>
  <si>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</si>
  <si>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</si>
  <si>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</si>
  <si>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</si>
  <si>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</si>
  <si>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</si>
  <si>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</si>
  <si>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</si>
  <si>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</si>
  <si>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</si>
  <si>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</si>
  <si>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</si>
  <si>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</si>
  <si>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</si>
  <si>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</t>
  </si>
  <si>
    <t>Úpravy povrchu, podlahy</t>
  </si>
  <si>
    <t>60</t>
  </si>
  <si>
    <t>Úpravy povrchů, omítky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</si>
  <si>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</si>
  <si>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</si>
  <si>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</si>
  <si>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</si>
  <si>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</si>
  <si>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</si>
  <si>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</si>
  <si>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</si>
  <si>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</si>
  <si>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</si>
  <si>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</si>
  <si>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</si>
  <si>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</si>
  <si>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</si>
  <si>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</si>
  <si>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</si>
  <si>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</si>
  <si>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</si>
  <si>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</si>
  <si>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</si>
  <si>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</si>
  <si>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Kamerový systém</t>
  </si>
  <si>
    <t>DR 01</t>
  </si>
  <si>
    <t>RACK - m.č.120</t>
  </si>
  <si>
    <t>DR 02</t>
  </si>
  <si>
    <t>RACK - objekt SO02</t>
  </si>
  <si>
    <t>DR 03</t>
  </si>
  <si>
    <t>Rozvody</t>
  </si>
  <si>
    <t>Elektrická zabezpečovací signalizace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</si>
  <si>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</si>
  <si>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</si>
  <si>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</si>
  <si>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</si>
  <si>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</si>
  <si>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</si>
  <si>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</si>
  <si>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</si>
  <si>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</si>
  <si>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</si>
  <si>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761</t>
  </si>
  <si>
    <t>Konstrukce sklobetonové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</si>
  <si>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</si>
  <si>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</si>
  <si>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</si>
  <si>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</si>
  <si>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</si>
  <si>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</si>
  <si>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</si>
  <si>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</si>
  <si>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</si>
  <si>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</si>
  <si>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</si>
  <si>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</si>
  <si>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</si>
  <si>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</si>
  <si>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</si>
  <si>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</si>
  <si>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</si>
  <si>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</si>
  <si>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</si>
  <si>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</si>
  <si>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M21a</t>
  </si>
  <si>
    <t>Silnoproudé rozvody</t>
  </si>
  <si>
    <t>M21b</t>
  </si>
  <si>
    <t>Specifikace dodávek - hromosvod + uzemnění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</si>
  <si>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</si>
  <si>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</si>
  <si>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</si>
  <si>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</si>
  <si>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</si>
  <si>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</si>
  <si>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</si>
  <si>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</si>
  <si>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</si>
  <si>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</si>
  <si>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</si>
  <si>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</si>
  <si>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</si>
  <si>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</si>
  <si>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</si>
  <si>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</si>
  <si>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</si>
  <si>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</si>
  <si>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</si>
  <si>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</si>
  <si>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</si>
  <si>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</si>
  <si>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</si>
  <si>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</si>
  <si>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</si>
  <si>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</si>
  <si>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</si>
  <si>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</si>
  <si>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</si>
  <si>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</si>
  <si>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</si>
  <si>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</si>
  <si>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</si>
  <si>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</si>
  <si>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</si>
  <si>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</si>
  <si>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</si>
  <si>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II</t>
  </si>
  <si>
    <t>Indiv</t>
  </si>
  <si>
    <t>VRN</t>
  </si>
  <si>
    <t>Běžná</t>
  </si>
  <si>
    <t>POL99_8</t>
  </si>
  <si>
    <t>005121010R</t>
  </si>
  <si>
    <t>Vybudování zařízení staveniště</t>
  </si>
  <si>
    <t>005121020R</t>
  </si>
  <si>
    <t>Provoz zařízení staveniště</t>
  </si>
  <si>
    <t>005121030R</t>
  </si>
  <si>
    <t>Odstranění zařízení staveniště</t>
  </si>
  <si>
    <t>VRN 01</t>
  </si>
  <si>
    <t>Geometrický plán</t>
  </si>
  <si>
    <t>Vlastní</t>
  </si>
  <si>
    <t>005211080R</t>
  </si>
  <si>
    <t>Bezpečnostní a hygienická opatření na staveništi</t>
  </si>
  <si>
    <t>005241010R</t>
  </si>
  <si>
    <t>Dokumentace skutečného provedení</t>
  </si>
  <si>
    <t>SUM</t>
  </si>
  <si>
    <t>POPUZIV</t>
  </si>
  <si>
    <t>END</t>
  </si>
  <si>
    <t>310238211RT1</t>
  </si>
  <si>
    <t>Zazdívka otvorů plochy do 1 m2 cihlami na MVC s použitím suché maltové směsi</t>
  </si>
  <si>
    <t>m3</t>
  </si>
  <si>
    <t>Práce</t>
  </si>
  <si>
    <t>POL1_</t>
  </si>
  <si>
    <t>po vybouraném okně : 0,6*0,6*0,9</t>
  </si>
  <si>
    <t>VV</t>
  </si>
  <si>
    <t>342248152R00</t>
  </si>
  <si>
    <t>m2</t>
  </si>
  <si>
    <t>2,45*(1,2+1,4)-0,9*2</t>
  </si>
  <si>
    <t>342668111R00</t>
  </si>
  <si>
    <t>Těsnění styku příčky se stáv. konstrukcí PU pěnou</t>
  </si>
  <si>
    <t>m</t>
  </si>
  <si>
    <t>1,2+1,4</t>
  </si>
  <si>
    <t>342948111R00</t>
  </si>
  <si>
    <t>Ukotvení příček k cihelné konstrukci kotvami na hmoždinky</t>
  </si>
  <si>
    <t>2,45*2</t>
  </si>
  <si>
    <t>612401391RT2</t>
  </si>
  <si>
    <t>Omítka malých ploch vnitřních stěn do 1 m2 vápennou štukovou omítkou</t>
  </si>
  <si>
    <t>kus</t>
  </si>
  <si>
    <t>po vybouraném okně : 1</t>
  </si>
  <si>
    <t>612423531RT2</t>
  </si>
  <si>
    <t>Omítka rýh stěn vápenná šířky do 15 cm, štuková s použitím suché maltové směsi</t>
  </si>
  <si>
    <t>oprava omítek po zbourané příčce : 0,15*2,45*2</t>
  </si>
  <si>
    <t>612473182R00</t>
  </si>
  <si>
    <t>Omítka vnitř.zdiva ze such.směsi, štuková, strojně</t>
  </si>
  <si>
    <t>2*(2,45*(1,2+1,4)-0,9*2)</t>
  </si>
  <si>
    <t>632451014R00</t>
  </si>
  <si>
    <t>oprava podlahy po vybourané příčce : 0,15*2,896*2</t>
  </si>
  <si>
    <t>642942111RU4</t>
  </si>
  <si>
    <t>Osazení zárubní dveřních ocelových, pl. do 2,5 m2 včetně dodávky zárubně 800 x 1970 x 150 mm</t>
  </si>
  <si>
    <t>962031116R00</t>
  </si>
  <si>
    <t>Bourání příček z cihel pálených plných tl. 140 mm</t>
  </si>
  <si>
    <t>stáv. příčka na -100 mm pod úroveň stáv. podlahy : 2,55*2,896-0,9*2</t>
  </si>
  <si>
    <t>968061112R00</t>
  </si>
  <si>
    <t>Vyvěšení dřevěných a plastových okenních křídel pl. do 1,5 m2</t>
  </si>
  <si>
    <t>968061125R00</t>
  </si>
  <si>
    <t>Vyvěšení dřevěných a plastových dveřních křídel pl. do 2 m2</t>
  </si>
  <si>
    <t>968062354R00</t>
  </si>
  <si>
    <t>Vybourání dřevěných rámů oken dvojitých pl. 1 m2</t>
  </si>
  <si>
    <t>0,6*0,9</t>
  </si>
  <si>
    <t>968072455R00</t>
  </si>
  <si>
    <t>Vybourání kovových dveřních zárubní pl. do 2 m2</t>
  </si>
  <si>
    <t>0,9*2</t>
  </si>
  <si>
    <t>979096205R00</t>
  </si>
  <si>
    <t>Plnění mobilní drticí jednotky stavební sutí</t>
  </si>
  <si>
    <t>t</t>
  </si>
  <si>
    <t>bourání příček : 0,319*5,5848</t>
  </si>
  <si>
    <t>979096211R00</t>
  </si>
  <si>
    <t>Drcení stavební suti mobilní drticí jednotkou</t>
  </si>
  <si>
    <t>979096221R00</t>
  </si>
  <si>
    <t>Třídění stavební suti mobilní třídicí jednotkou</t>
  </si>
  <si>
    <t>999281105R00</t>
  </si>
  <si>
    <t>Přesun hmot pro opravy a údržbu do výšky 6 m</t>
  </si>
  <si>
    <t>Přesun hmot</t>
  </si>
  <si>
    <t>POL7_1</t>
  </si>
  <si>
    <t>764410850R00</t>
  </si>
  <si>
    <t>Demontáž oplechování parapetů,rš od 100 do 330 mm</t>
  </si>
  <si>
    <t>998764201R00</t>
  </si>
  <si>
    <t>Přesun hmot pro klempířské konstr., výšky do 6 m</t>
  </si>
  <si>
    <t>POL7_7</t>
  </si>
  <si>
    <t>766661112R00</t>
  </si>
  <si>
    <t>Montáž dveří do zárubně,otevíravých 1kř.do 0,8 m</t>
  </si>
  <si>
    <t>766661122R00</t>
  </si>
  <si>
    <t>Montáž dveří do zárubně,otevíravých 1kř.nad 0,8 m</t>
  </si>
  <si>
    <t>766670021R00</t>
  </si>
  <si>
    <t>Montáž kliky a štítku</t>
  </si>
  <si>
    <t>54914594R</t>
  </si>
  <si>
    <t>SPCM</t>
  </si>
  <si>
    <t>Specifikace</t>
  </si>
  <si>
    <t>POL3_</t>
  </si>
  <si>
    <t>549146400R</t>
  </si>
  <si>
    <t>611601203R</t>
  </si>
  <si>
    <t>61173113R</t>
  </si>
  <si>
    <t>998766201R00</t>
  </si>
  <si>
    <t>Přesun hmot pro truhlářské konstr., výšky do 6 m</t>
  </si>
  <si>
    <t>783-001</t>
  </si>
  <si>
    <t>Nátěr ocelových zárubní</t>
  </si>
  <si>
    <t>784122112R00</t>
  </si>
  <si>
    <t>zazdívka otvorů : 0,8*1,1</t>
  </si>
  <si>
    <t>omítka rýh : 0,35*2,45*2</t>
  </si>
  <si>
    <t>omítka vni. zdiva : 9,14</t>
  </si>
  <si>
    <t>979951112R00</t>
  </si>
  <si>
    <t>Výkup kovů - železný šrot tl. nad 4 mm</t>
  </si>
  <si>
    <t>Vybourání kovových dveřních zárubní pl. do 2 m2 : 0,019</t>
  </si>
  <si>
    <t>vněj. parapet : 0,00135*0,6</t>
  </si>
  <si>
    <t>979083111R00</t>
  </si>
  <si>
    <t>Vodorovné přemístění suti na skládku do 100 m</t>
  </si>
  <si>
    <t>suť celkem : 1,95966</t>
  </si>
  <si>
    <t>Vodorovné přemístění suti na skládku do 6000 m : -0,02099</t>
  </si>
  <si>
    <t>979083117R00</t>
  </si>
  <si>
    <t>Vodorovné přemístění suti na skládku do 6000 m</t>
  </si>
  <si>
    <t>Výkup kovů - železný šrot tl. nad 4 mm : 0,01981</t>
  </si>
  <si>
    <t>Poplatek za uložení suti - dřevo+sklo, skupina odpadu 170904 : 0,00219*0,54</t>
  </si>
  <si>
    <t>979083191R00</t>
  </si>
  <si>
    <t>Příplatek za dalších započatých 1000 m nad 6000 m</t>
  </si>
  <si>
    <t>0,02099*12</t>
  </si>
  <si>
    <t>979990162R00</t>
  </si>
  <si>
    <t>Poplatek za uložení suti - dřevo+sklo, skupina odpadu 170904</t>
  </si>
  <si>
    <t>Vybourání dřevěných rámů oken jednoduch. pl. 1 m2 : 0,041*7,4</t>
  </si>
  <si>
    <t>Vybourání dřevěných rámů oken jednoduch. pl. 2 m2 : 0,031*1,77</t>
  </si>
  <si>
    <t>Vybourání dřevěných rámů oken jednoduch. pl. 4 m2 : 0,027*4,5</t>
  </si>
  <si>
    <t>979094211R00</t>
  </si>
  <si>
    <t>Nakládání nebo překládání vybourané suti</t>
  </si>
  <si>
    <t>Přesun suti</t>
  </si>
  <si>
    <t>POL8_9</t>
  </si>
  <si>
    <t>979082111R00</t>
  </si>
  <si>
    <t>Vnitrostaveništní doprava suti do 10 m</t>
  </si>
  <si>
    <t>979093111R00</t>
  </si>
  <si>
    <t>Uložení suti na skládku bez zhutnění</t>
  </si>
  <si>
    <t>POL1_9</t>
  </si>
  <si>
    <t>310239211RT2</t>
  </si>
  <si>
    <t>Zazdívka otvorů plochy do 4 m2 cihlami na MVC s použitím suché maltové směsi</t>
  </si>
  <si>
    <t>POL1_1</t>
  </si>
  <si>
    <t>otvor m.č.130-131 : 1,35*2,1*0,6</t>
  </si>
  <si>
    <t>otvor m.č. 108 : 0,9*2,02*0,15</t>
  </si>
  <si>
    <t>otvor m.č. 107-117 : 0,9*2,02*0,25</t>
  </si>
  <si>
    <t>otvor m.č.118-111 : 1,12*2,1*0,3</t>
  </si>
  <si>
    <t>m.č. 104 : 1,1*2,76*1,15</t>
  </si>
  <si>
    <t>314241105R00</t>
  </si>
  <si>
    <t>314241205R00</t>
  </si>
  <si>
    <t>Komínové těleso, jednoprůduchové, DN 200 mm</t>
  </si>
  <si>
    <t>314241315R00</t>
  </si>
  <si>
    <t>Plášť 1750 mm, jednoprůduchový, DN 120 ÷ 180 mm, struktura omítková</t>
  </si>
  <si>
    <t>314246065R00</t>
  </si>
  <si>
    <t>Meidingerova hlava, DN 200 mm</t>
  </si>
  <si>
    <t>317168111R00</t>
  </si>
  <si>
    <t>317168112R00</t>
  </si>
  <si>
    <t>317168112RX1</t>
  </si>
  <si>
    <t>317944313RT3</t>
  </si>
  <si>
    <t>Válcované nosníky č. 14 - 22 osazované do připravených otvorů včetně dodávky profilu  I č.16</t>
  </si>
  <si>
    <t>otvor dv. 03/AL-PO, dv.02/TP tl. 450 : (1,4*3)*2*0,179</t>
  </si>
  <si>
    <t>otvor m.č.121 tl. 300 : 1,6*2*0,179</t>
  </si>
  <si>
    <t>otvor zeď tl.300 : (1,4*2*0,179)*2</t>
  </si>
  <si>
    <t>otvor m.č.102,103 tl.450 : 1,8*3*0,179</t>
  </si>
  <si>
    <t>m.č.107 k soc.zázemí m.č.111 : 1,45*2*0,179</t>
  </si>
  <si>
    <t>317944313RT5</t>
  </si>
  <si>
    <t>Válcované nosníky č. 14 - 22 osazované do připravených otvorů včetně dodávky profilu  I č.20</t>
  </si>
  <si>
    <t>m.č.130-131 tl. 600 : 2,5*4*0,0263</t>
  </si>
  <si>
    <t>m.č.131-132 tl. 450 : 2,5*3*0,0263</t>
  </si>
  <si>
    <t>m.č.108, okno 05/AL-PO : 2,8*3*0,0263</t>
  </si>
  <si>
    <t>m.č. 108 : (2,16+2,075+2,485+1,55)*2,76</t>
  </si>
  <si>
    <t>m.č. 108 otvor : -0,8*2,20</t>
  </si>
  <si>
    <t>příčka pod schody m.č.104 : 1,12*2,76</t>
  </si>
  <si>
    <t>m.č. 112, 113 : (2,9*2,76)+(1,9+0,8)*2,76</t>
  </si>
  <si>
    <t>otvor v m.č. 112,113 : -2*0,8*2,20</t>
  </si>
  <si>
    <t>m.č.107 : 1,35*2,76</t>
  </si>
  <si>
    <t>m.č. 118,115 : (1,1*2,76)+(4,6*2,76)</t>
  </si>
  <si>
    <t>otvor m.č.118,115 : (-0,8*2,02)+(-0,9*2,02)</t>
  </si>
  <si>
    <t>m.č. 117 : 3,4*2,76*2</t>
  </si>
  <si>
    <t>otvor m.č. 117 : -0,9*2,02</t>
  </si>
  <si>
    <t>m.č. 121, 122 : 3,4*2,76</t>
  </si>
  <si>
    <t>otvor do m.č. 122 : -0,8*2,02</t>
  </si>
  <si>
    <t>m.č.124 : (1,05+0,7+1,45)*2,76</t>
  </si>
  <si>
    <t>otvor do m.č. 124 : -0,8*2,02</t>
  </si>
  <si>
    <t>obezdění sch.m.č.125 : (1,05+4,45+1,05)*3,3</t>
  </si>
  <si>
    <t>otvor na sch.m.č. 125 : -0,9*2,02</t>
  </si>
  <si>
    <t>m.č. 127 : (4,65+3,65)*7,45</t>
  </si>
  <si>
    <t>(2,76*28)+(3,3*2)+(7,45*2)</t>
  </si>
  <si>
    <t>601011141RT1</t>
  </si>
  <si>
    <t>661,5</t>
  </si>
  <si>
    <t>602011141R00</t>
  </si>
  <si>
    <t>stěny : 2,82+18,8+28,6+24,6+21,8+84,6+39,3+14,9+21,5+2,7+4+8,6+12,1+32,8+25,3+31,9+4,2+26,8+40,8+45,4+70,8+6,2+8+95+93,5+117,2+260,9+160,9+321,4+242,5+88,4</t>
  </si>
  <si>
    <t>602011219RT3</t>
  </si>
  <si>
    <t>zazdívky : 6,625*2</t>
  </si>
  <si>
    <t>nové příčky : 165,68*2</t>
  </si>
  <si>
    <t>610991111R00</t>
  </si>
  <si>
    <t>Zakrývání výplní vnitřních otvorů</t>
  </si>
  <si>
    <t>okna JV : (1,5*1,2*4)+(0,9*1,5*3)</t>
  </si>
  <si>
    <t>okna SV : (0,8*1,5*2)+(0,6*0,9)</t>
  </si>
  <si>
    <t>okna SZ : (0,9*1,5*2)+(1,2*1,5)+(2,4*1,5)</t>
  </si>
  <si>
    <t>610991004R00</t>
  </si>
  <si>
    <t>Začišťovací okenní lišta pro vnitř.omítku tl. 15 mm</t>
  </si>
  <si>
    <t>(1,5*26)+(0,9*2)</t>
  </si>
  <si>
    <t>612409991RT2</t>
  </si>
  <si>
    <t>Začištění omítek kolem oken,dveří apod. s použitím suché maltové směsi</t>
  </si>
  <si>
    <t>1,5*2*12</t>
  </si>
  <si>
    <t>2,2*2*3</t>
  </si>
  <si>
    <t>2,2*2*9</t>
  </si>
  <si>
    <t>612473186R00</t>
  </si>
  <si>
    <t>Příplatek za zabudované rohovníky, stěny</t>
  </si>
  <si>
    <t>622323041R00</t>
  </si>
  <si>
    <t>5,8*4,58</t>
  </si>
  <si>
    <t>622311135RT3</t>
  </si>
  <si>
    <t>Zatep. systém vnitřní stěny, EPS F, tl. 160 mm s omítkou, lepidlo, m.č. 122</t>
  </si>
  <si>
    <t>642942111RT3</t>
  </si>
  <si>
    <t>Osazení zárubní dveřních ocelových, pl. do 2,5 m2 včetně dodávky zárubně 700 x 1970 x 100 mm</t>
  </si>
  <si>
    <t>642942111RT4</t>
  </si>
  <si>
    <t>Osazení zárubní dveřních ocelových, pl. do 2,5 m2 včetně dodávky zárubně 800 x 1970 x 100 mm</t>
  </si>
  <si>
    <t>642945121R00</t>
  </si>
  <si>
    <t>Osazení zárubní ocel. požár.1křídl., zazděním</t>
  </si>
  <si>
    <t>941941051R00</t>
  </si>
  <si>
    <t>Montáž lešení leh.řad.s podlahami,š.1,5 m, H 10 m</t>
  </si>
  <si>
    <t>67,8+76,8+101,2+81,7+46,9</t>
  </si>
  <si>
    <t>941941191R00</t>
  </si>
  <si>
    <t>Příplatek za použití lešení lehkého řadového s podlahami, š. do 1 m, výšky do 10 m</t>
  </si>
  <si>
    <t>po celou dobu výstavby,vč.demolic : (374,4+240,2+47)*12</t>
  </si>
  <si>
    <t>941941841R00</t>
  </si>
  <si>
    <t>Demontáž lešení leh.řad.s podlahami,š.1,2 m,H 10 m</t>
  </si>
  <si>
    <t>240,2+47</t>
  </si>
  <si>
    <t>941941851R00</t>
  </si>
  <si>
    <t>Demontáž lešení leh.řad.s podlahami,š.1,5 m,H 10 m</t>
  </si>
  <si>
    <t>941955002R00</t>
  </si>
  <si>
    <t>Lešení lehké pomocné, výška podlahy do 1,9 m</t>
  </si>
  <si>
    <t>224,4+15,8</t>
  </si>
  <si>
    <t>941955004R00</t>
  </si>
  <si>
    <t>Lešení lehké pomocné, výška podlahy do 3,5 m</t>
  </si>
  <si>
    <t>47</t>
  </si>
  <si>
    <t>(2,75+1,05+1,05)*2,78</t>
  </si>
  <si>
    <t>(1,2+1,2+4,65)*2,76</t>
  </si>
  <si>
    <t>(2,9+2,9+1,1)*2,76</t>
  </si>
  <si>
    <t>(1,45+3,4+3,4+3,4+0,9+0,9+1,1+3,1)*2,76</t>
  </si>
  <si>
    <t>962032231R00</t>
  </si>
  <si>
    <t>Bourání zdiva z cihel pálených na MVC</t>
  </si>
  <si>
    <t>1,2*1,1*0,45</t>
  </si>
  <si>
    <t>1,2*1,5*0,45</t>
  </si>
  <si>
    <t>(2,1*0,9*0,25)*2</t>
  </si>
  <si>
    <t>0,9*2,1*0,35</t>
  </si>
  <si>
    <t>1,3*2,1*0,35</t>
  </si>
  <si>
    <t>0,8*2,1*0,3</t>
  </si>
  <si>
    <t>0,9*2,1*0,25</t>
  </si>
  <si>
    <t>1,4*2,76*0,3</t>
  </si>
  <si>
    <t>1,0*2,1*0,45</t>
  </si>
  <si>
    <t>1,2*2,1*0,3</t>
  </si>
  <si>
    <t>přístavek : 4,8*2,4*0,3</t>
  </si>
  <si>
    <t>otvor na vrata vnitřní m.č.130 : 2,1*2,2*0,6</t>
  </si>
  <si>
    <t>otvor na vrata vnitřní m.č.131 : 2,1*2,2*0,45</t>
  </si>
  <si>
    <t>968062456R00</t>
  </si>
  <si>
    <t>Vybourání dřevěných dveřních zárubní pl. nad 2 m2</t>
  </si>
  <si>
    <t>vstupní dveře : 1,4*2,1</t>
  </si>
  <si>
    <t>968071137R00</t>
  </si>
  <si>
    <t>Vyvěšení, zavěšení kovových křídel vrat nad 4 m2</t>
  </si>
  <si>
    <t>(0,9*2,02)*2</t>
  </si>
  <si>
    <t>(0,8*2,02)*10</t>
  </si>
  <si>
    <t>(0,7*2,02)*2</t>
  </si>
  <si>
    <t>(0,85*2,02)*2</t>
  </si>
  <si>
    <t>(0,6*2,02)*3</t>
  </si>
  <si>
    <t>968095001R00</t>
  </si>
  <si>
    <t>Bourání parapetů dřevěných š. do 25 cm</t>
  </si>
  <si>
    <t>(1,2*9)+(0,9*4)+(0,6*3)</t>
  </si>
  <si>
    <t>971033541R00</t>
  </si>
  <si>
    <t>Vybourání otv. zeď cihel. pl.1 m2, tl.30 cm, MVC</t>
  </si>
  <si>
    <t>(2,6*0,25*0,6)*2</t>
  </si>
  <si>
    <t>otvor dv. 03/AL-PO, dv.02/TP tl. 450 : (1,5*0,2*0,45)</t>
  </si>
  <si>
    <t>otvor m.č.121 tl. 300 : 1,6*0,2*0,3</t>
  </si>
  <si>
    <t>otvor zeď tl.300 : (1,4*0,2*0,3)*2</t>
  </si>
  <si>
    <t>m.č.107 k soc.zázemí m.č.111 : 1,4*0,2*0,3</t>
  </si>
  <si>
    <t>otvor m.č.102,103 tl.450 : 1,8*0,2*0,45</t>
  </si>
  <si>
    <t>Vybourání kovových dveřních zárubní pl. do 2 m2 : 0,03474</t>
  </si>
  <si>
    <t>0,02062+0,06747+0,00259</t>
  </si>
  <si>
    <t>Poplatek za uložení suti - směs betonu, cihel, dřeva, skupina odpadu 170904 : 0,09068</t>
  </si>
  <si>
    <t>Výkup kovů - železný šrot tl. nad 4 mm : 0,03474</t>
  </si>
  <si>
    <t>Vybourání dřevěných dveřních zárubní pl. nad 2 m2 : 0,0294</t>
  </si>
  <si>
    <t>979082121R00</t>
  </si>
  <si>
    <t>Příplatek k vnitrost. dopravě suti za dalších 5 m</t>
  </si>
  <si>
    <t>0,15482*12</t>
  </si>
  <si>
    <t>979990107R00</t>
  </si>
  <si>
    <t>Poplatek za uložení suti - směs betonu, cihel, dřeva, skupina odpadu 170904</t>
  </si>
  <si>
    <t>722254115RT1</t>
  </si>
  <si>
    <t>soubor</t>
  </si>
  <si>
    <t>722254111R00</t>
  </si>
  <si>
    <t>Montáž hydrantové skříně s výzbrojí</t>
  </si>
  <si>
    <t>998722101R00</t>
  </si>
  <si>
    <t>Přesun hmot pro vnitřní vodovod, výšky do 6 m</t>
  </si>
  <si>
    <t>766666112R00</t>
  </si>
  <si>
    <t>Montáž dveří posuvných, osazení závěsu, jednokřídlých</t>
  </si>
  <si>
    <t>766812114R00</t>
  </si>
  <si>
    <t>Montáž kuchyňské linky dřevěné délky do 2100 mm</t>
  </si>
  <si>
    <t>070- 001</t>
  </si>
  <si>
    <t>Sanitární odděl.stěny WC 02/T vysokotlaký laminát tl. 12mm, 2x dveře</t>
  </si>
  <si>
    <t>kpl</t>
  </si>
  <si>
    <t>766690010RAC</t>
  </si>
  <si>
    <t>Desky parapetní aglomer. dodávka a montáž šířka 35 cm</t>
  </si>
  <si>
    <t>Agregovaná položka</t>
  </si>
  <si>
    <t>POL2_1</t>
  </si>
  <si>
    <t>070212158RA0</t>
  </si>
  <si>
    <t>Dveře vnitřní protipožární dřevěné šířky 800 mm ocelová zárubeň do zdiva, kování, HPL</t>
  </si>
  <si>
    <t>070212159RA0</t>
  </si>
  <si>
    <t>Dveře vnitřní protipožární dřevěné šířky 900 mm ocelová zárubeň do zdiva, kování, HPL</t>
  </si>
  <si>
    <t>POL3_0</t>
  </si>
  <si>
    <t>611601202R</t>
  </si>
  <si>
    <t>Dveře dřevěné interiérové 700 x 1970 mm L/P HPL, plné</t>
  </si>
  <si>
    <t>Dveře dřevěné interiérové  800 x 1970 mm L/P HPL, plné</t>
  </si>
  <si>
    <t>61169503R</t>
  </si>
  <si>
    <t>Dveře dřevěné posuvné na stěnu 800 x 1970 mm L/P, fólie, plné</t>
  </si>
  <si>
    <t>767- 001</t>
  </si>
  <si>
    <t>D+M Hliníkových vnějších dveří - 01/AL</t>
  </si>
  <si>
    <t>vstupní dveře hliníkové : 1,4*2,1</t>
  </si>
  <si>
    <t>767- 002</t>
  </si>
  <si>
    <t>D+M Hliník. dveří PROTIPOŽÁR. - 02/AL-PO RE 45DP1</t>
  </si>
  <si>
    <t>dveře protipožární : 1,2*2,1</t>
  </si>
  <si>
    <t>767- 003</t>
  </si>
  <si>
    <t>D+M Hliník. dveří PROTIPOŽÁR. - 03/AL-PO EW30 DP3-C</t>
  </si>
  <si>
    <t>dveře protipožární : 1*2,1</t>
  </si>
  <si>
    <t>767- 004</t>
  </si>
  <si>
    <t>D+M Hliník. okna PROTIPOŽÁR. - 03/AL-PO EW30 DP1</t>
  </si>
  <si>
    <t>okno protipožární : 1,2*1,5</t>
  </si>
  <si>
    <t>767- 005</t>
  </si>
  <si>
    <t>D+M Hliník. okna PROTIPOŽÁR. - 04/AL-PO EW30 DP1</t>
  </si>
  <si>
    <t>okno protipožární : 2,4*1,5</t>
  </si>
  <si>
    <t>767- 006</t>
  </si>
  <si>
    <t>D+M ocelové vnitřní schodiště - 07/Z</t>
  </si>
  <si>
    <t>767- 007</t>
  </si>
  <si>
    <t>D+M venkovní nerezové zábradlí - 08/Z</t>
  </si>
  <si>
    <t>767- 008</t>
  </si>
  <si>
    <t>D+M nerezové madlo - 15/Z</t>
  </si>
  <si>
    <t>767- 009</t>
  </si>
  <si>
    <t>D+M přenosný hasící přístroj - 17/Z práškový 6 kg, has. schopnost 21A/113B</t>
  </si>
  <si>
    <t>767- 010</t>
  </si>
  <si>
    <t>D+M přenosný hasící přístroj - 17/Z práškový 6 kg, has. schopnost 183B</t>
  </si>
  <si>
    <t>767- 011</t>
  </si>
  <si>
    <t>D+M zařízení autonom. detekce a signalizace - 18/Z práškový 6 kg, has. schopnost 183B</t>
  </si>
  <si>
    <t>998767201R00</t>
  </si>
  <si>
    <t>Přesun hmot pro zámečnické konstr., výšky do 6 m</t>
  </si>
  <si>
    <t>781101210R00</t>
  </si>
  <si>
    <t>Penetrace podkladu pod obklady</t>
  </si>
  <si>
    <t>m.č.111 : 1,5*2,5</t>
  </si>
  <si>
    <t>m.č.112 : 1,5*5,2</t>
  </si>
  <si>
    <t>m.č.113 : 1,5*8,4</t>
  </si>
  <si>
    <t>m.č.118 : 2,0*9,2</t>
  </si>
  <si>
    <t>m.č.123 : 1,5*6,1</t>
  </si>
  <si>
    <t>m.č.124 : 2,0*13,4</t>
  </si>
  <si>
    <t>781471111R00</t>
  </si>
  <si>
    <t>Obklad vnitř.stěn,keram.režný,hladký, MC, 30x60 cm</t>
  </si>
  <si>
    <t>m.č.111 : 1,5*2,5*1,1</t>
  </si>
  <si>
    <t>m.č.112 : 1,5*5,2*1,1</t>
  </si>
  <si>
    <t>m.č.113 : 1,5*8,4*1,1</t>
  </si>
  <si>
    <t>m.č.118 : 2,0*9,2*1,1</t>
  </si>
  <si>
    <t>m.č.123 : 1,5*6,1*1,1</t>
  </si>
  <si>
    <t>m.č.124 : 2,0*13,4*1,1</t>
  </si>
  <si>
    <t>781479701R00</t>
  </si>
  <si>
    <t>Přípl.za práci v omez.prostoru,vnitř.obkl.keram.</t>
  </si>
  <si>
    <t>781479705R00</t>
  </si>
  <si>
    <t>Přípl.za spárovací hmotu-plošně,keram.vnitř.obklad</t>
  </si>
  <si>
    <t>231536503R</t>
  </si>
  <si>
    <t>59761001R</t>
  </si>
  <si>
    <t>998781101R00</t>
  </si>
  <si>
    <t>Přesun hmot pro obklady keramické, výšky do 6 m</t>
  </si>
  <si>
    <t>ks</t>
  </si>
  <si>
    <t>stropy : 661,5</t>
  </si>
  <si>
    <t>784011111R00</t>
  </si>
  <si>
    <t>Oprášení/ometení podkladu</t>
  </si>
  <si>
    <t>784011121R00</t>
  </si>
  <si>
    <t>Broušení štuků a nových omítek</t>
  </si>
  <si>
    <t>784011222RT2</t>
  </si>
  <si>
    <t>Zakrytí podlah, včetně odstranění včetně papírové lepenky</t>
  </si>
  <si>
    <t>784191121T00</t>
  </si>
  <si>
    <t>Provedení penetrace podkladu pod disperzní malbu, 1x</t>
  </si>
  <si>
    <t>otvor m.č.201-204 : 0,9*2,1*0,3</t>
  </si>
  <si>
    <t>314241204R00</t>
  </si>
  <si>
    <t>314241311R00</t>
  </si>
  <si>
    <t>314242104R00</t>
  </si>
  <si>
    <t>314246064R00</t>
  </si>
  <si>
    <t>317168116R00</t>
  </si>
  <si>
    <t>317168115RX1</t>
  </si>
  <si>
    <t>otvor m.č.204,  tl.300 : 1,4*2*0,179</t>
  </si>
  <si>
    <t>m.č.207-208 tl. 300 : 2,3*2*0,0263</t>
  </si>
  <si>
    <t>(6,4+2,22+3,16+3,8+2,8+2,0)*2,7</t>
  </si>
  <si>
    <t>-(0,9*2,02+1,9*2,08)</t>
  </si>
  <si>
    <t>7*2,7</t>
  </si>
  <si>
    <t>271,85</t>
  </si>
  <si>
    <t>stěny : 36,9+4,3+1,6+42,5+45,5+35,5+38,6+37,3+21,5+22,8+46,5+24,8+77,2+71,8+80,6</t>
  </si>
  <si>
    <t>zazdívky : 0,9*2,1*0,3</t>
  </si>
  <si>
    <t>příčky : (6,4+2,22+3,16+3,8+2,8+2,0)*2,7</t>
  </si>
  <si>
    <t>okna JV : (1,5*1,2*2)+(1,2*2,4*4)</t>
  </si>
  <si>
    <t>okna SV : (0,8*1,5*2)+(0,94*0,9)</t>
  </si>
  <si>
    <t>okna SZ : (0,6*1,5)+(0,8*1,5)+(0,9*2,4*2)+(0,9*1,5*2)+(2,1*1,5)+(1,5*1,5*2)</t>
  </si>
  <si>
    <t>1,5*2*11</t>
  </si>
  <si>
    <t>2,4*2*5</t>
  </si>
  <si>
    <t>642941110R00</t>
  </si>
  <si>
    <t>Osazení pouzdra pro posuv.dveře jednostr.,do zdiva</t>
  </si>
  <si>
    <t>642942111RT2</t>
  </si>
  <si>
    <t>Osazení zárubní dveřních ocelových, pl. do 2,5 m2 včetně dodávky zárubně 600 x 1970 x 100 mm</t>
  </si>
  <si>
    <t>po celou dobu výstavby,vč.demolic : 271,85*12</t>
  </si>
  <si>
    <t>(4,73+1)*2,7</t>
  </si>
  <si>
    <t>5,2*3,5</t>
  </si>
  <si>
    <t>1,8*2,3*0,35</t>
  </si>
  <si>
    <t>0,9*2,05*0,35</t>
  </si>
  <si>
    <t>0,71*1,16*2,7</t>
  </si>
  <si>
    <t>0,9*1*0,4</t>
  </si>
  <si>
    <t>0,75*1*0,4</t>
  </si>
  <si>
    <t>1,2*1,0*4</t>
  </si>
  <si>
    <t>5,2*0,4*3,5</t>
  </si>
  <si>
    <t>(0,9*2,02)*4</t>
  </si>
  <si>
    <t>(1,2*10)+(0,9*3)+(0,6*2)+(1,5*2)+2,1</t>
  </si>
  <si>
    <t>otvor na překlad mezi m.č.207-208 : (2,2*0,25*0,35)</t>
  </si>
  <si>
    <t>otvor do m.č.204, tl.350 : (1,4*0,2*0,35)</t>
  </si>
  <si>
    <t>Vybourání kovových dveřních zárubní pl. do 2 m2 : 0,55267</t>
  </si>
  <si>
    <t>30,2327+10,74105+0,5229</t>
  </si>
  <si>
    <t>979011311RT1</t>
  </si>
  <si>
    <t>Svislá doprava suti a vybouraných hmot shozem s naložením do shozu</t>
  </si>
  <si>
    <t>979011321R00</t>
  </si>
  <si>
    <t>Montáž a demontáž shozu za 2.NP</t>
  </si>
  <si>
    <t>979011331R00</t>
  </si>
  <si>
    <t>Pronájem shozu  (za metr)</t>
  </si>
  <si>
    <t>den</t>
  </si>
  <si>
    <t>5*30</t>
  </si>
  <si>
    <t>Výkup kovů - železný šrot tl. nad 4 mm : 0,55267</t>
  </si>
  <si>
    <t>0,23373</t>
  </si>
  <si>
    <t>42,28305*12</t>
  </si>
  <si>
    <t>999281108R00</t>
  </si>
  <si>
    <t>Přesun hmot pro opravy a údržbu do výšky 12 m</t>
  </si>
  <si>
    <t>998722102R00</t>
  </si>
  <si>
    <t>Přesun hmot pro vnitřní vodovod, výšky do 12 m</t>
  </si>
  <si>
    <t>642941111RT3</t>
  </si>
  <si>
    <t>Pouzdro pro posuvné dveře jednostranné, do zdiva jednostranné pouzdro 800/1970 mm</t>
  </si>
  <si>
    <t>Montáž kuchyňských linek dřevěných linek š.do 2,1m</t>
  </si>
  <si>
    <t>766- 01</t>
  </si>
  <si>
    <t>D+M PROSKLENÁ STĚNA, bezp.sklo,  11/T dvoukřídlé dveře, rozmer stěny 1380x2100 mm</t>
  </si>
  <si>
    <t>Dveře vnitřní protipožární dřevěné šířky 800 mm, ocelová zárubeň do zdiva, kování, dřevěný práh</t>
  </si>
  <si>
    <t>61160101R</t>
  </si>
  <si>
    <t>61169703R</t>
  </si>
  <si>
    <t>998766102R00</t>
  </si>
  <si>
    <t>Přesun hmot pro truhlářské konstr., výšky do 12 m</t>
  </si>
  <si>
    <t>D+M ocelové vnitřní schodiště - 10/Z</t>
  </si>
  <si>
    <t>D+M venkovní nerezové zábradlí - 11/Z</t>
  </si>
  <si>
    <t>D+M skleněné zábradlí fr. okno - 12/Z hliníkový nosný profil, rozměr 1,2x1,0m</t>
  </si>
  <si>
    <t>998767202R00</t>
  </si>
  <si>
    <t>Přesun hmot pro zámečnické konstr., výšky do 12 m</t>
  </si>
  <si>
    <t>m.č.202 : 2*2,2</t>
  </si>
  <si>
    <t>m.č.203 : 2,1*2,2</t>
  </si>
  <si>
    <t>Obklad vnitř.stěn,keram.režný,hladký, MC, 40x30 cm</t>
  </si>
  <si>
    <t>m.č.202 : 2*2,2*1,1</t>
  </si>
  <si>
    <t>m.č.203 : 2,1*2,2*1,1</t>
  </si>
  <si>
    <t>998781102R00</t>
  </si>
  <si>
    <t>Přesun hmot pro obklady keramické, výšky do 12 m</t>
  </si>
  <si>
    <t>stropy : 271,85</t>
  </si>
  <si>
    <t>podlahy : 271,85</t>
  </si>
  <si>
    <t>(10,15+5+3,6+5,63+1,55+4,5)*2,6</t>
  </si>
  <si>
    <t>dveře : (-0,9*2,020*3)+(-0,8*2,02*2)</t>
  </si>
  <si>
    <t>342248172R00</t>
  </si>
  <si>
    <t>2,6*4,6-0,8*2</t>
  </si>
  <si>
    <t>6*2,6</t>
  </si>
  <si>
    <t>342012221RT1</t>
  </si>
  <si>
    <t>Příčka SDK tl.100 mm,ocel.kce,1x oplášť.,RB 12,5mm izolace tloušťky 50 mm, EI 30</t>
  </si>
  <si>
    <t>1,44*(0,6+6,1+5,4+0,6)</t>
  </si>
  <si>
    <t>342012223RT1</t>
  </si>
  <si>
    <t>Příčka SDK tl.100mm,ocel.kce,1x oplášť.,RBI 12,5mm izolace tloušťky 50 mm, EI 30</t>
  </si>
  <si>
    <t>2,6*(1,4+2,8+2,65*3+1,75+0,2)</t>
  </si>
  <si>
    <t>(2,6+1,44)/2*2,2*3+1,3*5,7</t>
  </si>
  <si>
    <t>otvory : -0,7*2</t>
  </si>
  <si>
    <t>342090111R00</t>
  </si>
  <si>
    <t>Úprava SDK příčky pro zřízení dveří 1kř do 25 kg, profily CW 50, 1x opláštěné</t>
  </si>
  <si>
    <t>342091213R00</t>
  </si>
  <si>
    <t>Úprava napojovací spáry SDK s jinou stavební konstrukcí akrylovým tmelem a páskou, šířka sp.do 10 mm</t>
  </si>
  <si>
    <t>2,6*5+1,44*3</t>
  </si>
  <si>
    <t>(10,15+5+3,6+5,63+1,55+4,5)*2,6*2</t>
  </si>
  <si>
    <t>dveře : ((-0,9*2,020*3)+(-0,8*2,02*2))*2</t>
  </si>
  <si>
    <t>aku : (2,6*4,6-0,8*2)*2</t>
  </si>
  <si>
    <t>22,7+(0,87*9,3*2)</t>
  </si>
  <si>
    <t>(2,4*0,9*2)+(2*0,9)</t>
  </si>
  <si>
    <t>0,9*6</t>
  </si>
  <si>
    <t>2,6*2</t>
  </si>
  <si>
    <t>631312411RT2</t>
  </si>
  <si>
    <t>Mazanina betonová tl. 5 - 8 cm C 8/10    vyztužená ocelovými vlákny 20 kg / m3</t>
  </si>
  <si>
    <t>(7,4+5,45+13+18,45+68,5+4,75+4,8+4,7+12+1,2)*0,06</t>
  </si>
  <si>
    <t>771575113R00</t>
  </si>
  <si>
    <t>Montáž podlah keram.,hladké, tmel, 30x60 cm</t>
  </si>
  <si>
    <t>7,4+5,45+4,8+4,7+1,2</t>
  </si>
  <si>
    <t>771100012RAB</t>
  </si>
  <si>
    <t>Vyrovnání podkladu samonivelační hmotou v interiéru nivelační hmota tl. 10 mm, s penetrací</t>
  </si>
  <si>
    <t>7,4+5,45+13+18,45+68,5+4,75+4,8+4,7+12+1,2</t>
  </si>
  <si>
    <t>713120044RT3</t>
  </si>
  <si>
    <t>POL2_</t>
  </si>
  <si>
    <t>776520010RA0</t>
  </si>
  <si>
    <t>Podlaha povlaková z PVC pásů, soklík</t>
  </si>
  <si>
    <t>13+18,45+68,5+4,75+12</t>
  </si>
  <si>
    <t>28329093R</t>
  </si>
  <si>
    <t>597642061R</t>
  </si>
  <si>
    <t>978013191R00</t>
  </si>
  <si>
    <t>Otlučení omítek vnitřních stěn v rozsahu do 100 %</t>
  </si>
  <si>
    <t>1,44*(16,095*2+10,15*2)</t>
  </si>
  <si>
    <t>713134211RK5</t>
  </si>
  <si>
    <t>stěny vikýře : 2*6</t>
  </si>
  <si>
    <t>67352296R</t>
  </si>
  <si>
    <t>998713102R00</t>
  </si>
  <si>
    <t>Přesun hmot pro izolace tepelné, výšky do 12 m</t>
  </si>
  <si>
    <t>762332130RT3</t>
  </si>
  <si>
    <t>Montáž vázaných krovů pravidelných do 288 cm2 včetně dodávky řeziva, hranoly 16/18</t>
  </si>
  <si>
    <t>krokve : 4,1*11</t>
  </si>
  <si>
    <t>vaznice : 2,6+3,4*2</t>
  </si>
  <si>
    <t>762334120RT3</t>
  </si>
  <si>
    <t>Montáž vázan.krovů pravidelných do 224cm2 ocel.spojkami včetně dodávky řeziva, hranoly 14/16 cm</t>
  </si>
  <si>
    <t>1,1*6</t>
  </si>
  <si>
    <t>762331942R00</t>
  </si>
  <si>
    <t>Vyřezání části střešní vazby do 450 cm2,do dl.5 m</t>
  </si>
  <si>
    <t>3,8*8</t>
  </si>
  <si>
    <t>4*4</t>
  </si>
  <si>
    <t>762431130R00</t>
  </si>
  <si>
    <t>Montáž obložení stěn dřevocem.deskami tl.do 50mm</t>
  </si>
  <si>
    <t>2*6</t>
  </si>
  <si>
    <t>762811510RT3</t>
  </si>
  <si>
    <t>Montáž záklopu, zapuštěný na sraz, hrubá prkna včetně dodávky řeziva, prkna tl. 24 mm</t>
  </si>
  <si>
    <t>13,5*6,25</t>
  </si>
  <si>
    <t>59590740R</t>
  </si>
  <si>
    <t>998762102R00</t>
  </si>
  <si>
    <t>Přesun hmot pro tesařské konstrukce, výšky do 12 m</t>
  </si>
  <si>
    <t>766624041R00</t>
  </si>
  <si>
    <t>Montáž střešních oken rozměr 55/78 cm</t>
  </si>
  <si>
    <t>766624043R00</t>
  </si>
  <si>
    <t>Montáž střešních oken rozměr 78/140 - 160 cm</t>
  </si>
  <si>
    <t>766624063R00</t>
  </si>
  <si>
    <t>Montáž lamelových žaluzií střešních oken</t>
  </si>
  <si>
    <t>766624051R00</t>
  </si>
  <si>
    <t>Montáž světlovodu, otvor v krytině a v podhledu</t>
  </si>
  <si>
    <t>Montáž dveří posuvných, osazení závěsu, 1kř.</t>
  </si>
  <si>
    <t>766670011R00</t>
  </si>
  <si>
    <t>Montáž obložkové nebo rámové zárubně a křídla jednokřídlých dveří</t>
  </si>
  <si>
    <t>766- 001</t>
  </si>
  <si>
    <t>D+M Plast. dveře jednokř. 13/PL, 800x1200 mm, kontrolní dveře</t>
  </si>
  <si>
    <t>766690010RAB</t>
  </si>
  <si>
    <t>Desky parapetní aglomer. dodávka a montáž šířka 30 cm</t>
  </si>
  <si>
    <t>2,4*2+2</t>
  </si>
  <si>
    <t>31148252R</t>
  </si>
  <si>
    <t>1000 ks</t>
  </si>
  <si>
    <t>54914588R</t>
  </si>
  <si>
    <t>553530065R</t>
  </si>
  <si>
    <t>553530073R</t>
  </si>
  <si>
    <t>61140593R</t>
  </si>
  <si>
    <t>611437200R</t>
  </si>
  <si>
    <t>611437204R</t>
  </si>
  <si>
    <t>611601201R</t>
  </si>
  <si>
    <t>61169502R</t>
  </si>
  <si>
    <t>61181405R</t>
  </si>
  <si>
    <t>61181406R</t>
  </si>
  <si>
    <t>61181407R</t>
  </si>
  <si>
    <t>61581623.AR</t>
  </si>
  <si>
    <t>Linka kuchyňská atypická 210 cm</t>
  </si>
  <si>
    <t>D+M ocelová výměna vazného trámu - 14/Z, vč. plechu, svorníků M20</t>
  </si>
  <si>
    <t>998767101R00</t>
  </si>
  <si>
    <t>3,5+2,2+7,5+8,2</t>
  </si>
  <si>
    <t>(3,5+2,2+7,5+8,2)*1,1</t>
  </si>
  <si>
    <t>(12*1,5)+(3,3*1,8)</t>
  </si>
  <si>
    <t>obklad : -(3,5+2,2+7,5+8,2)</t>
  </si>
  <si>
    <t>140,25</t>
  </si>
  <si>
    <t>979011111R00</t>
  </si>
  <si>
    <t>Svislá doprava suti a vybour. hmot za 2.NP a 1.PP</t>
  </si>
  <si>
    <t>979011121R00</t>
  </si>
  <si>
    <t>Příplatek za každé další podlaží</t>
  </si>
  <si>
    <t>416091071RT1</t>
  </si>
  <si>
    <t>Příplatek za opláštění ostění střešního okna včetně dodávky materiálu</t>
  </si>
  <si>
    <t>416091213R00</t>
  </si>
  <si>
    <t>16,095*2+10,15*2</t>
  </si>
  <si>
    <t>447113121RT3</t>
  </si>
  <si>
    <t>Podkroví SDK,OK CD, záv.krokv.izolace,1xRB tl.12,5 minerální izolace tl. 180 + 60 mm</t>
  </si>
  <si>
    <t>podhled vodorovný : 13,5*6,25</t>
  </si>
  <si>
    <t>podhled šikmý : 1,95*(13,5*2+6,25)</t>
  </si>
  <si>
    <t>1,95*2,63/2*4</t>
  </si>
  <si>
    <t>m.č.302 : -5,45</t>
  </si>
  <si>
    <t>m.č.307 : -4,8</t>
  </si>
  <si>
    <t>m.č.308 : -4,7</t>
  </si>
  <si>
    <t>447113123RT3</t>
  </si>
  <si>
    <t>Podkroví SDK,OK CD,záv.krokv.izolace,1xRBI tl.12,5 minerální izolace tl.180 + 60 mm</t>
  </si>
  <si>
    <t>m.č.302 : 5,45</t>
  </si>
  <si>
    <t>m.č.307 : 4,8</t>
  </si>
  <si>
    <t>m.č.308 : 4,7</t>
  </si>
  <si>
    <t>764311321R00</t>
  </si>
  <si>
    <t>Krytina hladká z Al, svitky š. 670 mm, do 30°</t>
  </si>
  <si>
    <t>3,54*2,85*2</t>
  </si>
  <si>
    <t>2,67*2,85</t>
  </si>
  <si>
    <t>764324391R00</t>
  </si>
  <si>
    <t>Montáž oplech. okapů Al tvrdá krytina, ze segmentů</t>
  </si>
  <si>
    <t>764331330R00</t>
  </si>
  <si>
    <t>Lemování z Al plechu zdí, tvrdá krytina, rš 330 mm</t>
  </si>
  <si>
    <t>764331392R00</t>
  </si>
  <si>
    <t>Montáž lemování rohů zdí Al, tvrdá krytina</t>
  </si>
  <si>
    <t>764348392R00</t>
  </si>
  <si>
    <t>Montáž zachytače sněhu Al, tyčového</t>
  </si>
  <si>
    <t>764352301R00</t>
  </si>
  <si>
    <t>Žlaby z Al plechu podokapní půlkruhové,rš 250 mm</t>
  </si>
  <si>
    <t>764775323R00</t>
  </si>
  <si>
    <t>0,15*(0,4*4)*2</t>
  </si>
  <si>
    <t>764775307R00</t>
  </si>
  <si>
    <t>764775308R00</t>
  </si>
  <si>
    <t>764311822R00</t>
  </si>
  <si>
    <t>Demontáž krytiny, tabule 2 x 1 m, nad 25 m2, do 30°</t>
  </si>
  <si>
    <t>40,46+2*30,24+2*26,91+2*61,75+2*57,85+27,6</t>
  </si>
  <si>
    <t>764352801R00</t>
  </si>
  <si>
    <t>Demontáž žlabů půlkruh. rovných, rš 250 mm, do 45°</t>
  </si>
  <si>
    <t>764454801R00</t>
  </si>
  <si>
    <t>Demontáž odpadních trub kruhových, D 75 a 100 mm</t>
  </si>
  <si>
    <t>55344811R</t>
  </si>
  <si>
    <t>Svod d 100 mm, Al 0,8 mm lakovaný</t>
  </si>
  <si>
    <t>5535303023R</t>
  </si>
  <si>
    <t>5535303170R</t>
  </si>
  <si>
    <t>998764102R00</t>
  </si>
  <si>
    <t>Přesun hmot pro klempířské konstr., výšky do 12 m</t>
  </si>
  <si>
    <t>765331221R00</t>
  </si>
  <si>
    <t>Krytina betonová Bramac, střechy ostatní</t>
  </si>
  <si>
    <t>765331253R00</t>
  </si>
  <si>
    <t>36,56+38,92</t>
  </si>
  <si>
    <t>765331411R00</t>
  </si>
  <si>
    <t>Úžlabí izolačním pásem z hliníku</t>
  </si>
  <si>
    <t>24,56</t>
  </si>
  <si>
    <t>765331523R00</t>
  </si>
  <si>
    <t>765331525R00</t>
  </si>
  <si>
    <t>765331611R00</t>
  </si>
  <si>
    <t>765331621R00</t>
  </si>
  <si>
    <t>Přiřezání tašek dvoudrážkových</t>
  </si>
  <si>
    <t>nároží : 36,56+38,92</t>
  </si>
  <si>
    <t>úžlabí : 24,56</t>
  </si>
  <si>
    <t>765331633R00</t>
  </si>
  <si>
    <t>765331661R00</t>
  </si>
  <si>
    <t>Větrací mřížka šířky 52 mm,tašky drážkové,bobrovky</t>
  </si>
  <si>
    <t>765331663R00</t>
  </si>
  <si>
    <t>Větrací pás z PVC perforovaný</t>
  </si>
  <si>
    <t>765332752RT1</t>
  </si>
  <si>
    <t>Sněhový zachytávač dvoutrubkový, betonová krytina pro laťování s roztečí 330-390 mm</t>
  </si>
  <si>
    <t>765901185R00</t>
  </si>
  <si>
    <t>(40,46+2*30,24+2*26,91+2*61,75+2*57,85+27,6)*1,1</t>
  </si>
  <si>
    <t>998765102R00</t>
  </si>
  <si>
    <t>Přesun hmot pro krytiny tvrdé, výšky do 12 m</t>
  </si>
  <si>
    <t>pohled SZ : 0,37*(0,9*0,6*2+0,3*2*1,5)</t>
  </si>
  <si>
    <t>pohled SV : 0,45*0,9*0,6</t>
  </si>
  <si>
    <t>pohled SV : 0,45*(1,55*1,15+2,02*0,95+1,5*1,2)</t>
  </si>
  <si>
    <t>pohled JV : 0,45*1,5*1,2</t>
  </si>
  <si>
    <t>317121151RT2</t>
  </si>
  <si>
    <t>Montáž ŽB překladů do 105 cm dodatečně do rýh včetně dodávky RZP 119 x 14 x 14 cm</t>
  </si>
  <si>
    <t>pohled SV : 3</t>
  </si>
  <si>
    <t>620991121R00</t>
  </si>
  <si>
    <t>Zakrývání výplní vnějších otvorů z lešení</t>
  </si>
  <si>
    <t>pohled JV : 2,05*1,45*8+2,75*1,45*4+3,85*1,45</t>
  </si>
  <si>
    <t>2,75*2,6+2,4*1,2*4+1,5*1,2*6+1,5*0,9*3</t>
  </si>
  <si>
    <t>pohled JZ : 3,7*3,7+2,25*2,1</t>
  </si>
  <si>
    <t>pohled SZ : 1,55*0,6+1,5*0,85+2,4*0,9*2+1,55*0,9*5</t>
  </si>
  <si>
    <t>1,55*2,1*3+2,1*1,3+0,8*0,55*2</t>
  </si>
  <si>
    <t>pohled SV : 1,5*0,8*2+0,9*0,6+1,5*1,2+0,95*0,95</t>
  </si>
  <si>
    <t>otvory JV : -2,05*1,45*8-2,75*1,45*4-3,85*1,45</t>
  </si>
  <si>
    <t>-2,75*2,6-2,4*1,2*4-1,5*1,2*6-1,5*0,9*3</t>
  </si>
  <si>
    <t>otvory JZ : -3,7*3,7-2,25*2,1</t>
  </si>
  <si>
    <t>otvory SZ : -1,55*0,6-1,5*0,85-2,4*0,9*2-1,55*0,9*5</t>
  </si>
  <si>
    <t>-1,55*2,1*3-2,1*1,3-0,8*0,55*2</t>
  </si>
  <si>
    <t>otvory SV : -1,5*0,8*2-0,9*0,6-1,5*1,2-0,95*0,95</t>
  </si>
  <si>
    <t>1.NP : 3,15*(9,05+15,85+2,65+102+1,35+16,5)</t>
  </si>
  <si>
    <t>3,15*(10,9+2,49+1,5+10,74+6,115+5,959)</t>
  </si>
  <si>
    <t>3,15*(3,76+3,585+6,06+9,03+2,34)</t>
  </si>
  <si>
    <t>2.NP : 2,85*(9,05+15,85+2,65+102+1,35+16,5)</t>
  </si>
  <si>
    <t>2,85*(10,9+2,49+1,5+10,74+6,115+5,959+3,76)</t>
  </si>
  <si>
    <t>3.NP : 2,8*(16,5+10,9+15,23+3,7)</t>
  </si>
  <si>
    <t>622311153RT3</t>
  </si>
  <si>
    <t>Zateplovací systém Baumit, ostění, EPS F, tl. 30 mm s omítkou SilikonTop K2, lepidlo ProContact</t>
  </si>
  <si>
    <t>pohled JV-luxfery : 0,15*((2,05*2+1,45)*8+(2,75*2+1,45)*4+(3,85*2+1,45)+(0,95*3)+(1,5*2+0,85))</t>
  </si>
  <si>
    <t>622311150RT3</t>
  </si>
  <si>
    <t>pohled JV : 0,16*((2,05*2+1,45)*8+(2,75*2+1,45)*4+(3,85*2+1,45))</t>
  </si>
  <si>
    <t>otvory : 0,16*((2,75*2+2,6)+(2,4*2+1,2)*4+(1,5*2+1,2)*6+(1,5*2+0,9)*3)</t>
  </si>
  <si>
    <t>pohled  JZ : 0,16*((3,7*3)+(2,25*2+2,1))</t>
  </si>
  <si>
    <t>pohled SZ : 0,16*((1,55*2+0,6)+(1,5*2+0,85)+(2,4*2+0,9)*2+(1,55*2+0,9)*2)</t>
  </si>
  <si>
    <t>otvory : 0,16*((1,55*2+2,1)*3+(2,1*2+1,3)+(0,8*2+0,55)*2)</t>
  </si>
  <si>
    <t>pohled SV : 0,16*((1,5*2+0,8)*2+(0,9*2+0,6)+(1,5*2+1,2)+(0,95*3))</t>
  </si>
  <si>
    <t>622311160R00</t>
  </si>
  <si>
    <t>pohled JV-luxfery : 0,15*(1,45*13+0,95+0,85)</t>
  </si>
  <si>
    <t>622311033R00</t>
  </si>
  <si>
    <t>pohled JV : 26,7-2,6</t>
  </si>
  <si>
    <t>pohled JZ : 11,68+0,16*2-2,1</t>
  </si>
  <si>
    <t>pohled SZ : 33,8-1,3-2,7*2</t>
  </si>
  <si>
    <t>pohled SV : 22,15+0,16*2</t>
  </si>
  <si>
    <t>622422311R00</t>
  </si>
  <si>
    <t>Oprava vnějších omítek vápen. hladk. II, do 30 %</t>
  </si>
  <si>
    <t>622473187RT2</t>
  </si>
  <si>
    <t>Příplatek za okenní lištu (APU) - montáž včetně dodávky lišty</t>
  </si>
  <si>
    <t>pohled JV : (2,05*2+1,45)*8+(2,75*2+1,45)*4+(3,85*2+1,45)</t>
  </si>
  <si>
    <t>(2,75*2+2,6)+(2,4*2+1,2)*4+(1,5*2+1,2)*6+(1,5*2+0,9)*3</t>
  </si>
  <si>
    <t>pohled  JZ : (3,7*3)+(2,25*2+2,1)</t>
  </si>
  <si>
    <t>pohled SZ : (1,55*2+0,6)+(1,5*2+0,85)+(2,4*2+0,9)*2+(1,55*2+0,9)*2</t>
  </si>
  <si>
    <t>(1,55*2+2,1)*3+(2,1*2+1,3)+(0,8*2+0,55)*2</t>
  </si>
  <si>
    <t>pohled SV : (1,5*2+0,8)*2+(0,9*2+0,6)+(1,5*2+1,2)+(0,95*3)</t>
  </si>
  <si>
    <t>622904112R00</t>
  </si>
  <si>
    <t>Očištění fasád tlakovou vodou složitost 1 - 2</t>
  </si>
  <si>
    <t>941941031R00</t>
  </si>
  <si>
    <t>Montáž lešení lehkého řadového s podlahami, š. do 1 m, výšky do 10 m</t>
  </si>
  <si>
    <t>1.NP : (2,45+3,15)*(9,05+15,85+2,65+102+1,35+16,5)</t>
  </si>
  <si>
    <t>(2,45+3,15)*(10,9+2,49+1,5+10,74+6,115+5,959)</t>
  </si>
  <si>
    <t>(2,45+3,15)*(3,76+3,585+6,06+9,03+2,34)</t>
  </si>
  <si>
    <t>1843,3088*3</t>
  </si>
  <si>
    <t>941941831R00</t>
  </si>
  <si>
    <t>Demontáž lešení lehkého řadového s podlahami, š. do 1 m, výšky do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</si>
  <si>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</si>
  <si>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</si>
  <si>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</si>
  <si>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</si>
  <si>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</si>
  <si>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</si>
  <si>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pohled SV-nové luxfery : 0,45*0,95*0,95</t>
  </si>
  <si>
    <t>překlad : 0,45*0,15*1,2</t>
  </si>
  <si>
    <t>pohled JV : 0,45*0,9*1,2*4</t>
  </si>
  <si>
    <t>pohled SZ : 0,37*(0,5*1,5+1,7*2,1+0,55*1,5)</t>
  </si>
  <si>
    <t>0,3*2,5*(0,97*2+2,22)</t>
  </si>
  <si>
    <t>962081131R00</t>
  </si>
  <si>
    <t>Bourání příček ze skleněných tvárnic tl. 10 cm</t>
  </si>
  <si>
    <t>pohled SV : 1,55*1,15</t>
  </si>
  <si>
    <t>pohled JV : 1,45*1,2</t>
  </si>
  <si>
    <t>pohled JV : 24</t>
  </si>
  <si>
    <t>pohled SZ : 30</t>
  </si>
  <si>
    <t>pohled SV : 8</t>
  </si>
  <si>
    <t>pohled SZ : 1,55*0,6+0,8*0,55*2</t>
  </si>
  <si>
    <t>pohled SV : 0,9*0,6</t>
  </si>
  <si>
    <t>968062355R00</t>
  </si>
  <si>
    <t>Vybourání dřevěných rámů oken dvojitých pl. 2 m2</t>
  </si>
  <si>
    <t>pohled JV : 1,5*1,2*6+1,5*0,9*3</t>
  </si>
  <si>
    <t>pohled SZ : 1,55*0,9*5</t>
  </si>
  <si>
    <t>pohled SV : 1,8*0,8*4+1,5*1,2</t>
  </si>
  <si>
    <t>968062356R00</t>
  </si>
  <si>
    <t>Vybourání dřevěných rámů oken dvojitých pl. 4 m2</t>
  </si>
  <si>
    <t>pohled JV : 2,4*1,2*4</t>
  </si>
  <si>
    <t>pohled SZ : 2,4*0,9*2+1,55*2,1*2+1,5*2,1+1,5*1,5*2</t>
  </si>
  <si>
    <t>975021311R00</t>
  </si>
  <si>
    <t>Podchycení zdiva pod stropem při tl.zdi do 60 cm</t>
  </si>
  <si>
    <t>pohled SV : 1,2</t>
  </si>
  <si>
    <t>suť celkem : 17,29843</t>
  </si>
  <si>
    <t>výkup kovů : -0,06797</t>
  </si>
  <si>
    <t>skleněné tvárnice : -0,19374</t>
  </si>
  <si>
    <t>dřevo + sklo : -3,61812</t>
  </si>
  <si>
    <t>761621020R00</t>
  </si>
  <si>
    <t>Sklobetonová okna tl. 80 mm výšky do 4 m, tvárnice 1919/8, čiré</t>
  </si>
  <si>
    <t>pohled SV : 0,95*0,95</t>
  </si>
  <si>
    <t>pohled SZ : 1,45*0,8</t>
  </si>
  <si>
    <t>764778302R00</t>
  </si>
  <si>
    <t>pohled JV : 1,45*13+1,2*10+0,9*3</t>
  </si>
  <si>
    <t>pohled  JZ : 0</t>
  </si>
  <si>
    <t>pohled SZ : 0,6+0,85+0,9*4+2,1*3+0,55*2</t>
  </si>
  <si>
    <t>pohled SV : 0,8*2+0,6+1,2+0,95</t>
  </si>
  <si>
    <t>764-001</t>
  </si>
  <si>
    <t>Demontáž, prodloužení držáků a zpětná montáž trub Pz odpadních kruhových</t>
  </si>
  <si>
    <t>7,8+9,4+9,2+4+7,75</t>
  </si>
  <si>
    <t>998764202R00</t>
  </si>
  <si>
    <t>766601211R00</t>
  </si>
  <si>
    <t>Těsnění okenní spáry, ostění, PT fólie+ PP páska</t>
  </si>
  <si>
    <t>POL1_7</t>
  </si>
  <si>
    <t>okna-pohled JV : (2,4*2+1,2*2)*4+(1,5*2+1,2*2)*6+(1,5*2+0,9*2)*3</t>
  </si>
  <si>
    <t>pohled SZ : 1,55*2+0,6*2+(2,4*2+0,9*2)*2+(1,55*2+0,9*2)*5+(1,55*2+2,1*2)*2</t>
  </si>
  <si>
    <t>1,5*2+2,1*2+(0,8*2+0,55*2)*2+(1,5*2)*2+1,5*2</t>
  </si>
  <si>
    <t>pohled SV : (1,8*2+0,8*2)*4+0,9*2+0,6*2+1,5*2+1,2*2</t>
  </si>
  <si>
    <t>dveře-pohled JV : 2,75*2+2,6*2</t>
  </si>
  <si>
    <t>pohled JZ : 2,25*2+2,1*2</t>
  </si>
  <si>
    <t>pohled SZ : 2,1*2+1,3*2</t>
  </si>
  <si>
    <t>pohled SV : 2*2+1*2</t>
  </si>
  <si>
    <t>766999901VL0</t>
  </si>
  <si>
    <t>D+M Plastových oken</t>
  </si>
  <si>
    <t>pohled JV : 2,4*1,2*4+1,5*1,2*6+1,5*0,9*3</t>
  </si>
  <si>
    <t>pohled SZ : 1,55*0,6+2,4*0,9*2+1,55*0,9*5+1,55*2,1*2</t>
  </si>
  <si>
    <t>1,5*2,1+0,8*0,55*2+1,5*1,5*2</t>
  </si>
  <si>
    <t>pohled SV : 1,8*0,8*4+0,9*0,6+1,5*1,2</t>
  </si>
  <si>
    <t>766999902VL0</t>
  </si>
  <si>
    <t>D+M Plastových vnějších dveří</t>
  </si>
  <si>
    <t>pohled JV : 2,75*2,6</t>
  </si>
  <si>
    <t>pohled JZ : 2,25*2,1</t>
  </si>
  <si>
    <t>pohled SZ : 2,1*1,3</t>
  </si>
  <si>
    <t>pohled SV : 2*1</t>
  </si>
  <si>
    <t>998766202R00</t>
  </si>
  <si>
    <t>767-01</t>
  </si>
  <si>
    <t>Garážová hliník.lamelová vysouvací vrata - D7 rozm.otvoru 2,45x2,70 m , zateplená, el.pohon D+M</t>
  </si>
  <si>
    <t>767-02</t>
  </si>
  <si>
    <t>Garážová hliník.vrata dvoukřídlá - rozm.otvoru 4,20x4,10 m , zateplená</t>
  </si>
  <si>
    <t>767-03</t>
  </si>
  <si>
    <t>Zábradlí okna nerez, v. 1,00 m</t>
  </si>
  <si>
    <t>bm</t>
  </si>
  <si>
    <t>pohled JV : 1,5*4</t>
  </si>
  <si>
    <t>pohled SZ : 4,37</t>
  </si>
  <si>
    <t>979951161R00</t>
  </si>
  <si>
    <t>Výkup kovů - zinek, plechy</t>
  </si>
  <si>
    <t>Demontáž oplechování parapetů,rš od 100 do 330 mm : 0,00135*50,35</t>
  </si>
  <si>
    <t>3,78413*12</t>
  </si>
  <si>
    <t>979990109R00</t>
  </si>
  <si>
    <t>Poplatek za uložení suti - skleněné tvárnice, skupina odpadu 070202</t>
  </si>
  <si>
    <t>0,055*3,5225</t>
  </si>
  <si>
    <t>Vybourání dřevěných rámů oken dvojitých pl. 1 m2 : 0,075*2,35</t>
  </si>
  <si>
    <t>Vybourání dřevěných rámů oken dvojitých pl. 2 m2 : 0,062*29,385</t>
  </si>
  <si>
    <t>Vybourání dřevěných rámů oken dvojitých pl. 4 m2 : 0,054*30</t>
  </si>
  <si>
    <t>979017111R00</t>
  </si>
  <si>
    <t>Svislé přemístění suti nošením na H do 3,5 m</t>
  </si>
  <si>
    <t>721176103R00</t>
  </si>
  <si>
    <t>Potrubí HT připojovací D 50 x 1,8 mm</t>
  </si>
  <si>
    <t>721176105R00</t>
  </si>
  <si>
    <t>Potrubí HT připojovací D 110 x 2,7 mm</t>
  </si>
  <si>
    <t>721176115R00</t>
  </si>
  <si>
    <t>Potrubí HT odpadní svislé D 110 x 2,7 mm</t>
  </si>
  <si>
    <t xml:space="preserve">18 : </t>
  </si>
  <si>
    <t>18</t>
  </si>
  <si>
    <t>721194105RM1</t>
  </si>
  <si>
    <t>Vyvedení odpadních výpustek D 50 x 1,8</t>
  </si>
  <si>
    <t>721194109R00</t>
  </si>
  <si>
    <t>Vyvedení odpadních výpustek D 110 x 2,3</t>
  </si>
  <si>
    <t>721273145R00</t>
  </si>
  <si>
    <t>Nástavec větrací z PVC D 110 mm, délka 930 mm</t>
  </si>
  <si>
    <t xml:space="preserve">3 : </t>
  </si>
  <si>
    <t>721290112R00</t>
  </si>
  <si>
    <t>Zkouška těsnosti kanalizace vodou DN 200</t>
  </si>
  <si>
    <t>998721101R00</t>
  </si>
  <si>
    <t>Přesun hmot pro vnitřní kanalizaci, výšky do 6 m</t>
  </si>
  <si>
    <t>722172731R00</t>
  </si>
  <si>
    <t>Potrubí z PPR, D 20 x 3,4 mm, PN 20</t>
  </si>
  <si>
    <t>722172732R00</t>
  </si>
  <si>
    <t>Potrubí z PPR, D 25 x 4,2 mm, PN 20</t>
  </si>
  <si>
    <t>722172733R00</t>
  </si>
  <si>
    <t>Potrubí z PPR, D 32 x 5,4 mm, PN 20</t>
  </si>
  <si>
    <t>722172734R00</t>
  </si>
  <si>
    <t>Potrubí z PPR, D 40 x 6,7 mm, PN 20</t>
  </si>
  <si>
    <t>722181215RT7</t>
  </si>
  <si>
    <t>Izolace návleková tl. stěny 25/20 mm</t>
  </si>
  <si>
    <t>722181215RT8</t>
  </si>
  <si>
    <t>Izolace návleková tl. stěny 25/25 mm</t>
  </si>
  <si>
    <t>722181215RU1</t>
  </si>
  <si>
    <t>Izolace návleková tl. stěny 25/32 mm</t>
  </si>
  <si>
    <t>722181215RV9</t>
  </si>
  <si>
    <t>Izolace návleková tl. stěny 25/40 mm</t>
  </si>
  <si>
    <t>722190402R00</t>
  </si>
  <si>
    <t>Vyvedení a upevnění výpustek DN 20</t>
  </si>
  <si>
    <t>722202413R00</t>
  </si>
  <si>
    <t>Kohout kulový nerozebíratelný D 25</t>
  </si>
  <si>
    <t>722202414R00</t>
  </si>
  <si>
    <t>Kohout kulový nerozebíratelný D 32</t>
  </si>
  <si>
    <t>722231162R00</t>
  </si>
  <si>
    <t>Ventil vod.pojistný pružinový, G 3/4</t>
  </si>
  <si>
    <t>722237425R00</t>
  </si>
  <si>
    <t>Kohout kulový,2xvnitřní záv.  DN 32</t>
  </si>
  <si>
    <t>722235523R00</t>
  </si>
  <si>
    <t>Filtr,vod.vnitřní-vnitřní z. DN 25</t>
  </si>
  <si>
    <t>722235643R00</t>
  </si>
  <si>
    <t>Klapka vod.zpětná vodorovná DN 25</t>
  </si>
  <si>
    <t>722237664R00</t>
  </si>
  <si>
    <t>Klapka zpětná,2xvnitř.závit  DN 32,vod</t>
  </si>
  <si>
    <t>722239103R00</t>
  </si>
  <si>
    <t>Montáž vodovodních armatur 2závity, G 1</t>
  </si>
  <si>
    <t>722280106R00</t>
  </si>
  <si>
    <t>Tlaková zkouška vodovodního potrubí DN 32</t>
  </si>
  <si>
    <t>722290234R00</t>
  </si>
  <si>
    <t>Proplach a dezinfekce vodovod.potrubí DN 80</t>
  </si>
  <si>
    <t xml:space="preserve">130+98,56+60,8+28,1 : </t>
  </si>
  <si>
    <t>317,46</t>
  </si>
  <si>
    <t>725860188RT1</t>
  </si>
  <si>
    <t>Sifon pračkový HL440, D 40/50 mm</t>
  </si>
  <si>
    <t>725100001RA0</t>
  </si>
  <si>
    <t>Umyvadlo, baterie, zápachová uzávěrka</t>
  </si>
  <si>
    <t>POL2_7</t>
  </si>
  <si>
    <t>725100002RA0</t>
  </si>
  <si>
    <t>Dřez, baterie, zápachová uzávěrka</t>
  </si>
  <si>
    <t>725100005RA0</t>
  </si>
  <si>
    <t>Sprchová kabina, baterie, zápachová uzávěrka</t>
  </si>
  <si>
    <t>725100008RA0</t>
  </si>
  <si>
    <t>Ohřívač vody elektrický akumulační do 165 l</t>
  </si>
  <si>
    <t>725100023RA0</t>
  </si>
  <si>
    <t>WC se zazděnou nádržkou</t>
  </si>
  <si>
    <t>725100017RA0</t>
  </si>
  <si>
    <t>Pisoár s nádržkou s autom.splach,pro such.výstavbu</t>
  </si>
  <si>
    <t>725100019RA0</t>
  </si>
  <si>
    <t>Výlevka a baterie, pro suchou výstavbu</t>
  </si>
  <si>
    <t>998725101R00</t>
  </si>
  <si>
    <t>Přesun hmot pro zařizovací předměty, výšky do 6 m</t>
  </si>
  <si>
    <t>317121351RT2</t>
  </si>
  <si>
    <t>Montáž ŽB překladů do 240 cm dodatečně do rýh včetně dodávky RZP  239 x 14 x 14 cm</t>
  </si>
  <si>
    <t>severovýchod-dveře : 3</t>
  </si>
  <si>
    <t>317998112R00</t>
  </si>
  <si>
    <t>Izolace mezi překlady z polystyrenu tl. 70 mm</t>
  </si>
  <si>
    <t>severovýchod-dveře : 2,4</t>
  </si>
  <si>
    <t>JZ-štít : 0,525*8,04*6,18</t>
  </si>
  <si>
    <t>pod nová vrata : 0,525*0,1*3</t>
  </si>
  <si>
    <t>otvory : -0,525*(0,86*1-2,085*4,335-0,86*1,02)</t>
  </si>
  <si>
    <t>SV-štít : 0,525*8,04*6,18</t>
  </si>
  <si>
    <t>otvory : -0,525*(1,08*1,26+1,53*4,2-1,08*1,26)</t>
  </si>
  <si>
    <t>JV : 0,3*2,8*(3,5*2+8,4*2+2,9)</t>
  </si>
  <si>
    <t>otvory : -0,3*(0,8*2*2+0,4*0,8+0,6*0,9+1,2*1,5)</t>
  </si>
  <si>
    <t>vnitřní zdivo : 0,3*2,5*(5,04+3,705+3,15+3,043)</t>
  </si>
  <si>
    <t>otvory : -0,3*(1,5*1,5*2+0,8*2+0,9*2)</t>
  </si>
  <si>
    <t>962032314R00</t>
  </si>
  <si>
    <t>Bourání pilířů cihelných</t>
  </si>
  <si>
    <t>2,5*0,5*1,45*8</t>
  </si>
  <si>
    <t>962042321R00</t>
  </si>
  <si>
    <t>Bourání zdiva nadzákladového z betonu prostého</t>
  </si>
  <si>
    <t>vni. rampa : 0,7*3,16*2,69+0,7*3,16*5,87/2</t>
  </si>
  <si>
    <t>ztracené bednění : 0,3*1*3,34</t>
  </si>
  <si>
    <t>962052211R00</t>
  </si>
  <si>
    <t>Bourání zdiva železobetonového nadzákladového</t>
  </si>
  <si>
    <t>JV-jímka : 0,3*1*(3,5*2+8,4*2+1*2+0,6)</t>
  </si>
  <si>
    <t>opěr. zeď : 0,3*1*8,2/2</t>
  </si>
  <si>
    <t>zeď rampy : 0,3*1*(6,3+1,6)</t>
  </si>
  <si>
    <t>schody : 0,25*1,2*(0,15+0,3+0,45+0,6)</t>
  </si>
  <si>
    <t>SV : 1,42*0,75*2,5*2</t>
  </si>
  <si>
    <t>JZ : 1*1,25</t>
  </si>
  <si>
    <t>JV : 0,4*0,8</t>
  </si>
  <si>
    <t>963012510R00</t>
  </si>
  <si>
    <t>Bourání stropů z desek žb. š. 30 cm, tl. do 14 cm</t>
  </si>
  <si>
    <t>vni. stropy : 0,14*(5,34*3,705+3,45*3,043)</t>
  </si>
  <si>
    <t>965042241R00</t>
  </si>
  <si>
    <t>Bourání mazanin betonových tl. nad 10 cm, nad 4 m2</t>
  </si>
  <si>
    <t>JV : 0,15*27,2</t>
  </si>
  <si>
    <t>SZ : 11</t>
  </si>
  <si>
    <t>JV : 6+2</t>
  </si>
  <si>
    <t>vnitřní : 4</t>
  </si>
  <si>
    <t>JZ : 1</t>
  </si>
  <si>
    <t>vnitřní : 2</t>
  </si>
  <si>
    <t>968062244R00</t>
  </si>
  <si>
    <t>Vybourání dřevěných rámů oken jednoduch. pl. 1 m2</t>
  </si>
  <si>
    <t>SZ : 0,8*0,8*10+1*1</t>
  </si>
  <si>
    <t>968062245R00</t>
  </si>
  <si>
    <t>Vybourání dřevěných rámů oken jednoduch. pl. 2 m2</t>
  </si>
  <si>
    <t>JV : 1,5*1,18</t>
  </si>
  <si>
    <t>968062559R00</t>
  </si>
  <si>
    <t>Vybourání dřevěných rámů vrat pl. nad 5 m2</t>
  </si>
  <si>
    <t>JZ : 3,3*4,35</t>
  </si>
  <si>
    <t>968072245R00</t>
  </si>
  <si>
    <t>Vybourání kovových rámů oken jednod. pl. 2 m2</t>
  </si>
  <si>
    <t>SV : 1,25*1,35*2</t>
  </si>
  <si>
    <t>968072247R00</t>
  </si>
  <si>
    <t>Vybourání kovových rámů oken jednod. nad 4 m2</t>
  </si>
  <si>
    <t>SV : 2,03*4,2</t>
  </si>
  <si>
    <t>JZ : 0,9*2</t>
  </si>
  <si>
    <t>JV : 0,9*2</t>
  </si>
  <si>
    <t>vnitřní : 0,8*2+0,9*2</t>
  </si>
  <si>
    <t>971033651R00</t>
  </si>
  <si>
    <t>Vybourání otv. zeď cihel. pl.4 m2, tl.60 cm, MVC</t>
  </si>
  <si>
    <t>severovýchod-vrata : 0,525*(2,84*3-0,27*1,2)</t>
  </si>
  <si>
    <t>dveře : 0,525*(1,75*2,25+0,15*2,4)</t>
  </si>
  <si>
    <t>severozápad : 3,74*38,58</t>
  </si>
  <si>
    <t>otvory : -0,8*0,8*10</t>
  </si>
  <si>
    <t>jihovýchod : 3,74*38,58</t>
  </si>
  <si>
    <t>otvory : -0,8*0,8*6-1,1*0,8</t>
  </si>
  <si>
    <t>jihozápad : 3,74*15,03</t>
  </si>
  <si>
    <t>otvory : -1*1,25-3*2,35-1,02*2,02</t>
  </si>
  <si>
    <t>severovýchod : 3,74*15,03</t>
  </si>
  <si>
    <t>otvory : -1,75*2,25-3*2,95</t>
  </si>
  <si>
    <t>978015291R00</t>
  </si>
  <si>
    <t>Otlučení omítek vnějších MVC v složit.1-4 do 100 %</t>
  </si>
  <si>
    <t>severozápad : (3,17+2,6)/2*39,63</t>
  </si>
  <si>
    <t>jihovýchod : (2,6+5,1)/2*39,63</t>
  </si>
  <si>
    <t>jihozápad : 2,6*16,405+4,48*(16,405/2)</t>
  </si>
  <si>
    <t>severovýchod : 5,1*7,1+4,2*(16,405-7,1)+4,48*(16,405/2)</t>
  </si>
  <si>
    <t>Vodorovné přemístění suti na skládku do 100 m : 380,00932</t>
  </si>
  <si>
    <t>Demontáž konstrukcí krovů z hranolů do 288 cm2 : -0,024*1645,38</t>
  </si>
  <si>
    <t>Demontáž konstrukcí krovů z hranolů do 450 cm2 : -0,032*192,9</t>
  </si>
  <si>
    <t>Demontáž bednění střech rovných z prken hrubých : -0,015*834,6078</t>
  </si>
  <si>
    <t>Demontáž vázaných konstrukcí hraněných do 120 cm2 : -0,006*70,86</t>
  </si>
  <si>
    <t>Demontáž obložení stěn panely velikosti do 1,5 m2 : -0,02465*63,225</t>
  </si>
  <si>
    <t>762331813R00</t>
  </si>
  <si>
    <t>Demontáž konstrukcí krovů z hranolů do 288 cm2</t>
  </si>
  <si>
    <t>11*(10,03+5,62+3,72+1,66*2+1,47+2,9+9,15+38,58)*2</t>
  </si>
  <si>
    <t>762331814R00</t>
  </si>
  <si>
    <t>Demontáž konstrukcí krovů z hranolů do 450 cm2</t>
  </si>
  <si>
    <t>38,58*5</t>
  </si>
  <si>
    <t>762341811R00</t>
  </si>
  <si>
    <t>Demontáž bednění střech rovných z prken hrubých</t>
  </si>
  <si>
    <t>10,53*39,63*2</t>
  </si>
  <si>
    <t>762711810R00</t>
  </si>
  <si>
    <t>Demontáž vázaných konstrukcí hraněných do 120 cm2</t>
  </si>
  <si>
    <t>vni. dřev. příčka : 9,18*2+15*2+11,25+7,5+3,75</t>
  </si>
  <si>
    <t>764322851R00</t>
  </si>
  <si>
    <t>Demontáž oplechování okapů, TK, rš 660 mm, do 45°</t>
  </si>
  <si>
    <t>0,66*39,63*2</t>
  </si>
  <si>
    <t>764351837R00</t>
  </si>
  <si>
    <t>Demontáž háků, sklon do 45°</t>
  </si>
  <si>
    <t>764352811R00</t>
  </si>
  <si>
    <t>Demontáž žlabů půlkruh. rovných, rš 330 mm, do 45°</t>
  </si>
  <si>
    <t>39,63*2</t>
  </si>
  <si>
    <t>764362811R00</t>
  </si>
  <si>
    <t>Demontáž střešního okna, hladká krytina, do 45°</t>
  </si>
  <si>
    <t>764391821R00</t>
  </si>
  <si>
    <t>Demontáž závětrné lišty, rš 250 a 330 mm, do 45°</t>
  </si>
  <si>
    <t>10,53*4</t>
  </si>
  <si>
    <t>765321810R00</t>
  </si>
  <si>
    <t>Demontáž azbestocement.čtverců na bednění, do suti</t>
  </si>
  <si>
    <t>plocha celkem : 10,53*39,63*2</t>
  </si>
  <si>
    <t>oplechování okapů : -52,3116</t>
  </si>
  <si>
    <t>766411811R00</t>
  </si>
  <si>
    <t>Demontáž obložení stěn panely velikosti do 1,5 m2</t>
  </si>
  <si>
    <t>vni. stěna : 1,3*15+5,83*7,5</t>
  </si>
  <si>
    <t>767996805R00</t>
  </si>
  <si>
    <t>Demontáž atypických ocelových konstr. nad 500 kg</t>
  </si>
  <si>
    <t>kg</t>
  </si>
  <si>
    <t>stojky 2x U 160 mm : 18,6*2*3,04*10</t>
  </si>
  <si>
    <t>stojky pr. 152x8 mm : 28,4*3,04*3</t>
  </si>
  <si>
    <t>ocel I 160 mm : 17,9*15,5*4</t>
  </si>
  <si>
    <t>vodorovně ocel U 160 : 18,6*(5*5*2+4*3)</t>
  </si>
  <si>
    <t>vnitřní schodiště : 750</t>
  </si>
  <si>
    <t>Vybourání kovových rámů oken jednod. pl. 2 m2 : 0,041*3,375</t>
  </si>
  <si>
    <t>Vybourání kovových rámů oken jednod. nad 4 m2 : 0,034*8,526</t>
  </si>
  <si>
    <t>Vybourání kovových dveřních zárubní pl. do 2 m2 : 0,019+0,0191*3</t>
  </si>
  <si>
    <t>Demontáž atypických ocelových konstr. nad 500 kg : 4402,888*0,001</t>
  </si>
  <si>
    <t>Demontáž háků, sklon do 45° : 0,00069*80</t>
  </si>
  <si>
    <t>Demontáž oplechování okapů, TK, rš 660 mm, do 45° : 0,00474*52,3116</t>
  </si>
  <si>
    <t>Demontáž žlabů půlkruh. rovných, rš 330 mm, do 45° : 0,00336*79,26</t>
  </si>
  <si>
    <t>Demontáž závětrné lišty, rš 250 a 330 mm, do 45° : 0,00192*42,12</t>
  </si>
  <si>
    <t>suť celkem : 397,06778</t>
  </si>
  <si>
    <t>Vodorovné přemístění suti na skládku do 6000 m : -6,10631</t>
  </si>
  <si>
    <t>Odvoz konstrukcí z AZC na skládku do 5 km : -10,95215</t>
  </si>
  <si>
    <t>Výkup kovů - železný šrot tl. nad 4 mm : 4,96265</t>
  </si>
  <si>
    <t>Výkup kovů - zinek, plechy : 0,59514</t>
  </si>
  <si>
    <t>Poplatek za uložení suti - skleněné tvárnice, skupina odpadu 070202 : 0,08635</t>
  </si>
  <si>
    <t>Poplatek za uložení suti - dřevo+sklo, skupina odpadu 170904 : 0,47977</t>
  </si>
  <si>
    <t>6,12391*12</t>
  </si>
  <si>
    <t>0,055*1,57</t>
  </si>
  <si>
    <t>979990201R00</t>
  </si>
  <si>
    <t>Poplatek za uložení suti - azbestocementové výrobky, skupina odpadu 170605</t>
  </si>
  <si>
    <t>0,014*782,2962</t>
  </si>
  <si>
    <t>979087017R00</t>
  </si>
  <si>
    <t>Odvoz konstrukcí z AZC na skládku do 5 km</t>
  </si>
  <si>
    <t>979087018R00</t>
  </si>
  <si>
    <t>Odvoz na skládku  AZC, příplatek za dalších 5 km</t>
  </si>
  <si>
    <t>doprava celkem 18 km : (18-5)*11,68451</t>
  </si>
  <si>
    <t>122201102R00</t>
  </si>
  <si>
    <t>Odkopávky nezapažené v hor. 3 do 1000 m3</t>
  </si>
  <si>
    <t>SV : 36,8*5,5</t>
  </si>
  <si>
    <t>122201109R00</t>
  </si>
  <si>
    <t>Příplatek za lepivost - odkopávky v hor. 3</t>
  </si>
  <si>
    <t>202,4*0,25</t>
  </si>
  <si>
    <t>132201111R00</t>
  </si>
  <si>
    <t>Hloubení rýh š.do 60 cm v hor.3 do 100 m3, STROJNĚ</t>
  </si>
  <si>
    <t>základ nakládacího prostoru : 0,6*1*(0,95+3,4+0,55+7,703+4,05)</t>
  </si>
  <si>
    <t>132201119R00</t>
  </si>
  <si>
    <t>Přípl.za lepivost,hloubení rýh 60 cm,hor.3,STROJNĚ</t>
  </si>
  <si>
    <t>9,9918*0,25</t>
  </si>
  <si>
    <t>139601102R00</t>
  </si>
  <si>
    <t>Ruční výkop jam, rýh a šachet v hornině tř. 3</t>
  </si>
  <si>
    <t>patky sloupů nakládacího prostoru : 0,6*0,6*1*2</t>
  </si>
  <si>
    <t>161101101R00</t>
  </si>
  <si>
    <t>Svislé přemístění výkopku z hor.1-4 do 2,5 m</t>
  </si>
  <si>
    <t>161101501R00</t>
  </si>
  <si>
    <t>Svislé přemístění výkopku z hor. 1-4 ruční</t>
  </si>
  <si>
    <t>162201102R00</t>
  </si>
  <si>
    <t>Vodorovné přemístění výkopku z hor.1-4 do 50 m</t>
  </si>
  <si>
    <t>na meziskládku : 34,21125</t>
  </si>
  <si>
    <t>z meziskládky do násypů : 34,21125</t>
  </si>
  <si>
    <t>162701105R00</t>
  </si>
  <si>
    <t>Vodorovné přemístění výkopku z hor.1-4 do 10000 m</t>
  </si>
  <si>
    <t>odkopávky : 202,4</t>
  </si>
  <si>
    <t>rýhy š. do 60 cm : 9,9918</t>
  </si>
  <si>
    <t>ruční výkop : 0,72</t>
  </si>
  <si>
    <t>na meziskládku : -34,21125</t>
  </si>
  <si>
    <t>167101101R00</t>
  </si>
  <si>
    <t>Nakládání výkopku z hor. 1 ÷ 4 v množství do 100 m3</t>
  </si>
  <si>
    <t>násyp rampy skladového objektu : 3*(0,75*2+(0,75*4,15/2))</t>
  </si>
  <si>
    <t>násyp nakl. prostoru : 0,75*(4,05*7,3+0,95*1,53+(3,1*1,53/2))</t>
  </si>
  <si>
    <t>171101103R00</t>
  </si>
  <si>
    <t>Uložení sypaniny do násypů zhutněných na 100% PS</t>
  </si>
  <si>
    <t>171201201R00</t>
  </si>
  <si>
    <t>Uložení sypaniny na skl.-sypanina na výšku přes 2m</t>
  </si>
  <si>
    <t>181101102R00</t>
  </si>
  <si>
    <t>Úprava pláně v zářezech v hor. 1-4, se zhutněním</t>
  </si>
  <si>
    <t>SV : 16*5,5</t>
  </si>
  <si>
    <t>199000002R00</t>
  </si>
  <si>
    <t>Poplatek za skládku horniny 1- 4, č. dle katal. odpadů 17 05 04</t>
  </si>
  <si>
    <t>274272150RT3</t>
  </si>
  <si>
    <t>Zdivo základové z bednicích tvárnic, tl. 400 mm výplň tvárnic betonem C 16/20</t>
  </si>
  <si>
    <t>0,75*(0,95+3+0,33+5,703)</t>
  </si>
  <si>
    <t>274313611R00</t>
  </si>
  <si>
    <t>Beton základových pasů prostý C 16/20</t>
  </si>
  <si>
    <t>275313611R00</t>
  </si>
  <si>
    <t>Beton základových patek prostý C 16/20</t>
  </si>
  <si>
    <t>0,6*1*(0,95+3,4+0,55+7,703+4,05)</t>
  </si>
  <si>
    <t>severozápad : 0,525*0,8*0,8*10</t>
  </si>
  <si>
    <t>jihozápad-vrata : 0,525*1,24*(0,44+0,91)</t>
  </si>
  <si>
    <t>severovýchod : 0,525*0,27*(1,26+1,2+1,26)</t>
  </si>
  <si>
    <t>jihovýchod : 0,45*1,5*1,18+0,525*(1,1*1,7+2,69*3)</t>
  </si>
  <si>
    <t>311238513R00</t>
  </si>
  <si>
    <t>biomasa a kotel : 5,07*(4,35+10,3)+0,283*3,025</t>
  </si>
  <si>
    <t>dveře : -1,2*2,12</t>
  </si>
  <si>
    <t>překlady : -0,25*1,5</t>
  </si>
  <si>
    <t>nakládací prostor : 3,15*(5,703+0,55)</t>
  </si>
  <si>
    <t>v úrovni spiroll : 0,25*16,08</t>
  </si>
  <si>
    <t>atika : 0,5*(4,5+3,7+2,45)</t>
  </si>
  <si>
    <t>311238637R00</t>
  </si>
  <si>
    <t>nadezdívka : 1*(39,63*2+15,18*2)</t>
  </si>
  <si>
    <t>štíty : 4,48*8,04*2</t>
  </si>
  <si>
    <t>okna SZ : -0,8*0,8*10</t>
  </si>
  <si>
    <t>překlady SZ : -0,25*1*10</t>
  </si>
  <si>
    <t>okno, vrata, dveře JZ : -0,66*(1+1,02)-1,01*3</t>
  </si>
  <si>
    <t>překlady JZ : -0,25*(1,25+3,5+1,25)</t>
  </si>
  <si>
    <t>vrata SV : -0,11*3</t>
  </si>
  <si>
    <t>překlady SV : -0,25*3,5</t>
  </si>
  <si>
    <t>311321411R00</t>
  </si>
  <si>
    <t>Železobeton nadzákladových zdí C 25/30</t>
  </si>
  <si>
    <t>nakládací prostor : 0,3*4,15*(4,5+1,7)</t>
  </si>
  <si>
    <t>311351111R00</t>
  </si>
  <si>
    <t>Bednění nadzákladových zdí, oboustranné přesné - zřízení</t>
  </si>
  <si>
    <t>nakládací prostor : 4,15*(4,5+2)*2</t>
  </si>
  <si>
    <t>311351112R00</t>
  </si>
  <si>
    <t>Bednění nadzákladových zdí, oboustranné přesné - odstranění</t>
  </si>
  <si>
    <t>311361821R00</t>
  </si>
  <si>
    <t>Výztuž nadzákladových zdí z betonářské oceli B500B (10 505)</t>
  </si>
  <si>
    <t>100 kg/1 m3 ŽB : 7,719*0,1</t>
  </si>
  <si>
    <t>314241325R00</t>
  </si>
  <si>
    <t>Meidingerova hlava, Schiedel ABSOLUT, DN 200 mm</t>
  </si>
  <si>
    <t>317168130R00</t>
  </si>
  <si>
    <t>okna SZ : 5*10</t>
  </si>
  <si>
    <t>317168131R00</t>
  </si>
  <si>
    <t>JZ : 5*2</t>
  </si>
  <si>
    <t>317168132R00</t>
  </si>
  <si>
    <t>biomasa a kotel : 4</t>
  </si>
  <si>
    <t>317168133R00</t>
  </si>
  <si>
    <t>okno JZ : 5</t>
  </si>
  <si>
    <t>317168140R00</t>
  </si>
  <si>
    <t>vrata JZ : 5</t>
  </si>
  <si>
    <t>vrata SV : 5</t>
  </si>
  <si>
    <t>317998114R00</t>
  </si>
  <si>
    <t>Izolace mezi překlady z polystyrenu tl. 90 mm</t>
  </si>
  <si>
    <t>okna SZ : 1*10</t>
  </si>
  <si>
    <t>okno, vrata, dveře JZ : 1,25+3,5+1,25</t>
  </si>
  <si>
    <t>vrata SV : 3,5</t>
  </si>
  <si>
    <t>317321411R00</t>
  </si>
  <si>
    <t>Beton překladů železový C 25/30</t>
  </si>
  <si>
    <t>nakládací prostor : 0,25*0,4*(2,2+4,25+2,252+3,4)</t>
  </si>
  <si>
    <t>317351107R00</t>
  </si>
  <si>
    <t>Bednění překladů - zřízení</t>
  </si>
  <si>
    <t>nakládací prostor : 0,25*(2,05+4,25+2,252+3,4)*2</t>
  </si>
  <si>
    <t>0,4*(2,05+3,45+2,525+3)</t>
  </si>
  <si>
    <t>317351108R00</t>
  </si>
  <si>
    <t>Bednění překladů - odstranění</t>
  </si>
  <si>
    <t>317361721R00</t>
  </si>
  <si>
    <t>Výztuž překladů a říms z oceli B500B</t>
  </si>
  <si>
    <t>100 kg/1 m3 ŽB : 1,2102*0,1</t>
  </si>
  <si>
    <t>330321410R00</t>
  </si>
  <si>
    <t>Beton sloupů a pilířů železový C 25/30</t>
  </si>
  <si>
    <t>nakládací prostor : 0,4*0,4*3,9*3</t>
  </si>
  <si>
    <t>331351101R00</t>
  </si>
  <si>
    <t>Bednění sloupů čtyřúhelníkového průřezu - zřízení</t>
  </si>
  <si>
    <t>nakládací prostor : 0,4*4*3,9*3</t>
  </si>
  <si>
    <t>331351102R00</t>
  </si>
  <si>
    <t>Bednění sloupů čtyřúhelníkového průřezu - odstranění</t>
  </si>
  <si>
    <t>331361721R00</t>
  </si>
  <si>
    <t>Výztuž sloupů hranatých z oceli B500B</t>
  </si>
  <si>
    <t>50 kg/1 m3 ŽB : 1,872*0,05</t>
  </si>
  <si>
    <t>342248154R00</t>
  </si>
  <si>
    <t>Příčky POROTHERM 14 Profi DRYFIX, tl. 140 mm</t>
  </si>
  <si>
    <t>5,07*4,35-1*2,12</t>
  </si>
  <si>
    <t>380941115R00</t>
  </si>
  <si>
    <t>Výztuž helikální 1x d 12 mm, drážka, cihelné zdivo</t>
  </si>
  <si>
    <t>SV : 1*3</t>
  </si>
  <si>
    <t>SZ : 1*4</t>
  </si>
  <si>
    <t>399000001</t>
  </si>
  <si>
    <t>Vyspravení narušeného zdiva</t>
  </si>
  <si>
    <t>Začátek provozního součtu</t>
  </si>
  <si>
    <t xml:space="preserve">  vnitřní - severozápad : 3,74*38,58</t>
  </si>
  <si>
    <t xml:space="preserve">  otvory : -0,8*0,8*10</t>
  </si>
  <si>
    <t xml:space="preserve">  jihovýchod : 3,74*38,58</t>
  </si>
  <si>
    <t xml:space="preserve">  otvory : -0,8*0,8*6-1,1*0,8</t>
  </si>
  <si>
    <t xml:space="preserve">  jihozápad : 3,74*15,03</t>
  </si>
  <si>
    <t xml:space="preserve">  otvory : -1*1,25-3*2,35-1,02*2,02</t>
  </si>
  <si>
    <t xml:space="preserve">  severovýchod : 3,74*15,03</t>
  </si>
  <si>
    <t xml:space="preserve">  otvory : -1,75*2,25-3*2,95</t>
  </si>
  <si>
    <t>Konec provozního součtu</t>
  </si>
  <si>
    <t>oprava z 5% : 366,7349*0,05</t>
  </si>
  <si>
    <t xml:space="preserve">  vnější-severozápad : (3,17+2,6)/2*39,63</t>
  </si>
  <si>
    <t xml:space="preserve">  jihovýchod : (2,6+5,1)/2*39,63</t>
  </si>
  <si>
    <t xml:space="preserve">  jihozápad : 2,6*16,405+4,48*(16,405/2)</t>
  </si>
  <si>
    <t xml:space="preserve">  severovýchod : 5,1*7,1+4,2*(16,405-7,1)+4,48*(16,405/2)</t>
  </si>
  <si>
    <t>oprava z 10% : 424,07855*0,1</t>
  </si>
  <si>
    <t>3-OP</t>
  </si>
  <si>
    <t>boční stěny rampy skladové plochy : 0,17*0,27*7*2</t>
  </si>
  <si>
    <t>0,17*(0+0,9)/2*7*2</t>
  </si>
  <si>
    <t>411135001R00</t>
  </si>
  <si>
    <t>PA3 : 3</t>
  </si>
  <si>
    <t>PA4 : 1</t>
  </si>
  <si>
    <t>PA5 : 1</t>
  </si>
  <si>
    <t>411135002R00</t>
  </si>
  <si>
    <t>PA1 : 6</t>
  </si>
  <si>
    <t>PA2 : 1</t>
  </si>
  <si>
    <t>411321315R00</t>
  </si>
  <si>
    <t>Stropy deskové ze železobetonu C 20/25</t>
  </si>
  <si>
    <t>nakládací prostor-dobetonávka stropu+spirollů : 0,25*7,5</t>
  </si>
  <si>
    <t>věncovka : -0,28*0,08*(4,5+7,7+0,55+3,3+2,525+4,25+2,45)</t>
  </si>
  <si>
    <t>411351101RT1</t>
  </si>
  <si>
    <t>Bednění stropů deskových, bednění vlastní -zřízení bednicí materiál prkna</t>
  </si>
  <si>
    <t>nakládací prostor : 1,41</t>
  </si>
  <si>
    <t>411351102R00</t>
  </si>
  <si>
    <t>Bednění stropů deskových, vlastní - odstranění</t>
  </si>
  <si>
    <t>411354171R00</t>
  </si>
  <si>
    <t>Podpěrná konstrukce bednění stropů výšky do 4 m, zatížení do 5 kPa - zřízení</t>
  </si>
  <si>
    <t>411354172R00</t>
  </si>
  <si>
    <t>Podpěrná konstrukce bednění stropů výšky do 4 m, zatížení do 5 kPa - odstranění</t>
  </si>
  <si>
    <t>411361821R00</t>
  </si>
  <si>
    <t>Výztuž stropů z betonářské oceli B500B (10 505)</t>
  </si>
  <si>
    <t>80 kg/1 m3 ŽB : 1,30884*0,08</t>
  </si>
  <si>
    <t>417321414R00</t>
  </si>
  <si>
    <t>Ztužující pásy a věnce z betonu železového C 25/30</t>
  </si>
  <si>
    <t>skladový objekt : 0,25*0,29*(39,47*2+15,18*2)</t>
  </si>
  <si>
    <t>nakládací prostor : 0,25*0,3*(5,703+0,55)</t>
  </si>
  <si>
    <t>417351111R00</t>
  </si>
  <si>
    <t>Bednění ztužujících věnců, obě strany - zřízení</t>
  </si>
  <si>
    <t>nakládací prostor : 0,25*(5,703+0,55)*2</t>
  </si>
  <si>
    <t>417351113R00</t>
  </si>
  <si>
    <t>Bednění ztužujících věnců, obě strany - odstranění</t>
  </si>
  <si>
    <t>417351215RT2</t>
  </si>
  <si>
    <t>vnější strana : 39,63*2+15,92*2</t>
  </si>
  <si>
    <t>vnitřní strana : 38,73*2+15,02*2</t>
  </si>
  <si>
    <t>nakládací prostor-spiroll : 4,5+7,7+0,55+3,3+2,526+4,25+2,45</t>
  </si>
  <si>
    <t>417361821R00</t>
  </si>
  <si>
    <t>Výztuž ztužujících pásů a věnců z oceli B500B (10 505)</t>
  </si>
  <si>
    <t>50 kg/1 m3 ŽB : 8,39322*0,05</t>
  </si>
  <si>
    <t>59346810Rx</t>
  </si>
  <si>
    <t>PA1 : 4,58*6</t>
  </si>
  <si>
    <t>PA2 : 4,58*1</t>
  </si>
  <si>
    <t>PA3 : 2,433</t>
  </si>
  <si>
    <t>PA4 : 2,43</t>
  </si>
  <si>
    <t>PA5 : 2,08</t>
  </si>
  <si>
    <t>5533301005R</t>
  </si>
  <si>
    <t>sklad biomasy : 22,6</t>
  </si>
  <si>
    <t>tech. m. s kotlem : 20,1</t>
  </si>
  <si>
    <t>skladová plocha : 490,8</t>
  </si>
  <si>
    <t>nakládací prostor : 36,5</t>
  </si>
  <si>
    <t>970251250R00</t>
  </si>
  <si>
    <t>Řezání železobetonu hl. řezu 250 mm</t>
  </si>
  <si>
    <t>PA2 : 1,54</t>
  </si>
  <si>
    <t>PA4 : 0,99</t>
  </si>
  <si>
    <t>PA5 : 1,29</t>
  </si>
  <si>
    <t>712311101RZ1</t>
  </si>
  <si>
    <t>Provedení povlakové krytiny střech do 10°, asfaltovým penetračním nátěrem 1x nátěr - včetně dodávky asfaltového penetračního nátěru</t>
  </si>
  <si>
    <t>nakládací prostor-vodorovně : 55,55</t>
  </si>
  <si>
    <t>atika svisle : 0,5*(4,5+3,7+2,45+0,3*4)</t>
  </si>
  <si>
    <t>vršek atiky : 0,3*(4,5+3,7+2,45)</t>
  </si>
  <si>
    <t>712341559RZ3</t>
  </si>
  <si>
    <t>998712201R00</t>
  </si>
  <si>
    <t>Přesun hmot pro povlakové krytiny, výšky do 6 m</t>
  </si>
  <si>
    <t>762311103R00</t>
  </si>
  <si>
    <t>Montáž kotevních želez, příložek, patek, táhel</t>
  </si>
  <si>
    <t>propojení OP stěn v horní části : 8</t>
  </si>
  <si>
    <t>31112124R</t>
  </si>
  <si>
    <t>Matice prodlužovací 02 1414 5S soustružená  M16</t>
  </si>
  <si>
    <t>8*3/1000</t>
  </si>
  <si>
    <t>31179129R</t>
  </si>
  <si>
    <t>Tyč závitová M16, DIN 975 pozinkovaná</t>
  </si>
  <si>
    <t>3,5*8</t>
  </si>
  <si>
    <t>998762202R00</t>
  </si>
  <si>
    <t>712372111RS1</t>
  </si>
  <si>
    <t>Provedení povlakové krytiny střech do 10°, fólií kotvenou do betonového podkladu, 4 kotvy/m2 pro tloušťku tepelné izolace do 160 mm, fólie ve specifikaci</t>
  </si>
  <si>
    <t>plochá střecha : 52,75</t>
  </si>
  <si>
    <t>vršek atiky : 0,3*(2,45+3,7+4,5)</t>
  </si>
  <si>
    <t>712378003R00</t>
  </si>
  <si>
    <t>plochá střecha : 4,25+2,525+0,25+7,403</t>
  </si>
  <si>
    <t>712378006R00</t>
  </si>
  <si>
    <t>plochá střecha : 2,525+0,25+7,403</t>
  </si>
  <si>
    <t>712378007R00</t>
  </si>
  <si>
    <t>15,675+4,34+3,7+0,3*2+2,45</t>
  </si>
  <si>
    <t>712378008R00</t>
  </si>
  <si>
    <t>712391171RT1</t>
  </si>
  <si>
    <t>Položení podkladní textilie na střechách do 10° 1 vrstva - textilie ve specifikaci</t>
  </si>
  <si>
    <t>712871801RT1</t>
  </si>
  <si>
    <t>Provedení povlakové krytiny střech, samostatné vytažení povlaku, fólie, položená volně 1 vrstva - folie ve specifikaci</t>
  </si>
  <si>
    <t>0,5*(15,675+4,34+3,7+0,3*2+2,45)</t>
  </si>
  <si>
    <t>712891171RT1</t>
  </si>
  <si>
    <t>Samostatné vytažení podkladní textilie 1 vrstva - textilie ve specifikaci</t>
  </si>
  <si>
    <t>28322103.AR</t>
  </si>
  <si>
    <t>(55,945+13,3825)*1,15</t>
  </si>
  <si>
    <t>67390503R</t>
  </si>
  <si>
    <t>713111111RT2</t>
  </si>
  <si>
    <t>Montáž tepelné izolace stropů vrchem kladené, volně 2 vrstvy - materiál ve specifikaci</t>
  </si>
  <si>
    <t>28375973R</t>
  </si>
  <si>
    <t>(57,57)*(0,09+0,16)/2*1,1</t>
  </si>
  <si>
    <t>998713201R00</t>
  </si>
  <si>
    <t>Přesun hmot pro izolace tepelné, výšky do 6 m</t>
  </si>
  <si>
    <t>762341210RT2</t>
  </si>
  <si>
    <t>Montáž bednění střech rovných, prkna hrubá na sraz včetně dodávky prken tloušťky 24 mm</t>
  </si>
  <si>
    <t>9,866*40,15*2</t>
  </si>
  <si>
    <t>762395000R00</t>
  </si>
  <si>
    <t>Spojovací a ochranné prostředky pro střechy</t>
  </si>
  <si>
    <t>792,2398*0,024</t>
  </si>
  <si>
    <t>762441113RT2</t>
  </si>
  <si>
    <t>plochá střecha : (0,4+0,06)*(4,25+2,525+0,25+7,403)*2</t>
  </si>
  <si>
    <t>762441114RT2</t>
  </si>
  <si>
    <t>atika : 0,3*(2,45+3,7+4,5)</t>
  </si>
  <si>
    <t>762911111R00</t>
  </si>
  <si>
    <t>plochy prken : 792,2398*2</t>
  </si>
  <si>
    <t>boky prken : 0,024*2*(792,2398/0,1)</t>
  </si>
  <si>
    <t>763100101RAA</t>
  </si>
  <si>
    <t>Montáž a výroba střešních vazníků, impregnovaných příhradový vazník</t>
  </si>
  <si>
    <t>Součtová</t>
  </si>
  <si>
    <t>17,88*39</t>
  </si>
  <si>
    <t>764771101R00</t>
  </si>
  <si>
    <t>0,15*(0,4*2+0,45*2)</t>
  </si>
  <si>
    <t>0,3*(0,4*2+0,75*2)</t>
  </si>
  <si>
    <t>764813140R00</t>
  </si>
  <si>
    <t>Lemování zdí z lak.Pz plechu,tvr.krytina,rš 400 mm</t>
  </si>
  <si>
    <t>plochá střecha : 2,45+3,7+4,5</t>
  </si>
  <si>
    <t>764778121R00</t>
  </si>
  <si>
    <t>plochá střecha : 4,5*2</t>
  </si>
  <si>
    <t>764778123R00</t>
  </si>
  <si>
    <t>SZ : 3,2+2,85+2,5</t>
  </si>
  <si>
    <t>2,5+3,5+5</t>
  </si>
  <si>
    <t>764778111R00</t>
  </si>
  <si>
    <t>plochá střecha : 7,5</t>
  </si>
  <si>
    <t>764778113R00</t>
  </si>
  <si>
    <t>šikmá střecha : 40,15*2</t>
  </si>
  <si>
    <t>764778101R00</t>
  </si>
  <si>
    <t>plochá střecha : 2</t>
  </si>
  <si>
    <t>764778107R00</t>
  </si>
  <si>
    <t>šikmá střecha : 3*2</t>
  </si>
  <si>
    <t>764775309R00</t>
  </si>
  <si>
    <t>9,866*2*2</t>
  </si>
  <si>
    <t>764771313R00</t>
  </si>
  <si>
    <t>4 ks/1 m2 : 4*9,866*40,15*2</t>
  </si>
  <si>
    <t>zaokrouhlení : 0,0408</t>
  </si>
  <si>
    <t>764775302R00</t>
  </si>
  <si>
    <t>764775305R00</t>
  </si>
  <si>
    <t>998765201R00</t>
  </si>
  <si>
    <t>Přesun hmot pro krytiny tvrdé, výšky do 6 m</t>
  </si>
  <si>
    <t>348942111R00</t>
  </si>
  <si>
    <t>Zábradlí ocel. s osazením do bet.bloků,ze 2 trubek</t>
  </si>
  <si>
    <t>rampa skladového prostoru : (5,08+2,02)*2</t>
  </si>
  <si>
    <t>416026128R00</t>
  </si>
  <si>
    <t>Podhled SDK,ocel.dvouúrov.kříž.rošt, 1x RFI 15 mm</t>
  </si>
  <si>
    <t>tech. místnost : 20,1</t>
  </si>
  <si>
    <t>skladová hala : 490,8</t>
  </si>
  <si>
    <t>602011105R00</t>
  </si>
  <si>
    <t>severozápad : 1,925*38,58</t>
  </si>
  <si>
    <t>jihovýchod : 1,925*38,58</t>
  </si>
  <si>
    <t>jihozápad : 1,925*14,62</t>
  </si>
  <si>
    <t>severovýchod : 1,1*(14,62-3,1-1,75)</t>
  </si>
  <si>
    <t>602011121RT3</t>
  </si>
  <si>
    <t>602011151R00</t>
  </si>
  <si>
    <t>Omítka na stěnách štuková vápenocementová sanační Cemix, ručně</t>
  </si>
  <si>
    <t>severozápad : 0,8*0,8*10</t>
  </si>
  <si>
    <t>jihovýchod : 0,8*0,8*6+1,1*0,8</t>
  </si>
  <si>
    <t>jihozápad : (1*1,25)+(3*2,35)+(1,02*2,02)</t>
  </si>
  <si>
    <t>severovýchod : (1,75*2,25)+(3*2,95)</t>
  </si>
  <si>
    <t>severozápad : 0,8*3*10</t>
  </si>
  <si>
    <t>jihovýchod : (0,8*3*6)+(1,1+0,8*2)</t>
  </si>
  <si>
    <t>jihozápad : (1+1,25*2)+(3+2,35*2)+(1,02+2,02*2)</t>
  </si>
  <si>
    <t>severovýchod : (1,75+2,25*2)+(3+2,95*2)</t>
  </si>
  <si>
    <t>612425931RT2</t>
  </si>
  <si>
    <t>Omítka vápenná vnitřního ostění - štuková s použitím suché maltové směsi</t>
  </si>
  <si>
    <t>severozápad : 0,38*0,8*3*10</t>
  </si>
  <si>
    <t>jihovýchod : 0,45*(0,8*3*6+0,8*2+1,1)</t>
  </si>
  <si>
    <t>jihozápad : 0,45*(1,25*2+1)+0,23*(2,02*2+1,02)</t>
  </si>
  <si>
    <t>severovýchod : 0,45*(2,25*2+1,75)</t>
  </si>
  <si>
    <t>tech. místnost : (0,2+0,05)*(2,1*2+1,2)</t>
  </si>
  <si>
    <t>severozápad : 3,065*38,58-0,8*0,8*10</t>
  </si>
  <si>
    <t>jihovýchod : 3,065*38,58-0,8*0,8*6-0,8*1,1</t>
  </si>
  <si>
    <t>jihozápad : 3,065*14,62-1*1,25-1,02*2,02</t>
  </si>
  <si>
    <t>severovýchod : 3,89*14,62-3*2,95-1,25*1,75</t>
  </si>
  <si>
    <t>sklad biomasy : 4,99*(4,35*2+5,1)-1*2</t>
  </si>
  <si>
    <t>tech. místnost : 4,99*(4,35*2+4,75)-1*2-1,2*2,1</t>
  </si>
  <si>
    <t>sklad. hala : 4,99*(4,65+10,58)-1,2*2,1</t>
  </si>
  <si>
    <t>skladová plocha : 5</t>
  </si>
  <si>
    <t>tech. místnost : 5+2,1*2+1,2</t>
  </si>
  <si>
    <t>952901221R00</t>
  </si>
  <si>
    <t>Vyčištění průmyslových budov a objektů výrobních</t>
  </si>
  <si>
    <t>713111121RT2</t>
  </si>
  <si>
    <t>Montáž tepelné izolace stropů rovných spodem, drátem 2 vrstvy - materiál ve specifikaci</t>
  </si>
  <si>
    <t>713111221RK5</t>
  </si>
  <si>
    <t>63151374.AR</t>
  </si>
  <si>
    <t>533,5*1,05</t>
  </si>
  <si>
    <t>63151377.AR</t>
  </si>
  <si>
    <t>766601211RT1</t>
  </si>
  <si>
    <t>Těsnění okenní spáry, ostění, PT fólie+ PP páska folie š. 70 mm,  páska tl. 2 mm, š. 10 mm</t>
  </si>
  <si>
    <t>plast. okna : 59,5</t>
  </si>
  <si>
    <t>plast. dveře : 14,08</t>
  </si>
  <si>
    <t>766711001R00</t>
  </si>
  <si>
    <t>Montáž plastových a dřevěných oken a balkonových dveří s vypěněním</t>
  </si>
  <si>
    <t>0,8*4*16</t>
  </si>
  <si>
    <t>1,1*2+0,8*2</t>
  </si>
  <si>
    <t>1*2+1,25*2</t>
  </si>
  <si>
    <t>766711021R00</t>
  </si>
  <si>
    <t>Montáž vstupních dveří s vypěněním</t>
  </si>
  <si>
    <t>1,02*2+2,02*2</t>
  </si>
  <si>
    <t>1,75*2+2,25*2</t>
  </si>
  <si>
    <t>766711097R00</t>
  </si>
  <si>
    <t>Podkladní tepelně izolační profil výšky do 200 mm</t>
  </si>
  <si>
    <t>plast. dveře : 1,02+1,75</t>
  </si>
  <si>
    <t>766661422R00</t>
  </si>
  <si>
    <t>Montáž dveří protipožárních 1kříd. nad 80 cm</t>
  </si>
  <si>
    <t>61165643R</t>
  </si>
  <si>
    <t>61165644R</t>
  </si>
  <si>
    <t>766-dveře 1</t>
  </si>
  <si>
    <t>Dveře plast. plné 1020x2020 mm, bílá, bílá</t>
  </si>
  <si>
    <t>766-dveře 2</t>
  </si>
  <si>
    <t>Dveře plast. plné 1750x2250 mm, bílá, bílá</t>
  </si>
  <si>
    <t>766-okno 1</t>
  </si>
  <si>
    <t>Okno plast. 800x800 mm, S, bílá, bílá</t>
  </si>
  <si>
    <t>766-okno 2</t>
  </si>
  <si>
    <t>Okno plast. 1100x800 mm, S, bílá, bílá</t>
  </si>
  <si>
    <t>766-okno 3</t>
  </si>
  <si>
    <t>Okno plast 1000x1250, O, S, bílá, bílá</t>
  </si>
  <si>
    <t>767-schody 1</t>
  </si>
  <si>
    <t>D+M Ocelového schodiště, zábradlí a podesty v technické místnosti, pozink</t>
  </si>
  <si>
    <t>767-schody 2</t>
  </si>
  <si>
    <t>D+M Ocelového schodiště a zábradlí nakládacího prostoru, pozink</t>
  </si>
  <si>
    <t>767-vrata 1</t>
  </si>
  <si>
    <t>D+M Sekčních vrat 3000x2950 mm</t>
  </si>
  <si>
    <t>771475014R00</t>
  </si>
  <si>
    <t>Obklad soklíků keram.rovných, tmel,výška 10 cm</t>
  </si>
  <si>
    <t>soklík podlahy-sklad biomasy : 5,1*2+4,35*2-1</t>
  </si>
  <si>
    <t>tech. místnost : 4,75*2+4,35*2-1-1,2+0,2*2+0,05*2</t>
  </si>
  <si>
    <t>skladová hala : 38,58*2+14,9*2+7*2+0,45*2-3,1-1,75</t>
  </si>
  <si>
    <t>771479001R00</t>
  </si>
  <si>
    <t>Řezání dlaždic keramických pro soklíky</t>
  </si>
  <si>
    <t>59764203R</t>
  </si>
  <si>
    <t>Dlažba Taurus Granit matná 300 x 300 x 9 mm Nordic</t>
  </si>
  <si>
    <t>151,41*0,1*1,05</t>
  </si>
  <si>
    <t>998771201R00</t>
  </si>
  <si>
    <t>Přesun hmot pro podlahy z dlaždic, výšky do 6 m</t>
  </si>
  <si>
    <t>781675116R00</t>
  </si>
  <si>
    <t>Montáž obkladů parapetů keramic. na tmel, 30x30 cm</t>
  </si>
  <si>
    <t>severozápad : 0,8*10</t>
  </si>
  <si>
    <t>jihovýchod : 0,8*6+1,1</t>
  </si>
  <si>
    <t>jihozápad : 1</t>
  </si>
  <si>
    <t>severozápad : 0,38*0,8*10*1,1</t>
  </si>
  <si>
    <t>jihovýchod : 0,45*(0,8*6+1,1)*1,1</t>
  </si>
  <si>
    <t>jihozápad : 0,45*1*1,1</t>
  </si>
  <si>
    <t>998781201R00</t>
  </si>
  <si>
    <t>severozápad : 4,85*38,58-0,8*0,8*10</t>
  </si>
  <si>
    <t>jihovýchod : 4,85*38,58-0,8*0,8*6-0,8*1,1</t>
  </si>
  <si>
    <t>jihozápad : 4,85*14,62-1*1,25-1,02*2,02</t>
  </si>
  <si>
    <t>severovýchod : 4,85*14,62-3*2,95-2,25*1,75</t>
  </si>
  <si>
    <t>sklad biomasy : 4,85*(4,35*2+5,1)-1*2</t>
  </si>
  <si>
    <t>tech. místnost : 4,85*(4,35*2+4,75)-1*2-1,2*2,1</t>
  </si>
  <si>
    <t>sklad. hala : 4,85*(4,65+10,58)-1,2*2,1</t>
  </si>
  <si>
    <t>omítka ostění štuková : 23,7163</t>
  </si>
  <si>
    <t>stropy : 2,6+20,1+490,8</t>
  </si>
  <si>
    <t>631313711RM1</t>
  </si>
  <si>
    <t>Mazanina betonová tl. 8 - 12 cm C 25/30  z betonu prostého</t>
  </si>
  <si>
    <t>zabetonování výztuže OP stěn v dolní části : 0,1*3*7</t>
  </si>
  <si>
    <t>631316115R00</t>
  </si>
  <si>
    <t>Postřik nových beton. podlah proti prvotn. vysych.</t>
  </si>
  <si>
    <t>631316211R00</t>
  </si>
  <si>
    <t>Povrchový vsyp na betonové podlahy strojně hlazený</t>
  </si>
  <si>
    <t>631313711RT6</t>
  </si>
  <si>
    <t>Mazanina betonová tl. 8 - 12 cm C 25/30  s polypropylénovýmii vlákny 0,6 kg / m3</t>
  </si>
  <si>
    <t>sklad biomasy : 0,1*22,6</t>
  </si>
  <si>
    <t>tech. m. s kotlem : 0,1*20,1</t>
  </si>
  <si>
    <t>skladová plocha : 0,1*490,8</t>
  </si>
  <si>
    <t>nakládací prostor : 0,1*36,5</t>
  </si>
  <si>
    <t>631351101R00</t>
  </si>
  <si>
    <t>Bednění stěn, rýh a otvorů v podlahách - zřízení</t>
  </si>
  <si>
    <t>čelo rampy skladové plochy : 0,1*3</t>
  </si>
  <si>
    <t>čelo schodů nakládacího prostoru : 0,1*0,95</t>
  </si>
  <si>
    <t>vyrovnávací můstek s výsuvnou lištou : 0,1*(2,07+2,08*2)</t>
  </si>
  <si>
    <t>631351102R00</t>
  </si>
  <si>
    <t>Bednění stěn, rýh a otvorů v podlahách -odstranění</t>
  </si>
  <si>
    <t>631361921RT5</t>
  </si>
  <si>
    <t>Výztuž mazanin svařovanou sítí KH 20, drát d 6,0 mm, oko 150 x 150 mm</t>
  </si>
  <si>
    <t>sklad biomasy : 3,301*22,6*0,001*1,3</t>
  </si>
  <si>
    <t>tech. m. s kotlem : 3,301*20,1*0,001*1,3</t>
  </si>
  <si>
    <t>skladová plocha : 3,301*490,8*0,001*1,3</t>
  </si>
  <si>
    <t>nakládací prostor : 3,301*36,5*0,001*1,3</t>
  </si>
  <si>
    <t>080165191400R</t>
  </si>
  <si>
    <t>Čerpadlo betonářské kolové SCHWING</t>
  </si>
  <si>
    <t>Sh</t>
  </si>
  <si>
    <t>STROJ</t>
  </si>
  <si>
    <t>Stroj</t>
  </si>
  <si>
    <t>POL6_</t>
  </si>
  <si>
    <t>919723111R00</t>
  </si>
  <si>
    <t>Dilatační spáry - řezání, podélné, šířka 2 - 5 mm</t>
  </si>
  <si>
    <t>skladová plocha : 33,93+4,32+14,62*3+15,44*2+8,11+4</t>
  </si>
  <si>
    <t>nakládací prostor : 3+4,2</t>
  </si>
  <si>
    <t>919723211R00</t>
  </si>
  <si>
    <t>Dilatační spáry řez.podélné 9 mm,zalití za studena</t>
  </si>
  <si>
    <t>24633511R</t>
  </si>
  <si>
    <t>spotřeba 12,5 bm/1 kus : 132,3/12,5</t>
  </si>
  <si>
    <t>ztratné : 0,416</t>
  </si>
  <si>
    <t>713191100RT9</t>
  </si>
  <si>
    <t>Položení separační fólie včetně dodávky PE fólie</t>
  </si>
  <si>
    <t>713191221R00</t>
  </si>
  <si>
    <t>Dilatační pásek podél stěn výšky 100 mm včetně dodávky</t>
  </si>
  <si>
    <t>sklad biomasy : 5,1*2+4,35*2-1+0,15*2</t>
  </si>
  <si>
    <t>tech. m. s kotlem : 4,75*2+4,35*2-1-1,1+0,2*2</t>
  </si>
  <si>
    <t>skladová plocha : 14,9*2+38,58*2+7*2-3-1,1</t>
  </si>
  <si>
    <t>nakládací prostor : 8,83-3+4,2+7,45</t>
  </si>
  <si>
    <t>622311131RT3</t>
  </si>
  <si>
    <t>strop nakládacího prostoru : 36,5</t>
  </si>
  <si>
    <t>otvory : -0,8*0,8*6-1,1*0,8-2,85*2,35</t>
  </si>
  <si>
    <t>622311139RT3</t>
  </si>
  <si>
    <t>jihovýchod : 2,85*2,35</t>
  </si>
  <si>
    <t>severozápad : 0,16*0,8*3*10</t>
  </si>
  <si>
    <t>jihovýchod : 0,16*((0,8*3*6)+(1,1+0,8*2))</t>
  </si>
  <si>
    <t>jihozápad : 0,16*((1+1,25*2)+(3+2,35*2)+(1,02+2,02*2))</t>
  </si>
  <si>
    <t>severovýchod : 0,16*((1,75+2,25*2)+(3+2,95*2))</t>
  </si>
  <si>
    <t>severozápad : 39,63</t>
  </si>
  <si>
    <t>jihovýchod : 39,63-2,85</t>
  </si>
  <si>
    <t>jihozápad : 16,405-1,02-3</t>
  </si>
  <si>
    <t>severovýchod : 16,405-1,75-3</t>
  </si>
  <si>
    <t>622311035R00</t>
  </si>
  <si>
    <t>jihovýchod : 2,085</t>
  </si>
  <si>
    <t>622421121RS4</t>
  </si>
  <si>
    <t>Omítka vnější stěn, MVC, hrubá zatřená tloušťka jádra 20 mm</t>
  </si>
  <si>
    <t>622472162R00</t>
  </si>
  <si>
    <t>Omítka stěn vnější z MS silikonová slož. II. ručně</t>
  </si>
  <si>
    <t>vni. stěny nakádacího  prostoru : 3,17*(4,2+7,46+0,61)</t>
  </si>
  <si>
    <t>SZ-vnější stěny : 5*4,34</t>
  </si>
  <si>
    <t>SV : 4,5*(7,703+0,55)</t>
  </si>
  <si>
    <t>JV-stěny : 4,5*0,3</t>
  </si>
  <si>
    <t>atika : 0,5*(4,7+0,3*2)</t>
  </si>
  <si>
    <t>0,9*(3,4+0,95)</t>
  </si>
  <si>
    <t>sloupy : 0,4*4*4,15*3-0,9*0,4*2</t>
  </si>
  <si>
    <t>překlady : (0,25*2+0,4)*(2,05+3,45+2,525+2,07)</t>
  </si>
  <si>
    <t>severozápad : 125,8+3,17*4,5+4,2*3,17</t>
  </si>
  <si>
    <t>jihovýchod : 164,8</t>
  </si>
  <si>
    <t>jihozápad : 83</t>
  </si>
  <si>
    <t>severovýchod : 114,4+8,3*5,1+8*3,17</t>
  </si>
  <si>
    <t>po celou dobu výstavby, vč. demolic : 583,269*12</t>
  </si>
  <si>
    <t>941955001R00</t>
  </si>
  <si>
    <t>Lešení lehké pomocné, výška podlahy do 1,2 m</t>
  </si>
  <si>
    <t>M21a-01</t>
  </si>
  <si>
    <t>rozvaděč RH1 skříňový s výzbrojí</t>
  </si>
  <si>
    <t>M21a-02</t>
  </si>
  <si>
    <t>rozvaděč RP1</t>
  </si>
  <si>
    <t>M21a-03</t>
  </si>
  <si>
    <t>rozvaděč RP1.1</t>
  </si>
  <si>
    <t>M21a-04</t>
  </si>
  <si>
    <t>rozvaděč RP2</t>
  </si>
  <si>
    <t>M21a-05</t>
  </si>
  <si>
    <t>rozvaděč RP3</t>
  </si>
  <si>
    <t>M21a-06</t>
  </si>
  <si>
    <t>rozvaděč RP4</t>
  </si>
  <si>
    <t>M21a-07</t>
  </si>
  <si>
    <t>Pomocný materiál k rozvaděčům</t>
  </si>
  <si>
    <t>M21a-25</t>
  </si>
  <si>
    <t>tlačítko total stop (central stop) s ochranným ocelovým krytem, + plechový nerez kryt</t>
  </si>
  <si>
    <t>M21a-26</t>
  </si>
  <si>
    <t>spínač nástěnný jednoduchý č.1   IP20</t>
  </si>
  <si>
    <t>M21a-27</t>
  </si>
  <si>
    <t>spínač nástěnný jednoduchý č.1   IP44</t>
  </si>
  <si>
    <t>M21a-28</t>
  </si>
  <si>
    <t>spínač nástěnný střídavý č.6   IP20</t>
  </si>
  <si>
    <t>M21a-29</t>
  </si>
  <si>
    <t>spínač nástěnný střídavý č.6   IP44</t>
  </si>
  <si>
    <t>M21a-30</t>
  </si>
  <si>
    <t>spínač nástěnný křížový č.7   IP20</t>
  </si>
  <si>
    <t>M21a-31</t>
  </si>
  <si>
    <t>spínač nástěnný křížový č.7   IP44</t>
  </si>
  <si>
    <t>M21a-32</t>
  </si>
  <si>
    <t>tlačítko nástěné prosvětlené IP20</t>
  </si>
  <si>
    <t>M21a-33</t>
  </si>
  <si>
    <t>pohybový spínač osvětlení</t>
  </si>
  <si>
    <t>M21a-34</t>
  </si>
  <si>
    <t>Doběhový spínač, kopletní, včetně montáže</t>
  </si>
  <si>
    <t>M21a-35</t>
  </si>
  <si>
    <t>M21a-36</t>
  </si>
  <si>
    <t>Odbočná krabice, včetně svorkovnice, víčka a montáže</t>
  </si>
  <si>
    <t>M21a-37</t>
  </si>
  <si>
    <t>Odbočná krabice, IP54, včetně svorkovnice a montáže</t>
  </si>
  <si>
    <t>M21a-38</t>
  </si>
  <si>
    <t>zásuvka polozapuštěná jednoduchá 230V, 16A, IP20</t>
  </si>
  <si>
    <t>M21a-39</t>
  </si>
  <si>
    <t>zásuvka polozapuštěná do parapetního žlabu 230V, 16A, IP20</t>
  </si>
  <si>
    <t>M21a-40</t>
  </si>
  <si>
    <t>zásuvka polozapuštěná jednoduchá 230V, 16A, IP44</t>
  </si>
  <si>
    <t>M21a-41</t>
  </si>
  <si>
    <t>parapetní žlab dvoukomorový, oddělené stíněním slaboproudu a silnoproudu</t>
  </si>
  <si>
    <t>M21a-42</t>
  </si>
  <si>
    <t>Podlahová krabice - modul podlahových zásuvek pro silnoproudé a slaboproudé napojení (kanceláře)</t>
  </si>
  <si>
    <t>M21a-43</t>
  </si>
  <si>
    <t>zás.skříň plast. 2x32A/400V, 2x16A/230V</t>
  </si>
  <si>
    <t>M21a-44</t>
  </si>
  <si>
    <t>Napojení VZT</t>
  </si>
  <si>
    <t>M21a-45</t>
  </si>
  <si>
    <t>kabel CYKY 5Jx35mm2</t>
  </si>
  <si>
    <t>M21a-46</t>
  </si>
  <si>
    <t>kabel CYKY 5Jx25mm2</t>
  </si>
  <si>
    <t>M21a-47</t>
  </si>
  <si>
    <t>kabel CYKY 5Jx16mm2</t>
  </si>
  <si>
    <t>M21a-48</t>
  </si>
  <si>
    <t>kabel CYKY 5Jx10mm2</t>
  </si>
  <si>
    <t>M21a-49</t>
  </si>
  <si>
    <t>kabel CYKY 5Jx6mm2</t>
  </si>
  <si>
    <t>M21a-50</t>
  </si>
  <si>
    <t>kabel CYKY 5Jx4mm2</t>
  </si>
  <si>
    <t>M21a-51</t>
  </si>
  <si>
    <t>kabel CYKY 5Jx2,5mm2</t>
  </si>
  <si>
    <t>M21a-55</t>
  </si>
  <si>
    <t>kabel CYKY 3Jx2,5mm2</t>
  </si>
  <si>
    <t>M21a-56</t>
  </si>
  <si>
    <t>kabel 1-CXKH V P60-R, B2ca,s1,d0 5Jx2,5mm2</t>
  </si>
  <si>
    <t>M21a-57</t>
  </si>
  <si>
    <t>Kabelová příchytka  prům 8-30mm, komplet,  funkčnost při požáru 60min</t>
  </si>
  <si>
    <t>M21a-58</t>
  </si>
  <si>
    <t>požárně odolná rozbočovací krabice pro 3x kabel kabel 1-CXKH-V 3Jx2,5mm2</t>
  </si>
  <si>
    <t>M21a-59</t>
  </si>
  <si>
    <t>vodič CY zel.-žlutý 4mm2</t>
  </si>
  <si>
    <t>M21a-60</t>
  </si>
  <si>
    <t>vodič CY zel.-žlutý 6mm2</t>
  </si>
  <si>
    <t>M21a-61</t>
  </si>
  <si>
    <t>vodič CY zel.-žlutý 10mm2</t>
  </si>
  <si>
    <t>M21a-62</t>
  </si>
  <si>
    <t>vodič CY zel.-žlutý 25mm2</t>
  </si>
  <si>
    <t>M21a-63</t>
  </si>
  <si>
    <t>M21a-64</t>
  </si>
  <si>
    <t>M21a-65</t>
  </si>
  <si>
    <t>kabelová lávka šíře 300 s příslušenstvím</t>
  </si>
  <si>
    <t>M21a-66</t>
  </si>
  <si>
    <t>M21a-67</t>
  </si>
  <si>
    <t>M21a-68</t>
  </si>
  <si>
    <t>M21a-69</t>
  </si>
  <si>
    <t>el.instal. trubka PVC P16 s příslušenstvím</t>
  </si>
  <si>
    <t>M21a-70</t>
  </si>
  <si>
    <t>el.instal. trubka PVC P21 s příslušenstvím</t>
  </si>
  <si>
    <t>M21a-71</t>
  </si>
  <si>
    <t>el.instal. trubka PVC P29 s příslušenstvím</t>
  </si>
  <si>
    <t>M21a-72</t>
  </si>
  <si>
    <t>Pomocný upevňovací konstrukční materiál (úhelníky, lanka, …)</t>
  </si>
  <si>
    <t>M21a-73</t>
  </si>
  <si>
    <t>Prostupy skrz betonové stropy a stěny plocha cca 50-100mm2</t>
  </si>
  <si>
    <t>M21a-74</t>
  </si>
  <si>
    <t>Požární ucpávka prostupu v předělu PÚ do rozměru 100/100</t>
  </si>
  <si>
    <t>M21a-75</t>
  </si>
  <si>
    <t>Ocelová konstrukce všeobecná</t>
  </si>
  <si>
    <t>M21a-76</t>
  </si>
  <si>
    <t>Pronájem plošiny</t>
  </si>
  <si>
    <t>OPN</t>
  </si>
  <si>
    <t>POL13_0</t>
  </si>
  <si>
    <t>M21a-77</t>
  </si>
  <si>
    <t>Práce nespecifikované ceníkem</t>
  </si>
  <si>
    <t>hod</t>
  </si>
  <si>
    <t>M21a-78</t>
  </si>
  <si>
    <t>Účást na KD, koordinace management zakázky</t>
  </si>
  <si>
    <t>M21a-79</t>
  </si>
  <si>
    <t>Nepředvídatelné práce</t>
  </si>
  <si>
    <t>M21a-80</t>
  </si>
  <si>
    <t>Doplnění podkladů od dodavatelů přip. zař.</t>
  </si>
  <si>
    <t>M21a-81</t>
  </si>
  <si>
    <t>Příprava ke komplexní zkoušce</t>
  </si>
  <si>
    <t>M21a-83</t>
  </si>
  <si>
    <t>Projektová dokumentace skutečného provedení</t>
  </si>
  <si>
    <t>M21a-84</t>
  </si>
  <si>
    <t>Spolupráce s revizním technikem</t>
  </si>
  <si>
    <t>M21a-85</t>
  </si>
  <si>
    <t>ostatní nespecifikovaný materiál a jeho montáž</t>
  </si>
  <si>
    <t>M21a-86</t>
  </si>
  <si>
    <t>vrn, jednání s investorem, koordinace díla</t>
  </si>
  <si>
    <t>M21a-87</t>
  </si>
  <si>
    <t>doprava a přesun hmot</t>
  </si>
  <si>
    <t>M21a-88</t>
  </si>
  <si>
    <t>likvidace a odvoz odpadů a suti vč.uložení na skládku</t>
  </si>
  <si>
    <t>M21a-89</t>
  </si>
  <si>
    <t>pravidelný hrubý úklid</t>
  </si>
  <si>
    <t>220890202R00</t>
  </si>
  <si>
    <t>revize</t>
  </si>
  <si>
    <t>M21b-01</t>
  </si>
  <si>
    <t>páskový zemnič FeZn 30x4mm kompletní istalace včetně ochranných nátěrů</t>
  </si>
  <si>
    <t>M21b-02</t>
  </si>
  <si>
    <t>svorka spojovací SR 02-M8 FeZn</t>
  </si>
  <si>
    <t>M21b-03</t>
  </si>
  <si>
    <t>Přípojnice doplňujícího pospojování v krabici, včetně montáže</t>
  </si>
  <si>
    <t>M21b-04</t>
  </si>
  <si>
    <t>M21b-05</t>
  </si>
  <si>
    <t>ochranný úhelník</t>
  </si>
  <si>
    <t>M21b-06</t>
  </si>
  <si>
    <t>zkušební svorka</t>
  </si>
  <si>
    <t>M21b-07</t>
  </si>
  <si>
    <t>svorka spojovací</t>
  </si>
  <si>
    <t>M21b-08</t>
  </si>
  <si>
    <t>svorka křížová</t>
  </si>
  <si>
    <t>M21b-09</t>
  </si>
  <si>
    <t>pomocný jímač 0,6 m</t>
  </si>
  <si>
    <t>M21b-10</t>
  </si>
  <si>
    <t>pomocný jímač 2 m</t>
  </si>
  <si>
    <t>M21b-11</t>
  </si>
  <si>
    <t>Jímací tyč 3 m, včetně nosné konstrukce a montáže</t>
  </si>
  <si>
    <t>M21b-12</t>
  </si>
  <si>
    <t>Jímací tyč 4 m, včetně nosné konstrukce a montáže</t>
  </si>
  <si>
    <t>M21b-13</t>
  </si>
  <si>
    <t>Jímací tyč 5 m, včetně nosné konstrukce a montáže</t>
  </si>
  <si>
    <t>M21b-14</t>
  </si>
  <si>
    <t>podpěry vodorovného vedení</t>
  </si>
  <si>
    <t>M21b-15</t>
  </si>
  <si>
    <t>podpěry svislého vedení</t>
  </si>
  <si>
    <t>M21b-16</t>
  </si>
  <si>
    <t>Podpěra vedení pro uchycení vedení na žebřík</t>
  </si>
  <si>
    <t>M21b-17</t>
  </si>
  <si>
    <t>vedení svodů FeZn A  8mm</t>
  </si>
  <si>
    <t>M21b-18</t>
  </si>
  <si>
    <t>vedení svodů FeZn A  10mm</t>
  </si>
  <si>
    <t>M21b-19</t>
  </si>
  <si>
    <t>ostatní příslušenství</t>
  </si>
  <si>
    <t>M21b-20</t>
  </si>
  <si>
    <t>Antikorozní nátěr spojů - gumoasfalt</t>
  </si>
  <si>
    <t>M21b-21</t>
  </si>
  <si>
    <t>Nespecifikovatelé položky</t>
  </si>
  <si>
    <t>M21b-22</t>
  </si>
  <si>
    <t>Pomocný montážní materiál</t>
  </si>
  <si>
    <t>M21b-23</t>
  </si>
  <si>
    <t>Doprava, ubytování</t>
  </si>
  <si>
    <t>005231030R</t>
  </si>
  <si>
    <t>Zkušební provoz</t>
  </si>
  <si>
    <t>POL99_</t>
  </si>
  <si>
    <t>DR 01-01</t>
  </si>
  <si>
    <t>DR 01-02</t>
  </si>
  <si>
    <t>DR 01-03</t>
  </si>
  <si>
    <t>DR 01-04</t>
  </si>
  <si>
    <t>DR 01-05</t>
  </si>
  <si>
    <t>DR 01-06</t>
  </si>
  <si>
    <t>DR 01-07</t>
  </si>
  <si>
    <t>DR 01-08</t>
  </si>
  <si>
    <t>DR 01-09</t>
  </si>
  <si>
    <t>Výsuvná 19" optická vana KeLine KAB-FO-X37-SL s čelem pro 24 x SC, E2000, LC Duplex adaptér, 1U, černá</t>
  </si>
  <si>
    <t>DR 01-10</t>
  </si>
  <si>
    <t>DR 01-11</t>
  </si>
  <si>
    <t>DR 01-12</t>
  </si>
  <si>
    <t>DR 01-13</t>
  </si>
  <si>
    <t>DR 01-14</t>
  </si>
  <si>
    <t>DR 02-01</t>
  </si>
  <si>
    <t>DR 02-02</t>
  </si>
  <si>
    <t>DR 02-03</t>
  </si>
  <si>
    <t>DR 02-04</t>
  </si>
  <si>
    <t>DR 02-05</t>
  </si>
  <si>
    <t>DR 02-06</t>
  </si>
  <si>
    <t>DR 02-07</t>
  </si>
  <si>
    <t>DR 02-08</t>
  </si>
  <si>
    <t>DR 02-09</t>
  </si>
  <si>
    <t>DR 02-10</t>
  </si>
  <si>
    <t>DR 02-11</t>
  </si>
  <si>
    <t>DR 02-12</t>
  </si>
  <si>
    <t>DR 02-13</t>
  </si>
  <si>
    <t>DR 02-14</t>
  </si>
  <si>
    <t>DR 03-01</t>
  </si>
  <si>
    <t>DR 03-02</t>
  </si>
  <si>
    <t>Přepěťová ochrana pro IP zařízení, 10/100/1000 Mb/s využívající PoE napájení, 2x RJ45, chráněné páry 1-2, 3-6, 4-5, 7-8</t>
  </si>
  <si>
    <t>DR 03-03</t>
  </si>
  <si>
    <t>Komplet datové zásuvky 2x RJ45 - program sjednotit se specifikací elektroinstalace</t>
  </si>
  <si>
    <t>DR 03-04</t>
  </si>
  <si>
    <t>Elektroinstalační krabice KU 68/71L1 pro datovou zásuvku, montáž do SDK příčky</t>
  </si>
  <si>
    <t>DR 03-05</t>
  </si>
  <si>
    <t>DR 03-06</t>
  </si>
  <si>
    <t>Elektroinstalační krabice pro datovou zásuvku, montáž do podlahové krabice - program sjednotit se specifikací elektroinstalace</t>
  </si>
  <si>
    <t>DR 03-07</t>
  </si>
  <si>
    <t>DR 03-08</t>
  </si>
  <si>
    <t>DR 03-09</t>
  </si>
  <si>
    <t>DR 03-10</t>
  </si>
  <si>
    <t>DR 03-11</t>
  </si>
  <si>
    <t>DR 03-12</t>
  </si>
  <si>
    <t>DR 03-13</t>
  </si>
  <si>
    <t>DR 03-14</t>
  </si>
  <si>
    <t>DR 03-15</t>
  </si>
  <si>
    <t>Pomocný vyvazovací a označovací materiál kabeláže</t>
  </si>
  <si>
    <t>DR 03-16</t>
  </si>
  <si>
    <t>Pomocný spojovací, instalační a nespecifikovaný materiál</t>
  </si>
  <si>
    <t>kmpl</t>
  </si>
  <si>
    <t>DR 03-17</t>
  </si>
  <si>
    <t>Uzemnění datového rozvaděče / přepěťové ochrany</t>
  </si>
  <si>
    <t>DR 03-18</t>
  </si>
  <si>
    <t>Zakončení optického kabelu</t>
  </si>
  <si>
    <t>DR 03-19</t>
  </si>
  <si>
    <t>Koordinace rozvodů</t>
  </si>
  <si>
    <t>DR 03-20</t>
  </si>
  <si>
    <t>Prostupy zdivem</t>
  </si>
  <si>
    <t>DR 03-21</t>
  </si>
  <si>
    <t>Certifikované požární ucpávky</t>
  </si>
  <si>
    <t>DR 03-22</t>
  </si>
  <si>
    <t>Utěsnění vnějších prostupů proti vodě</t>
  </si>
  <si>
    <t>DR 03-23</t>
  </si>
  <si>
    <t>Přistavení a manipulace s montážní plošinou</t>
  </si>
  <si>
    <t>DR 03-24</t>
  </si>
  <si>
    <t>Stavební přípomoce</t>
  </si>
  <si>
    <t>DR 03-25</t>
  </si>
  <si>
    <t>Pomocné práce a příprava</t>
  </si>
  <si>
    <t>DR 03-26</t>
  </si>
  <si>
    <t>Hrubé úklidové práce</t>
  </si>
  <si>
    <t>DR 03-27</t>
  </si>
  <si>
    <t>Ekologická likvidace vzniklých odpadů</t>
  </si>
  <si>
    <t>DR 03-28</t>
  </si>
  <si>
    <t>Měření optického a metalického vedení - měřící protokoly</t>
  </si>
  <si>
    <t>DR 03-29</t>
  </si>
  <si>
    <t>Zaškolení obsluhy, dodavatelská dokumentace</t>
  </si>
  <si>
    <t>DR 03-30</t>
  </si>
  <si>
    <t>Dokumentace skutečného provedení stavby</t>
  </si>
  <si>
    <t>DR 03-31</t>
  </si>
  <si>
    <t>Mimostaveništní doprava</t>
  </si>
  <si>
    <t>DR 03-32</t>
  </si>
  <si>
    <t>PPV /přidružené pracovní výkony</t>
  </si>
  <si>
    <t>EZS-01</t>
  </si>
  <si>
    <t>EZS-02</t>
  </si>
  <si>
    <t>Záložní akumulátor 12V/17Ah, delší životnost, pro ústřednu</t>
  </si>
  <si>
    <t>EZS-03</t>
  </si>
  <si>
    <t>EZS-04</t>
  </si>
  <si>
    <t>Sběrnicová siréna</t>
  </si>
  <si>
    <t>EZS-05</t>
  </si>
  <si>
    <t>EZS-06</t>
  </si>
  <si>
    <t>EZS-07</t>
  </si>
  <si>
    <t>Velký montážní box plechový 1500mm, uzamykatelný, příslušenství</t>
  </si>
  <si>
    <t>EZS-08</t>
  </si>
  <si>
    <t>Malý montážní box plechový 800mm, uzamykatelný, příslušenství</t>
  </si>
  <si>
    <t>EZS-09</t>
  </si>
  <si>
    <t>EZS-10</t>
  </si>
  <si>
    <t>Sběrnicová kabeláž JYSTY šedá 2x2x0.8mm stíněná</t>
  </si>
  <si>
    <t>EZS-11</t>
  </si>
  <si>
    <t>EZS-12</t>
  </si>
  <si>
    <t>EZS-13</t>
  </si>
  <si>
    <t>Magnet</t>
  </si>
  <si>
    <t>EZS-14</t>
  </si>
  <si>
    <t>EZS-15</t>
  </si>
  <si>
    <t>Vratový kontakt kovový s armováním, odolný</t>
  </si>
  <si>
    <t>EZS-16</t>
  </si>
  <si>
    <t>EZS-17</t>
  </si>
  <si>
    <t>Přídavný napájecí zdroj 12V/10A pro ovládání zámků, plechový box</t>
  </si>
  <si>
    <t>EZS-18</t>
  </si>
  <si>
    <t>Záložní akumulátor 12V/17Ah, delší životnost, pro přídavný zdroj</t>
  </si>
  <si>
    <t>EZS-19</t>
  </si>
  <si>
    <t>Pomocný a instalační materiál, trubky, lišty, úchyty, spojky, popisky, ostatní</t>
  </si>
  <si>
    <t>EZS-20</t>
  </si>
  <si>
    <t>Dopravné k zákazníkovi, přesun materiálu, ostatní</t>
  </si>
  <si>
    <t>EZS-21</t>
  </si>
  <si>
    <t>Pronájem kloubové elektroplošiny s přesahem po dobu realizace</t>
  </si>
  <si>
    <t>EZS-22</t>
  </si>
  <si>
    <t>Dokumentace, revizní zpráva včetně protokolu, zkouška</t>
  </si>
  <si>
    <t>EZS-23</t>
  </si>
  <si>
    <t>Oživení a konfigurace systému, zaškolení obsluhy</t>
  </si>
  <si>
    <t>CCTV-01</t>
  </si>
  <si>
    <t>CCTV-02</t>
  </si>
  <si>
    <t>CCTV-03</t>
  </si>
  <si>
    <t>CCTV-04</t>
  </si>
  <si>
    <t>Switch 24 poe</t>
  </si>
  <si>
    <t>CCTV-05</t>
  </si>
  <si>
    <t>CCTV-06</t>
  </si>
  <si>
    <t>Pomocný a instalační materiál, ostatní</t>
  </si>
  <si>
    <t>CCTV-07</t>
  </si>
  <si>
    <t>CCTV-08</t>
  </si>
  <si>
    <t>CCTV-09</t>
  </si>
  <si>
    <t>Příčky cihelné broušené 11,5 , tl. 115 mm</t>
  </si>
  <si>
    <t>Vyrovnávací potěr , v pásu, tl. 50 mm</t>
  </si>
  <si>
    <t>Kliky se štítem dveřní</t>
  </si>
  <si>
    <t>Kování bezpečnostní RC3, klika-knoflík Cr</t>
  </si>
  <si>
    <t xml:space="preserve">Dveře dřevěné interiérové  800 x 1970 mm L/P, CPL, plné </t>
  </si>
  <si>
    <t>Dveře dřevěné interiérové 900 x 1970 mm L/P, palubkové, plné typ A</t>
  </si>
  <si>
    <t>Malba vápenná, bílá, bez penetrace, 2 x</t>
  </si>
  <si>
    <t>Pata pro komín jednoprůduchový, DN 200 mm</t>
  </si>
  <si>
    <t>Překlad keramický plochý 115 x 71 x 1000 mm</t>
  </si>
  <si>
    <t>Překlad keramickýP plochý 115 x 71 x 1250 mm</t>
  </si>
  <si>
    <t>Překlad keramický plochý 115 x 71 x 1250 mm osazení</t>
  </si>
  <si>
    <t>Příčky cihelné broušené 11,5, tl. 115 mm</t>
  </si>
  <si>
    <t>Omítka na stropech/podhledech štuková vápenná, vnitřní, , ručně tloušťka vrstvy 2 mm</t>
  </si>
  <si>
    <t>Omítka na stěnách štuková vápenná vnitřní, ručně</t>
  </si>
  <si>
    <t>Omítka na stěnách jádrová cementová tepelněizolační, strojně tloušťka vrstvy 30 mm</t>
  </si>
  <si>
    <t xml:space="preserve">Penetrace podkladu </t>
  </si>
  <si>
    <t>Skříň hydrantová s výzbrojí D 25 mm, hydrantová skříň ocelová D25 s nátěrem</t>
  </si>
  <si>
    <t>Kliky se štítem dveřní Cr</t>
  </si>
  <si>
    <t>Hmota spárovací barevná, bal. 2 kg</t>
  </si>
  <si>
    <t>Obkládačka 300 x 600 mm povrch hladký matný</t>
  </si>
  <si>
    <t>Malba vápenná , bílá, bez penetrace, 2 x</t>
  </si>
  <si>
    <t>Komínové těleso, jednoprůduchové, DN 180 mm</t>
  </si>
  <si>
    <t>Plášť  750 mm, jednoprůduchový, DN 120 ÷ 180 mm, struktura omítková</t>
  </si>
  <si>
    <t>Pata komínu jednoprůduchového s šachtou, DN 180 mm</t>
  </si>
  <si>
    <t>Meidingerova hlava, DN 180 mm</t>
  </si>
  <si>
    <t>Překlad keramický plochý 115 x 71 x 1250 mm</t>
  </si>
  <si>
    <t>Překladkeramický plochý 115 x 71 x 2250 mm</t>
  </si>
  <si>
    <t>Překlad keramický plochý 115 x 71 x 2000 mm osazení</t>
  </si>
  <si>
    <t>Příčky keramické broušené 11,5, tl. 115 mm</t>
  </si>
  <si>
    <t>Omítka na stropech/podhledech štuková vápenná, vnitřní, ručně tloušťka vrstvy 2 mm</t>
  </si>
  <si>
    <t>Kování bezpečnostní  RC3, klika-knoflík Cr</t>
  </si>
  <si>
    <t>Dveře dřevěné interiérové  600 x 1970 mm L/P, lak, plné</t>
  </si>
  <si>
    <t xml:space="preserve">Dveře dřevěné interiérové  700 x 1970 mm L/P, CPL, plné </t>
  </si>
  <si>
    <t xml:space="preserve">Dveře dřevěné interiérové 800 x 1970 mm L/P, CPL, plné </t>
  </si>
  <si>
    <t>Dveře dřevěné posuvné do pouzdra800 x 1970 mm L/P, fólie, plné</t>
  </si>
  <si>
    <t>Příčky keramické broušené 11,5 , tl. 115 mm</t>
  </si>
  <si>
    <t>Příčky keramické broušené 11,5 AKU, tl. 115 mm</t>
  </si>
  <si>
    <t>Izolace podlah kročejová EPS  tloušťka 40 mm</t>
  </si>
  <si>
    <t>Fólie separační PE, tl. 0,10 mm, stavební</t>
  </si>
  <si>
    <t xml:space="preserve">Dlažba keramická 300 x 600 x 9 mm </t>
  </si>
  <si>
    <t xml:space="preserve">Montáž parozábrany na stěny s přelepením spojů parotěsná zábrana </t>
  </si>
  <si>
    <t>Fólie parotěsná PE, tl. 0,25 mm</t>
  </si>
  <si>
    <t>Deska cementotřísková tl. 18 mm</t>
  </si>
  <si>
    <t>Kliky se štítem mezip s ukazatelem, Cr</t>
  </si>
  <si>
    <t>Vrut pro systém cementotřískových desek 4,2 x 45 mm</t>
  </si>
  <si>
    <t>Lemování hliníkové pro střešní okno, rozměr 740 x 1180 mm</t>
  </si>
  <si>
    <t>Lemování hliníkové pro střešní okno, rozměr 940 x 1180 mm</t>
  </si>
  <si>
    <t>Světlovod 470 x 470 mm, d = 350 mm</t>
  </si>
  <si>
    <t>Okno střešní , plastové, kyvné, dvojsklo Standard, 540 x 780 mm, Al plech, manuální</t>
  </si>
  <si>
    <t>Okno střešní , plastové, kyvné, dvojsklo Standard, 740 x 1180 mm, Al plech, manuální</t>
  </si>
  <si>
    <t xml:space="preserve">Dveře dřevěné interiérové  600 x 1970 mm L/P, CPL, plné </t>
  </si>
  <si>
    <t xml:space="preserve">Dveře dřevěné posuvné na stěnu 700 x 1970 mm L/P, fólie, plné </t>
  </si>
  <si>
    <t>Zárubeň obložková  80 - 300 mm, 600 x 1970 mm L/P, CPL Standard</t>
  </si>
  <si>
    <t>Zárubeň obložková 80 - 300 mm, 700 x 1970 mm L/P, CPL Standard</t>
  </si>
  <si>
    <t>Zárubeň obložková  80 - 300 mm, 800 x 1970 mm L/P, CPL Standard</t>
  </si>
  <si>
    <t>Obkládačka  300 x 600 mm povrch hladký matný</t>
  </si>
  <si>
    <t>Lemování komínů z AL plechů, v ploše</t>
  </si>
  <si>
    <t>ochranná mřížka proti ptákům, šířka 125 mm</t>
  </si>
  <si>
    <t>okapový plech, šířka 230 mm</t>
  </si>
  <si>
    <t>Žlab podokapnípůlkulatý rš 333 mm - přírodní hliník</t>
  </si>
  <si>
    <t>Hák žlabovýprodloužený 28 x 7 mm kulatý - barva hnědá, šedá, antracitová</t>
  </si>
  <si>
    <t xml:space="preserve">Nároží Bramac s větracím pásem </t>
  </si>
  <si>
    <t>Taška hromosvodová - příplatek</t>
  </si>
  <si>
    <t>Hřebenáč hromosvodový - příplatek</t>
  </si>
  <si>
    <t>Olemování nadstřeš.konstrukcí,bet.krytina</t>
  </si>
  <si>
    <t xml:space="preserve">Fólie podstřešní vodotěsná </t>
  </si>
  <si>
    <t>Taška drážková prostupová UH pro sanitu,</t>
  </si>
  <si>
    <t>Penetrace podkladu</t>
  </si>
  <si>
    <t xml:space="preserve">Zateplovací systém , fasáda, EPS F, tl. 160 mm s omítkou silikonovou, lepidlo </t>
  </si>
  <si>
    <t xml:space="preserve">Povrchová úprava ostění, zateplovací systém s EPS F,  s omítkou silikonovou, lepidlo </t>
  </si>
  <si>
    <t xml:space="preserve">Výztužná stěrka na parapet z EPS, XPS, zateplovací systém </t>
  </si>
  <si>
    <t>Zakládací sada, profil soklový + okapní profil, PVC, pro tl. izolantu 100-170 mm,</t>
  </si>
  <si>
    <t>Oplechování parapetů,  RŠ 250 mm</t>
  </si>
  <si>
    <t>Zdivo kramické broušené 30 P10, tl. 300 mm</t>
  </si>
  <si>
    <t>Zdivo keramické broušené 44 P8, tl. 440 mm</t>
  </si>
  <si>
    <t>Pata pro komín  jednoprůduchový, DN 200 mm</t>
  </si>
  <si>
    <t>Komínové těleso , jednoprůduchové, DN 200 mm</t>
  </si>
  <si>
    <t>Plášť 1750 mm, jednoprůduchový DN 200 mm, struktura omítková</t>
  </si>
  <si>
    <t>Překlad keramický vysoký 70 x 238 x 1000 mm pro orientované uložení</t>
  </si>
  <si>
    <t>Překlad keramický  vysoký 70 x 238 x 1250 mm pro orientované uložení</t>
  </si>
  <si>
    <t>Překlad keramický  vysoký 70 x 238 x 1500 mm pro orientované uložení</t>
  </si>
  <si>
    <t>Překlad keramický vysoký 70 x 238 x 1750 mm pro orientované uložení</t>
  </si>
  <si>
    <t>Překlad keramický  vysoký 70 x 238 x 3500 mm pro orientované uložení</t>
  </si>
  <si>
    <t>D+M Opěrných stěn prafebrikovaných ŽB C 30/37</t>
  </si>
  <si>
    <t>Montáž stropních panelů z předpjatého betonu, hmotnosti do 1,5 t, délky do 20 m</t>
  </si>
  <si>
    <t>Montáž stropních panelů z předpjatého betonu, hmotnosti do 3 t, délky do 16 m</t>
  </si>
  <si>
    <t>Bednění věnců věncovkou bez izolantu věncovka Porotherm, tl. stropu 250 mm bez izolantu</t>
  </si>
  <si>
    <t>Panel stropní 250 mm PPD../250, rozměr 1000 x 1190 x 250 mm</t>
  </si>
  <si>
    <t>Zárubeň ocelová 75 rozměr 600 x 1970 mm L/P</t>
  </si>
  <si>
    <t xml:space="preserve">Provedení povlakové krytiny střech do 10°, asfaltovými pásy, přitavení celoplošně 1 vrstva </t>
  </si>
  <si>
    <t>Atiková okapnice poplastovaná rš 250 mm</t>
  </si>
  <si>
    <t>Rohová lišta vnější poplastovaná rš 100 mm</t>
  </si>
  <si>
    <t>Rohová lišta vnitřní poplastovaná rš 100 mm</t>
  </si>
  <si>
    <t>Pásek poplastovaný rš 50 mm</t>
  </si>
  <si>
    <t>Fólie hydroizolační PVC-P, tl. 1,5 mm, střešní</t>
  </si>
  <si>
    <t>Geotextilie netkaná 300 g/m2</t>
  </si>
  <si>
    <t xml:space="preserve">Deska spádová EPS 200, </t>
  </si>
  <si>
    <t>Montáž obložení atiky z desek na bázi dřeva, 1 vrstva, hmoždinkami včetně dodávky desky OSB tl. 18 mm</t>
  </si>
  <si>
    <t>Montáž obložení atiky z desek na bázi dřeva, 1 vrstva, lepením včetně dodávky desky OSB  tl. 18 mm</t>
  </si>
  <si>
    <t>Impregnace řeziva máčením</t>
  </si>
  <si>
    <t>Falcované tašky, tl. 0,7 mm</t>
  </si>
  <si>
    <t>odpadní trouby kruhové, D 80 mm</t>
  </si>
  <si>
    <t>odpadní trouby kruhové, D 120 mm</t>
  </si>
  <si>
    <t>žlab podokapní půlkruhový, RŠ 250 mm</t>
  </si>
  <si>
    <t>žlab podokapní půlkruhový, RŠ 333 mm</t>
  </si>
  <si>
    <t>kotlík žlabový kulatý, žlab 250 mm, D 80 mm</t>
  </si>
  <si>
    <t>kotlík žlabový kulatý, žlab 333 mm, D 120mm</t>
  </si>
  <si>
    <t xml:space="preserve"> zavětrovací lišta</t>
  </si>
  <si>
    <t xml:space="preserve"> sněhový hák pro falcované tašky, šindele</t>
  </si>
  <si>
    <t xml:space="preserve"> hřebenáč malý</t>
  </si>
  <si>
    <t xml:space="preserve"> ukončovací hřebenáč</t>
  </si>
  <si>
    <t xml:space="preserve"> ochranná mřížka proti ptákům, šířka 125 mm</t>
  </si>
  <si>
    <t>Postřik na stěnách sanační , ručně</t>
  </si>
  <si>
    <t>Omítka na stěnách jádrová cementová sanační, ručně tloušťka vrstvy 30 mm</t>
  </si>
  <si>
    <t>Montáž parozábrany, zavěšeného podhledu s přelepením spojů</t>
  </si>
  <si>
    <t>Deska z minerální plsti , tl. 160 mm</t>
  </si>
  <si>
    <t>Deska z minerální plsti , tl. 100 mm</t>
  </si>
  <si>
    <t>Kliky se štítem dveřní  Cr</t>
  </si>
  <si>
    <t>Dveře dřevěné protipožární EI30, 900 x 1970 mm L/P, HPL, plné</t>
  </si>
  <si>
    <t>Dveře dřevěné protipožární  EI30, 1100 x 1970 mm L/P, HPL, plné</t>
  </si>
  <si>
    <t>Dlažba keramická matná 300 x 300 x 9 mm Nordic</t>
  </si>
  <si>
    <t>Malba vápenná bílá, bez penetrace, 2 x</t>
  </si>
  <si>
    <t>Tmel spárovací 1-složkový polyuretanový , bal. 600 ml</t>
  </si>
  <si>
    <t>Zateplovací systém , fasáda, EPS F, tl. 80 mm s omítkou silikonovou, lepidlo</t>
  </si>
  <si>
    <t xml:space="preserve">Zateplovací systém, fasáda, EPS F, tl. 160 mm s omítkou silikonovou, lepidlo </t>
  </si>
  <si>
    <t xml:space="preserve">Zateplovací systém, fasáda, EPS F, tl. 240 mm s omítkou silikonovou, lepidlo </t>
  </si>
  <si>
    <t>Povrchová úprava ostění, zateplovací systém s EPS F, s omítkou silikonovou, lepidlo</t>
  </si>
  <si>
    <t xml:space="preserve">Zakládací sada , profil soklový + okapní profil, PVC, pro tl. izolantu 100-170 mm, </t>
  </si>
  <si>
    <t xml:space="preserve">Zakládací sada , profil soklový + okapní profil, PVC, pro tl. izolantu 180-240 mm, </t>
  </si>
  <si>
    <t>oplechování parapetů,  RŠ 250 mm</t>
  </si>
  <si>
    <t>krabice pro přístroj  68</t>
  </si>
  <si>
    <t>žlab 250x100 s příslušenstvím</t>
  </si>
  <si>
    <t>žlab  62x50 s příslušenstvím</t>
  </si>
  <si>
    <t>Instalační trubka tuhá 25</t>
  </si>
  <si>
    <t>Instalační trubka tuhá 32</t>
  </si>
  <si>
    <t>Instalační trubka tuhá 40</t>
  </si>
  <si>
    <t>Přípojnice hlavního pospojování na sloupu, včetně montáže</t>
  </si>
  <si>
    <t xml:space="preserve"> 19' rozvaděč jednodílný 600mm celoskleněné dveře 22U (900 mm)</t>
  </si>
  <si>
    <t>Zemnící svorka pro 19" rozvaděče</t>
  </si>
  <si>
    <t>19" rozvodný panel , 8x zásuvka podle ČSN, max 16A, kabel 3x1,5mm, 2m, podsvícený vypínač</t>
  </si>
  <si>
    <t>19" kovová police s perforací, 1U, hloubka 550mm, nosnost 40kg</t>
  </si>
  <si>
    <t>Kovový vyvazovací háček do 19" skříně, 40x40 mm</t>
  </si>
  <si>
    <t>19" vyvazovací panel  1U plastový, RAL 9005</t>
  </si>
  <si>
    <t>Kovový vyvazovací háček do 19" skříně, 40x80 mm</t>
  </si>
  <si>
    <t xml:space="preserve"> 10G patch panel  24xRJ45 HD Cat.6A černý - beznástrojový</t>
  </si>
  <si>
    <t xml:space="preserve"> adaptér  multimode </t>
  </si>
  <si>
    <t>Optická kazeta s víkem a držáky svarů, max. 12 svarů</t>
  </si>
  <si>
    <t xml:space="preserve"> pigtail SC 50/125 OM4 2m</t>
  </si>
  <si>
    <t>Ochrana svaru, 60 mm</t>
  </si>
  <si>
    <t>Montážní sada, obsahuje 20 x plovoucí matici, 20 x šroub a 20 x plastovou podložku.</t>
  </si>
  <si>
    <t>19" rozvodný panel , 1U, 8x zásuvka podle ČSN, max 16A, kabel 3x1,5mm, 2m, podsvícený vypínač</t>
  </si>
  <si>
    <t>Zemnící svorka T pro 19" rozvaděče</t>
  </si>
  <si>
    <t>19" vyvazovací panel, 1U plastový, RAL 9005</t>
  </si>
  <si>
    <t>Kovový vyvazovací háček  do 19" skříně, 40x40 mm</t>
  </si>
  <si>
    <t>Kovový vyvazovací háček  do 19" skříně, 40x80 mm</t>
  </si>
  <si>
    <t xml:space="preserve"> 10G patch panel 24xRJ45 HD Cat.6A ISO  černý - beznástrojový</t>
  </si>
  <si>
    <t>, adaptér SC multimode OM4</t>
  </si>
  <si>
    <t>Ochrana svaru , 60 mm</t>
  </si>
  <si>
    <t>Konektor - Cat.6A na drát pro zakončení volného vývodu</t>
  </si>
  <si>
    <t xml:space="preserve">Elektroinstalační krabice </t>
  </si>
  <si>
    <t>instalační kabel Cat.6A STP LSOH 550MHza - s2, d2, a1 500m/cívka</t>
  </si>
  <si>
    <t>Vnější stíněný datový kabel T, FTP, 4x2xAWG 24, Cat.5E, PE</t>
  </si>
  <si>
    <t>optický kabel univerzální 12 vl. 50/125 Dca-s2,d1,a1</t>
  </si>
  <si>
    <t>Drátěný kabelový žlab  50/50, včetně spojek, držáků, příchytek, nosníků, podpěr, závitových tyčí a kotvícího materiálu</t>
  </si>
  <si>
    <t>Drátěný kabelový žlab  150/50, včetně spojek, držáků, příchytek, nosníků, podpěr, závitových tyčí a kotvícího materiálu</t>
  </si>
  <si>
    <t>Drátěný kabelový žlab  200/50, včetně spojek, držáků, příchytek, nosníků, podpěr, závitových tyčí a kotvícího materiálu</t>
  </si>
  <si>
    <t>Elektroinstalační PVC trubkaLPE-2 pro instalaci nad SDK, do SDK příčky, do podlahy, na povrch</t>
  </si>
  <si>
    <t>Elektroinstalační PVC trubka LPE-2 pro instalaci nad SDK, do SDK příčky, do podlahy na povrch</t>
  </si>
  <si>
    <t>Ústředna s GSM modul, rádio, LAN, plastový box</t>
  </si>
  <si>
    <t>Sběrnicový detektor pohybu PIR+MW</t>
  </si>
  <si>
    <t xml:space="preserve">Signální modul výstupů </t>
  </si>
  <si>
    <t xml:space="preserve">Signální modul vstupů 8x </t>
  </si>
  <si>
    <t>Zálohovaný posilovač sběrnice včetně AKU a boxu</t>
  </si>
  <si>
    <t>Sběrnicová kabeláž  2x1+2x2x0,5 stíněná, dvojitý plášť</t>
  </si>
  <si>
    <t>Rádio modul + kryt modulu</t>
  </si>
  <si>
    <t>Ovládací modul  doplňující segmenty, čtečka čipů</t>
  </si>
  <si>
    <t xml:space="preserve">Kombinovaný detektor kouře a teploty </t>
  </si>
  <si>
    <t>Záznamové zařízení pro 32 IP kamer, až 32MP, HDMI, bez HDD, podpora RAID , 8x SATA HDD s kapacitou až 8x 14TB</t>
  </si>
  <si>
    <t>IP kamera DS-2CD1643G0-IZ, 4Mpx, motorický objektiv 2.8-12mm, PoE, WDR, ONVIF, IR, IP66, bílá</t>
  </si>
  <si>
    <t>Montážní box pro IP kameru</t>
  </si>
  <si>
    <t>Přepěťová ochrana 10kV se svodičem, průchozí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</si>
</sst>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6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8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7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6" t="s">
        <v>24</v>
      </c>
      <c r="C2" s="77"/>
      <c r="D2" s="78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9"/>
      <c r="C3" s="77"/>
      <c r="D3" s="80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81"/>
      <c r="C4" s="82"/>
      <c r="D4" s="83"/>
      <c r="E4" s="244"/>
      <c r="F4" s="244"/>
      <c r="G4" s="244"/>
      <c r="H4" s="244"/>
      <c r="I4" s="244"/>
      <c r="J4" s="245"/>
    </row>
    <row r="5" spans="1:15" ht="24" customHeight="1" x14ac:dyDescent="0.2">
      <c r="A5" s="2"/>
      <c r="B5" s="31" t="s">
        <v>23</v>
      </c>
      <c r="D5" s="248" t="s">
        <v>45</v>
      </c>
      <c r="E5" s="249"/>
      <c r="F5" s="249"/>
      <c r="G5" s="249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06" t="s">
        <v>46</v>
      </c>
      <c r="E6" s="207"/>
      <c r="F6" s="207"/>
      <c r="G6" s="207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08" t="s">
        <v>47</v>
      </c>
      <c r="F7" s="209"/>
      <c r="G7" s="20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43"/>
      <c r="E12" s="243"/>
      <c r="F12" s="243"/>
      <c r="G12" s="24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46"/>
      <c r="F13" s="247"/>
      <c r="G13" s="24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15"/>
      <c r="F16" s="216"/>
      <c r="G16" s="215"/>
      <c r="H16" s="216"/>
      <c r="I16" s="215">
        <f>SUMIF(F69:F113,A16,I69:I113)+SUMIF(F69:F113,"PSU",I69:I113)</f>
        <v>0</v>
      </c>
      <c r="J16" s="217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15"/>
      <c r="F17" s="216"/>
      <c r="G17" s="215"/>
      <c r="H17" s="216"/>
      <c r="I17" s="215">
        <f>SUMIF(F69:F113,A17,I69:I113)</f>
        <v>0</v>
      </c>
      <c r="J17" s="217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15"/>
      <c r="F18" s="216"/>
      <c r="G18" s="215"/>
      <c r="H18" s="216"/>
      <c r="I18" s="215">
        <f>SUMIF(F69:F113,A18,I69:I113)</f>
        <v>0</v>
      </c>
      <c r="J18" s="217"/>
    </row>
    <row r="19" spans="1:10" ht="23.25" customHeight="1" x14ac:dyDescent="0.2">
      <c r="A19" s="144" t="s">
        <v>182</v>
      </c>
      <c r="B19" s="38" t="s">
        <v>29</v>
      </c>
      <c r="C19" s="62"/>
      <c r="D19" s="63"/>
      <c r="E19" s="215"/>
      <c r="F19" s="216"/>
      <c r="G19" s="215"/>
      <c r="H19" s="216"/>
      <c r="I19" s="215">
        <f>SUMIF(F69:F113,A19,I69:I113)</f>
        <v>0</v>
      </c>
      <c r="J19" s="217"/>
    </row>
    <row r="20" spans="1:10" ht="23.25" customHeight="1" x14ac:dyDescent="0.2">
      <c r="A20" s="144" t="s">
        <v>183</v>
      </c>
      <c r="B20" s="38" t="s">
        <v>30</v>
      </c>
      <c r="C20" s="62"/>
      <c r="D20" s="63"/>
      <c r="E20" s="215"/>
      <c r="F20" s="216"/>
      <c r="G20" s="215"/>
      <c r="H20" s="216"/>
      <c r="I20" s="215">
        <f>SUMIF(F69:F113,A20,I69:I113)</f>
        <v>0</v>
      </c>
      <c r="J20" s="217"/>
    </row>
    <row r="21" spans="1:10" ht="23.25" customHeight="1" x14ac:dyDescent="0.2">
      <c r="A21" s="2"/>
      <c r="B21" s="48" t="s">
        <v>31</v>
      </c>
      <c r="C21" s="64"/>
      <c r="D21" s="65"/>
      <c r="E21" s="218"/>
      <c r="F21" s="242"/>
      <c r="G21" s="218"/>
      <c r="H21" s="242"/>
      <c r="I21" s="218">
        <f>SUM(I16:J20)</f>
        <v>0</v>
      </c>
      <c r="J21" s="21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1"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v>7022886.9299999997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1">
        <f>CenaCelkemBezDPH-(ZakladDPHSni+ZakladDPHZakl)</f>
        <v>0</v>
      </c>
      <c r="H27" s="231"/>
      <c r="I27" s="23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20">
        <f>A27</f>
        <v>0</v>
      </c>
      <c r="H28" s="221"/>
      <c r="I28" s="221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20">
        <f>ZakladDPHSni+DPHSni+ZakladDPHZakl+DPHZakl+Zaokrouhleni</f>
        <v>7022886.9299999997</v>
      </c>
      <c r="H29" s="220"/>
      <c r="I29" s="220"/>
      <c r="J29" s="124" t="s">
        <v>95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51</v>
      </c>
      <c r="C39" s="202"/>
      <c r="D39" s="202"/>
      <c r="E39" s="202"/>
      <c r="F39" s="101">
        <f>'OVN OVN-01 Naklady'!AE18+'SO 01a SO 01a-01 Pol'!AE83+'SO 01a SO 01a-02 Pol'!AE257+'SO 01a SO 01a-03 Pol'!AE185+'SO 01a SO 01a-04 Pol'!AE187+'SO 01a SO 01a-05 Pol'!AE67+'SO 01a SO 01a-06 Pol'!AE178+'SO 01a SO 01a-07 Pol'!AE55+'SO 02a SO 02a-01 Pol'!AE167+'SO 02a SO 02a-02 Pol'!AE211+'SO 02a SO 02a-03 Pol'!AE83+'SO 02a SO 02a-04 Pol'!AE142+'SO 02a SO 02a-05 Pol'!AE56+'SO 02a SO 02a-06 Pol'!AE86+'SO 03a SO 03a-01 Pol'!AE106+'SO 03a SO 03a-02 Pol'!AE72+'SO 03a SO 03a-03 Pol'!AE33+'SO 03a SO 03a-04 Pol'!AE19</f>
        <v>0</v>
      </c>
      <c r="G39" s="102">
        <f>'OVN OVN-01 Naklady'!AF18+'SO 01a SO 01a-01 Pol'!AF83+'SO 01a SO 01a-02 Pol'!AF257+'SO 01a SO 01a-03 Pol'!AF185+'SO 01a SO 01a-04 Pol'!AF187+'SO 01a SO 01a-05 Pol'!AF67+'SO 01a SO 01a-06 Pol'!AF178+'SO 01a SO 01a-07 Pol'!AF55+'SO 02a SO 02a-01 Pol'!AF167+'SO 02a SO 02a-02 Pol'!AF211+'SO 02a SO 02a-03 Pol'!AF83+'SO 02a SO 02a-04 Pol'!AF142+'SO 02a SO 02a-05 Pol'!AF56+'SO 02a SO 02a-06 Pol'!AF86+'SO 03a SO 03a-01 Pol'!AF106+'SO 03a SO 03a-02 Pol'!AF72+'SO 03a SO 03a-03 Pol'!AF33+'SO 03a SO 03a-04 Pol'!AF19</f>
        <v>0</v>
      </c>
      <c r="H39" s="103"/>
      <c r="I39" s="104">
        <f t="shared" ref="I39:I61" si="1">F39+G39+H39</f>
        <v>0</v>
      </c>
      <c r="J39" s="105" t="str">
        <f t="shared" ref="J39:J61" si="2">IF(CenaCelkemVypocet=0,"",I39/CenaCelkemVypocet*100)</f>
        <v/>
      </c>
    </row>
    <row r="40" spans="1:10" ht="25.5" customHeight="1" x14ac:dyDescent="0.2">
      <c r="A40" s="89">
        <v>2</v>
      </c>
      <c r="B40" s="106" t="s">
        <v>52</v>
      </c>
      <c r="C40" s="205" t="s">
        <v>53</v>
      </c>
      <c r="D40" s="205"/>
      <c r="E40" s="205"/>
      <c r="F40" s="107">
        <f>'OVN OVN-01 Naklady'!AE18</f>
        <v>0</v>
      </c>
      <c r="G40" s="108">
        <f>'OVN OVN-01 Naklady'!AF18</f>
        <v>0</v>
      </c>
      <c r="H40" s="108"/>
      <c r="I40" s="109">
        <f t="shared" si="1"/>
        <v>0</v>
      </c>
      <c r="J40" s="110" t="str">
        <f t="shared" si="2"/>
        <v/>
      </c>
    </row>
    <row r="41" spans="1:10" ht="25.5" customHeight="1" x14ac:dyDescent="0.2">
      <c r="A41" s="89">
        <v>3</v>
      </c>
      <c r="B41" s="111" t="s">
        <v>54</v>
      </c>
      <c r="C41" s="202" t="s">
        <v>53</v>
      </c>
      <c r="D41" s="202"/>
      <c r="E41" s="202"/>
      <c r="F41" s="112">
        <f>'OVN OVN-01 Naklady'!AE18</f>
        <v>0</v>
      </c>
      <c r="G41" s="103">
        <f>'OVN OVN-01 Naklady'!AF18</f>
        <v>0</v>
      </c>
      <c r="H41" s="103"/>
      <c r="I41" s="104">
        <f t="shared" si="1"/>
        <v>0</v>
      </c>
      <c r="J41" s="105" t="str">
        <f t="shared" si="2"/>
        <v/>
      </c>
    </row>
    <row r="42" spans="1:10" ht="25.5" customHeight="1" x14ac:dyDescent="0.2">
      <c r="A42" s="89">
        <v>2</v>
      </c>
      <c r="B42" s="106" t="s">
        <v>55</v>
      </c>
      <c r="C42" s="205" t="s">
        <v>56</v>
      </c>
      <c r="D42" s="205"/>
      <c r="E42" s="205"/>
      <c r="F42" s="107">
        <f>'SO 01a SO 01a-01 Pol'!AE83+'SO 01a SO 01a-02 Pol'!AE257+'SO 01a SO 01a-03 Pol'!AE185+'SO 01a SO 01a-04 Pol'!AE187+'SO 01a SO 01a-05 Pol'!AE67+'SO 01a SO 01a-06 Pol'!AE178+'SO 01a SO 01a-07 Pol'!AE55</f>
        <v>0</v>
      </c>
      <c r="G42" s="108">
        <f>'SO 01a SO 01a-01 Pol'!AF83+'SO 01a SO 01a-02 Pol'!AF257+'SO 01a SO 01a-03 Pol'!AF185+'SO 01a SO 01a-04 Pol'!AF187+'SO 01a SO 01a-05 Pol'!AF67+'SO 01a SO 01a-06 Pol'!AF178+'SO 01a SO 01a-07 Pol'!AF55</f>
        <v>0</v>
      </c>
      <c r="H42" s="108"/>
      <c r="I42" s="109">
        <f t="shared" si="1"/>
        <v>0</v>
      </c>
      <c r="J42" s="110" t="str">
        <f t="shared" si="2"/>
        <v/>
      </c>
    </row>
    <row r="43" spans="1:10" ht="25.5" customHeight="1" x14ac:dyDescent="0.2">
      <c r="A43" s="89">
        <v>3</v>
      </c>
      <c r="B43" s="111" t="s">
        <v>57</v>
      </c>
      <c r="C43" s="202" t="s">
        <v>58</v>
      </c>
      <c r="D43" s="202"/>
      <c r="E43" s="202"/>
      <c r="F43" s="112">
        <f>'SO 01a SO 01a-01 Pol'!AE83</f>
        <v>0</v>
      </c>
      <c r="G43" s="103">
        <f>'SO 01a SO 01a-01 Pol'!AF83</f>
        <v>0</v>
      </c>
      <c r="H43" s="103"/>
      <c r="I43" s="104">
        <f t="shared" si="1"/>
        <v>0</v>
      </c>
      <c r="J43" s="105" t="str">
        <f t="shared" si="2"/>
        <v/>
      </c>
    </row>
    <row r="44" spans="1:10" ht="25.5" customHeight="1" x14ac:dyDescent="0.2">
      <c r="A44" s="89">
        <v>3</v>
      </c>
      <c r="B44" s="111" t="s">
        <v>59</v>
      </c>
      <c r="C44" s="202" t="s">
        <v>60</v>
      </c>
      <c r="D44" s="202"/>
      <c r="E44" s="202"/>
      <c r="F44" s="112">
        <f>'SO 01a SO 01a-02 Pol'!AE257</f>
        <v>0</v>
      </c>
      <c r="G44" s="103">
        <f>'SO 01a SO 01a-02 Pol'!AF257</f>
        <v>0</v>
      </c>
      <c r="H44" s="103"/>
      <c r="I44" s="104">
        <f t="shared" si="1"/>
        <v>0</v>
      </c>
      <c r="J44" s="105" t="str">
        <f t="shared" si="2"/>
        <v/>
      </c>
    </row>
    <row r="45" spans="1:10" ht="25.5" customHeight="1" x14ac:dyDescent="0.2">
      <c r="A45" s="89">
        <v>3</v>
      </c>
      <c r="B45" s="111" t="s">
        <v>61</v>
      </c>
      <c r="C45" s="202" t="s">
        <v>62</v>
      </c>
      <c r="D45" s="202"/>
      <c r="E45" s="202"/>
      <c r="F45" s="112">
        <f>'SO 01a SO 01a-03 Pol'!AE185</f>
        <v>0</v>
      </c>
      <c r="G45" s="103">
        <f>'SO 01a SO 01a-03 Pol'!AF185</f>
        <v>0</v>
      </c>
      <c r="H45" s="103"/>
      <c r="I45" s="104">
        <f t="shared" si="1"/>
        <v>0</v>
      </c>
      <c r="J45" s="105" t="str">
        <f t="shared" si="2"/>
        <v/>
      </c>
    </row>
    <row r="46" spans="1:10" ht="25.5" customHeight="1" x14ac:dyDescent="0.2">
      <c r="A46" s="89">
        <v>3</v>
      </c>
      <c r="B46" s="111" t="s">
        <v>63</v>
      </c>
      <c r="C46" s="202" t="s">
        <v>64</v>
      </c>
      <c r="D46" s="202"/>
      <c r="E46" s="202"/>
      <c r="F46" s="112">
        <f>'SO 01a SO 01a-04 Pol'!AE187</f>
        <v>0</v>
      </c>
      <c r="G46" s="103">
        <f>'SO 01a SO 01a-04 Pol'!AF187</f>
        <v>0</v>
      </c>
      <c r="H46" s="103"/>
      <c r="I46" s="104">
        <f t="shared" si="1"/>
        <v>0</v>
      </c>
      <c r="J46" s="105" t="str">
        <f t="shared" si="2"/>
        <v/>
      </c>
    </row>
    <row r="47" spans="1:10" ht="25.5" customHeight="1" x14ac:dyDescent="0.2">
      <c r="A47" s="89">
        <v>3</v>
      </c>
      <c r="B47" s="111" t="s">
        <v>65</v>
      </c>
      <c r="C47" s="202" t="s">
        <v>66</v>
      </c>
      <c r="D47" s="202"/>
      <c r="E47" s="202"/>
      <c r="F47" s="112">
        <f>'SO 01a SO 01a-05 Pol'!AE67</f>
        <v>0</v>
      </c>
      <c r="G47" s="103">
        <f>'SO 01a SO 01a-05 Pol'!AF67</f>
        <v>0</v>
      </c>
      <c r="H47" s="103"/>
      <c r="I47" s="104">
        <f t="shared" si="1"/>
        <v>0</v>
      </c>
      <c r="J47" s="105" t="str">
        <f t="shared" si="2"/>
        <v/>
      </c>
    </row>
    <row r="48" spans="1:10" ht="25.5" customHeight="1" x14ac:dyDescent="0.2">
      <c r="A48" s="89">
        <v>3</v>
      </c>
      <c r="B48" s="111" t="s">
        <v>67</v>
      </c>
      <c r="C48" s="202" t="s">
        <v>68</v>
      </c>
      <c r="D48" s="202"/>
      <c r="E48" s="202"/>
      <c r="F48" s="112">
        <f>'SO 01a SO 01a-06 Pol'!AE178</f>
        <v>0</v>
      </c>
      <c r="G48" s="103">
        <f>'SO 01a SO 01a-06 Pol'!AF178</f>
        <v>0</v>
      </c>
      <c r="H48" s="103"/>
      <c r="I48" s="104">
        <f t="shared" si="1"/>
        <v>0</v>
      </c>
      <c r="J48" s="105" t="str">
        <f t="shared" si="2"/>
        <v/>
      </c>
    </row>
    <row r="49" spans="1:10" ht="25.5" customHeight="1" x14ac:dyDescent="0.2">
      <c r="A49" s="89">
        <v>3</v>
      </c>
      <c r="B49" s="111" t="s">
        <v>69</v>
      </c>
      <c r="C49" s="202" t="s">
        <v>70</v>
      </c>
      <c r="D49" s="202"/>
      <c r="E49" s="202"/>
      <c r="F49" s="112">
        <f>'SO 01a SO 01a-07 Pol'!AE55</f>
        <v>0</v>
      </c>
      <c r="G49" s="103">
        <f>'SO 01a SO 01a-07 Pol'!AF55</f>
        <v>0</v>
      </c>
      <c r="H49" s="103"/>
      <c r="I49" s="104">
        <f t="shared" si="1"/>
        <v>0</v>
      </c>
      <c r="J49" s="105" t="str">
        <f t="shared" si="2"/>
        <v/>
      </c>
    </row>
    <row r="50" spans="1:10" ht="25.5" customHeight="1" x14ac:dyDescent="0.2">
      <c r="A50" s="89">
        <v>2</v>
      </c>
      <c r="B50" s="106" t="s">
        <v>71</v>
      </c>
      <c r="C50" s="205" t="s">
        <v>72</v>
      </c>
      <c r="D50" s="205"/>
      <c r="E50" s="205"/>
      <c r="F50" s="107">
        <f>'SO 02a SO 02a-01 Pol'!AE167+'SO 02a SO 02a-02 Pol'!AE211+'SO 02a SO 02a-03 Pol'!AE83+'SO 02a SO 02a-04 Pol'!AE142+'SO 02a SO 02a-05 Pol'!AE56+'SO 02a SO 02a-06 Pol'!AE86</f>
        <v>0</v>
      </c>
      <c r="G50" s="108">
        <f>'SO 02a SO 02a-01 Pol'!AF167+'SO 02a SO 02a-02 Pol'!AF211+'SO 02a SO 02a-03 Pol'!AF83+'SO 02a SO 02a-04 Pol'!AF142+'SO 02a SO 02a-05 Pol'!AF56+'SO 02a SO 02a-06 Pol'!AF86</f>
        <v>0</v>
      </c>
      <c r="H50" s="108"/>
      <c r="I50" s="109">
        <f t="shared" si="1"/>
        <v>0</v>
      </c>
      <c r="J50" s="110" t="str">
        <f t="shared" si="2"/>
        <v/>
      </c>
    </row>
    <row r="51" spans="1:10" ht="25.5" customHeight="1" x14ac:dyDescent="0.2">
      <c r="A51" s="89">
        <v>3</v>
      </c>
      <c r="B51" s="111" t="s">
        <v>73</v>
      </c>
      <c r="C51" s="202" t="s">
        <v>74</v>
      </c>
      <c r="D51" s="202"/>
      <c r="E51" s="202"/>
      <c r="F51" s="112">
        <f>'SO 02a SO 02a-01 Pol'!AE167</f>
        <v>0</v>
      </c>
      <c r="G51" s="103">
        <f>'SO 02a SO 02a-01 Pol'!AF167</f>
        <v>0</v>
      </c>
      <c r="H51" s="103"/>
      <c r="I51" s="104">
        <f t="shared" si="1"/>
        <v>0</v>
      </c>
      <c r="J51" s="105" t="str">
        <f t="shared" si="2"/>
        <v/>
      </c>
    </row>
    <row r="52" spans="1:10" ht="25.5" customHeight="1" x14ac:dyDescent="0.2">
      <c r="A52" s="89">
        <v>3</v>
      </c>
      <c r="B52" s="111" t="s">
        <v>75</v>
      </c>
      <c r="C52" s="202" t="s">
        <v>76</v>
      </c>
      <c r="D52" s="202"/>
      <c r="E52" s="202"/>
      <c r="F52" s="112">
        <f>'SO 02a SO 02a-02 Pol'!AE211</f>
        <v>0</v>
      </c>
      <c r="G52" s="103">
        <f>'SO 02a SO 02a-02 Pol'!AF211</f>
        <v>0</v>
      </c>
      <c r="H52" s="103"/>
      <c r="I52" s="104">
        <f t="shared" si="1"/>
        <v>0</v>
      </c>
      <c r="J52" s="105" t="str">
        <f t="shared" si="2"/>
        <v/>
      </c>
    </row>
    <row r="53" spans="1:10" ht="25.5" customHeight="1" x14ac:dyDescent="0.2">
      <c r="A53" s="89">
        <v>3</v>
      </c>
      <c r="B53" s="111" t="s">
        <v>77</v>
      </c>
      <c r="C53" s="202" t="s">
        <v>78</v>
      </c>
      <c r="D53" s="202"/>
      <c r="E53" s="202"/>
      <c r="F53" s="112">
        <f>'SO 02a SO 02a-03 Pol'!AE83</f>
        <v>0</v>
      </c>
      <c r="G53" s="103">
        <f>'SO 02a SO 02a-03 Pol'!AF83</f>
        <v>0</v>
      </c>
      <c r="H53" s="103"/>
      <c r="I53" s="104">
        <f t="shared" si="1"/>
        <v>0</v>
      </c>
      <c r="J53" s="105" t="str">
        <f t="shared" si="2"/>
        <v/>
      </c>
    </row>
    <row r="54" spans="1:10" ht="25.5" customHeight="1" x14ac:dyDescent="0.2">
      <c r="A54" s="89">
        <v>3</v>
      </c>
      <c r="B54" s="111" t="s">
        <v>79</v>
      </c>
      <c r="C54" s="202" t="s">
        <v>80</v>
      </c>
      <c r="D54" s="202"/>
      <c r="E54" s="202"/>
      <c r="F54" s="112">
        <f>'SO 02a SO 02a-04 Pol'!AE142</f>
        <v>0</v>
      </c>
      <c r="G54" s="103">
        <f>'SO 02a SO 02a-04 Pol'!AF142</f>
        <v>0</v>
      </c>
      <c r="H54" s="103"/>
      <c r="I54" s="104">
        <f t="shared" si="1"/>
        <v>0</v>
      </c>
      <c r="J54" s="105" t="str">
        <f t="shared" si="2"/>
        <v/>
      </c>
    </row>
    <row r="55" spans="1:10" ht="25.5" customHeight="1" x14ac:dyDescent="0.2">
      <c r="A55" s="89">
        <v>3</v>
      </c>
      <c r="B55" s="111" t="s">
        <v>81</v>
      </c>
      <c r="C55" s="202" t="s">
        <v>82</v>
      </c>
      <c r="D55" s="202"/>
      <c r="E55" s="202"/>
      <c r="F55" s="112">
        <f>'SO 02a SO 02a-05 Pol'!AE56</f>
        <v>0</v>
      </c>
      <c r="G55" s="103">
        <f>'SO 02a SO 02a-05 Pol'!AF56</f>
        <v>0</v>
      </c>
      <c r="H55" s="103"/>
      <c r="I55" s="104">
        <f t="shared" si="1"/>
        <v>0</v>
      </c>
      <c r="J55" s="105" t="str">
        <f t="shared" si="2"/>
        <v/>
      </c>
    </row>
    <row r="56" spans="1:10" ht="25.5" customHeight="1" x14ac:dyDescent="0.2">
      <c r="A56" s="89">
        <v>3</v>
      </c>
      <c r="B56" s="111" t="s">
        <v>83</v>
      </c>
      <c r="C56" s="202" t="s">
        <v>68</v>
      </c>
      <c r="D56" s="202"/>
      <c r="E56" s="202"/>
      <c r="F56" s="112">
        <f>'SO 02a SO 02a-06 Pol'!AE86</f>
        <v>0</v>
      </c>
      <c r="G56" s="103">
        <f>'SO 02a SO 02a-06 Pol'!AF86</f>
        <v>0</v>
      </c>
      <c r="H56" s="103"/>
      <c r="I56" s="104">
        <f t="shared" si="1"/>
        <v>0</v>
      </c>
      <c r="J56" s="105" t="str">
        <f t="shared" si="2"/>
        <v/>
      </c>
    </row>
    <row r="57" spans="1:10" ht="25.5" customHeight="1" x14ac:dyDescent="0.2">
      <c r="A57" s="89">
        <v>2</v>
      </c>
      <c r="B57" s="106" t="s">
        <v>84</v>
      </c>
      <c r="C57" s="205" t="s">
        <v>85</v>
      </c>
      <c r="D57" s="205"/>
      <c r="E57" s="205"/>
      <c r="F57" s="107">
        <f>'SO 03a SO 03a-01 Pol'!AE106+'SO 03a SO 03a-02 Pol'!AE72+'SO 03a SO 03a-03 Pol'!AE33+'SO 03a SO 03a-04 Pol'!AE19</f>
        <v>0</v>
      </c>
      <c r="G57" s="108">
        <f>'SO 03a SO 03a-01 Pol'!AF106+'SO 03a SO 03a-02 Pol'!AF72+'SO 03a SO 03a-03 Pol'!AF33+'SO 03a SO 03a-04 Pol'!AF19</f>
        <v>0</v>
      </c>
      <c r="H57" s="108"/>
      <c r="I57" s="109">
        <f t="shared" si="1"/>
        <v>0</v>
      </c>
      <c r="J57" s="110" t="str">
        <f t="shared" si="2"/>
        <v/>
      </c>
    </row>
    <row r="58" spans="1:10" ht="25.5" customHeight="1" x14ac:dyDescent="0.2">
      <c r="A58" s="89">
        <v>3</v>
      </c>
      <c r="B58" s="111" t="s">
        <v>86</v>
      </c>
      <c r="C58" s="202" t="s">
        <v>87</v>
      </c>
      <c r="D58" s="202"/>
      <c r="E58" s="202"/>
      <c r="F58" s="112">
        <f>'SO 03a SO 03a-01 Pol'!AE106</f>
        <v>0</v>
      </c>
      <c r="G58" s="103">
        <f>'SO 03a SO 03a-01 Pol'!AF106</f>
        <v>0</v>
      </c>
      <c r="H58" s="103"/>
      <c r="I58" s="104">
        <f t="shared" si="1"/>
        <v>0</v>
      </c>
      <c r="J58" s="105" t="str">
        <f t="shared" si="2"/>
        <v/>
      </c>
    </row>
    <row r="59" spans="1:10" ht="25.5" customHeight="1" x14ac:dyDescent="0.2">
      <c r="A59" s="89">
        <v>3</v>
      </c>
      <c r="B59" s="111" t="s">
        <v>88</v>
      </c>
      <c r="C59" s="202" t="s">
        <v>89</v>
      </c>
      <c r="D59" s="202"/>
      <c r="E59" s="202"/>
      <c r="F59" s="112">
        <f>'SO 03a SO 03a-02 Pol'!AE72</f>
        <v>0</v>
      </c>
      <c r="G59" s="103">
        <f>'SO 03a SO 03a-02 Pol'!AF72</f>
        <v>0</v>
      </c>
      <c r="H59" s="103"/>
      <c r="I59" s="104">
        <f t="shared" si="1"/>
        <v>0</v>
      </c>
      <c r="J59" s="105" t="str">
        <f t="shared" si="2"/>
        <v/>
      </c>
    </row>
    <row r="60" spans="1:10" ht="25.5" customHeight="1" x14ac:dyDescent="0.2">
      <c r="A60" s="89">
        <v>3</v>
      </c>
      <c r="B60" s="111" t="s">
        <v>90</v>
      </c>
      <c r="C60" s="202" t="s">
        <v>91</v>
      </c>
      <c r="D60" s="202"/>
      <c r="E60" s="202"/>
      <c r="F60" s="112">
        <f>'SO 03a SO 03a-03 Pol'!AE33</f>
        <v>0</v>
      </c>
      <c r="G60" s="103">
        <f>'SO 03a SO 03a-03 Pol'!AF33</f>
        <v>0</v>
      </c>
      <c r="H60" s="103"/>
      <c r="I60" s="104">
        <f t="shared" si="1"/>
        <v>0</v>
      </c>
      <c r="J60" s="105" t="str">
        <f t="shared" si="2"/>
        <v/>
      </c>
    </row>
    <row r="61" spans="1:10" ht="25.5" customHeight="1" x14ac:dyDescent="0.2">
      <c r="A61" s="89">
        <v>3</v>
      </c>
      <c r="B61" s="111" t="s">
        <v>92</v>
      </c>
      <c r="C61" s="202" t="s">
        <v>93</v>
      </c>
      <c r="D61" s="202"/>
      <c r="E61" s="202"/>
      <c r="F61" s="112">
        <f>'SO 03a SO 03a-04 Pol'!AE19</f>
        <v>0</v>
      </c>
      <c r="G61" s="103">
        <f>'SO 03a SO 03a-04 Pol'!AF19</f>
        <v>0</v>
      </c>
      <c r="H61" s="103"/>
      <c r="I61" s="104">
        <f t="shared" si="1"/>
        <v>0</v>
      </c>
      <c r="J61" s="105" t="str">
        <f t="shared" si="2"/>
        <v/>
      </c>
    </row>
    <row r="62" spans="1:10" ht="25.5" customHeight="1" x14ac:dyDescent="0.2">
      <c r="A62" s="89"/>
      <c r="B62" s="203" t="s">
        <v>94</v>
      </c>
      <c r="C62" s="204"/>
      <c r="D62" s="204"/>
      <c r="E62" s="204"/>
      <c r="F62" s="113">
        <f>SUMIF(A39:A61,"=1",F39:F61)</f>
        <v>0</v>
      </c>
      <c r="G62" s="114">
        <f>SUMIF(A39:A61,"=1",G39:G61)</f>
        <v>0</v>
      </c>
      <c r="H62" s="114">
        <f>SUMIF(A39:A61,"=1",H39:H61)</f>
        <v>0</v>
      </c>
      <c r="I62" s="115">
        <f>SUMIF(A39:A61,"=1",I39:I61)</f>
        <v>0</v>
      </c>
      <c r="J62" s="116">
        <f>SUMIF(A39:A61,"=1",J39:J61)</f>
        <v>0</v>
      </c>
    </row>
    <row r="66" spans="1:10" ht="15.75" x14ac:dyDescent="0.25">
      <c r="B66" s="125" t="s">
        <v>96</v>
      </c>
    </row>
    <row r="68" spans="1:10" ht="25.5" customHeight="1" x14ac:dyDescent="0.2">
      <c r="A68" s="127"/>
      <c r="B68" s="130" t="s">
        <v>18</v>
      </c>
      <c r="C68" s="130" t="s">
        <v>6</v>
      </c>
      <c r="D68" s="131"/>
      <c r="E68" s="131"/>
      <c r="F68" s="132" t="s">
        <v>97</v>
      </c>
      <c r="G68" s="132"/>
      <c r="H68" s="132"/>
      <c r="I68" s="132" t="s">
        <v>31</v>
      </c>
      <c r="J68" s="132" t="s">
        <v>0</v>
      </c>
    </row>
    <row r="69" spans="1:10" ht="36.75" customHeight="1" x14ac:dyDescent="0.2">
      <c r="A69" s="128"/>
      <c r="B69" s="133" t="s">
        <v>98</v>
      </c>
      <c r="C69" s="200" t="s">
        <v>99</v>
      </c>
      <c r="D69" s="201"/>
      <c r="E69" s="201"/>
      <c r="F69" s="142" t="s">
        <v>26</v>
      </c>
      <c r="G69" s="134"/>
      <c r="H69" s="134"/>
      <c r="I69" s="134">
        <f>'SO 02a SO 02a-02 Pol'!G8</f>
        <v>0</v>
      </c>
      <c r="J69" s="139" t="str">
        <f>IF(I114=0,"",I69/I114*100)</f>
        <v/>
      </c>
    </row>
    <row r="70" spans="1:10" ht="36.75" customHeight="1" x14ac:dyDescent="0.2">
      <c r="A70" s="128"/>
      <c r="B70" s="133" t="s">
        <v>100</v>
      </c>
      <c r="C70" s="200" t="s">
        <v>101</v>
      </c>
      <c r="D70" s="201"/>
      <c r="E70" s="201"/>
      <c r="F70" s="142" t="s">
        <v>26</v>
      </c>
      <c r="G70" s="134"/>
      <c r="H70" s="134"/>
      <c r="I70" s="134">
        <f>'SO 02a SO 02a-02 Pol'!G40</f>
        <v>0</v>
      </c>
      <c r="J70" s="139" t="str">
        <f>IF(I114=0,"",I70/I114*100)</f>
        <v/>
      </c>
    </row>
    <row r="71" spans="1:10" ht="36.75" customHeight="1" x14ac:dyDescent="0.2">
      <c r="A71" s="128"/>
      <c r="B71" s="133" t="s">
        <v>102</v>
      </c>
      <c r="C71" s="200" t="s">
        <v>103</v>
      </c>
      <c r="D71" s="201"/>
      <c r="E71" s="201"/>
      <c r="F71" s="142" t="s">
        <v>26</v>
      </c>
      <c r="G71" s="134"/>
      <c r="H71" s="134"/>
      <c r="I71" s="134">
        <f>'SO 01a SO 01a-01 Pol'!G8+'SO 01a SO 01a-02 Pol'!G8+'SO 01a SO 01a-03 Pol'!G8+'SO 01a SO 01a-04 Pol'!G8+'SO 01a SO 01a-06 Pol'!G8+'SO 02a SO 02a-01 Pol'!G8+'SO 02a SO 02a-02 Pol'!G47+'SO 02a SO 02a-04 Pol'!G8</f>
        <v>0</v>
      </c>
      <c r="J71" s="139" t="str">
        <f>IF(I114=0,"",I71/I114*100)</f>
        <v/>
      </c>
    </row>
    <row r="72" spans="1:10" ht="36.75" customHeight="1" x14ac:dyDescent="0.2">
      <c r="A72" s="128"/>
      <c r="B72" s="133" t="s">
        <v>104</v>
      </c>
      <c r="C72" s="200" t="s">
        <v>105</v>
      </c>
      <c r="D72" s="201"/>
      <c r="E72" s="201"/>
      <c r="F72" s="142" t="s">
        <v>26</v>
      </c>
      <c r="G72" s="134"/>
      <c r="H72" s="134"/>
      <c r="I72" s="134">
        <f>'SO 01a SO 01a-04 Pol'!G19</f>
        <v>0</v>
      </c>
      <c r="J72" s="139" t="str">
        <f>IF(I114=0,"",I72/I114*100)</f>
        <v/>
      </c>
    </row>
    <row r="73" spans="1:10" ht="36.75" customHeight="1" x14ac:dyDescent="0.2">
      <c r="A73" s="128"/>
      <c r="B73" s="133" t="s">
        <v>106</v>
      </c>
      <c r="C73" s="200" t="s">
        <v>107</v>
      </c>
      <c r="D73" s="201"/>
      <c r="E73" s="201"/>
      <c r="F73" s="142" t="s">
        <v>26</v>
      </c>
      <c r="G73" s="134"/>
      <c r="H73" s="134"/>
      <c r="I73" s="134">
        <f>'SO 02a SO 02a-02 Pol'!G142</f>
        <v>0</v>
      </c>
      <c r="J73" s="139" t="str">
        <f>IF(I114=0,"",I73/I114*100)</f>
        <v/>
      </c>
    </row>
    <row r="74" spans="1:10" ht="36.75" customHeight="1" x14ac:dyDescent="0.2">
      <c r="A74" s="128"/>
      <c r="B74" s="133" t="s">
        <v>108</v>
      </c>
      <c r="C74" s="200" t="s">
        <v>109</v>
      </c>
      <c r="D74" s="201"/>
      <c r="E74" s="201"/>
      <c r="F74" s="142" t="s">
        <v>26</v>
      </c>
      <c r="G74" s="134"/>
      <c r="H74" s="134"/>
      <c r="I74" s="134">
        <f>'SO 01a SO 01a-05 Pol'!G8+'SO 02a SO 02a-04 Pol'!G11</f>
        <v>0</v>
      </c>
      <c r="J74" s="139" t="str">
        <f>IF(I114=0,"",I74/I114*100)</f>
        <v/>
      </c>
    </row>
    <row r="75" spans="1:10" ht="36.75" customHeight="1" x14ac:dyDescent="0.2">
      <c r="A75" s="128"/>
      <c r="B75" s="133" t="s">
        <v>110</v>
      </c>
      <c r="C75" s="200" t="s">
        <v>111</v>
      </c>
      <c r="D75" s="201"/>
      <c r="E75" s="201"/>
      <c r="F75" s="142" t="s">
        <v>26</v>
      </c>
      <c r="G75" s="134"/>
      <c r="H75" s="134"/>
      <c r="I75" s="134">
        <f>'SO 01a SO 01a-04 Pol'!G29+'SO 02a SO 02a-04 Pol'!G16</f>
        <v>0</v>
      </c>
      <c r="J75" s="139" t="str">
        <f>IF(I114=0,"",I75/I114*100)</f>
        <v/>
      </c>
    </row>
    <row r="76" spans="1:10" ht="36.75" customHeight="1" x14ac:dyDescent="0.2">
      <c r="A76" s="128"/>
      <c r="B76" s="133" t="s">
        <v>112</v>
      </c>
      <c r="C76" s="200" t="s">
        <v>113</v>
      </c>
      <c r="D76" s="201"/>
      <c r="E76" s="201"/>
      <c r="F76" s="142" t="s">
        <v>26</v>
      </c>
      <c r="G76" s="134"/>
      <c r="H76" s="134"/>
      <c r="I76" s="134">
        <f>'SO 01a SO 01a-02 Pol'!G53</f>
        <v>0</v>
      </c>
      <c r="J76" s="139" t="str">
        <f>IF(I114=0,"",I76/I114*100)</f>
        <v/>
      </c>
    </row>
    <row r="77" spans="1:10" ht="36.75" customHeight="1" x14ac:dyDescent="0.2">
      <c r="A77" s="128"/>
      <c r="B77" s="133" t="s">
        <v>114</v>
      </c>
      <c r="C77" s="200" t="s">
        <v>115</v>
      </c>
      <c r="D77" s="201"/>
      <c r="E77" s="201"/>
      <c r="F77" s="142" t="s">
        <v>26</v>
      </c>
      <c r="G77" s="134"/>
      <c r="H77" s="134"/>
      <c r="I77" s="134">
        <f>'SO 01a SO 01a-02 Pol'!G61</f>
        <v>0</v>
      </c>
      <c r="J77" s="139" t="str">
        <f>IF(I114=0,"",I77/I114*100)</f>
        <v/>
      </c>
    </row>
    <row r="78" spans="1:10" ht="36.75" customHeight="1" x14ac:dyDescent="0.2">
      <c r="A78" s="128"/>
      <c r="B78" s="133" t="s">
        <v>114</v>
      </c>
      <c r="C78" s="200" t="s">
        <v>116</v>
      </c>
      <c r="D78" s="201"/>
      <c r="E78" s="201"/>
      <c r="F78" s="142" t="s">
        <v>26</v>
      </c>
      <c r="G78" s="134"/>
      <c r="H78" s="134"/>
      <c r="I78" s="134">
        <f>'SO 01a SO 01a-01 Pol'!G17+'SO 01a SO 01a-03 Pol'!G30+'SO 01a SO 01a-04 Pol'!G39+'SO 02a SO 02a-04 Pol'!G24</f>
        <v>0</v>
      </c>
      <c r="J78" s="139" t="str">
        <f>IF(I114=0,"",I78/I114*100)</f>
        <v/>
      </c>
    </row>
    <row r="79" spans="1:10" ht="36.75" customHeight="1" x14ac:dyDescent="0.2">
      <c r="A79" s="128"/>
      <c r="B79" s="133" t="s">
        <v>117</v>
      </c>
      <c r="C79" s="200" t="s">
        <v>118</v>
      </c>
      <c r="D79" s="201"/>
      <c r="E79" s="201"/>
      <c r="F79" s="142" t="s">
        <v>26</v>
      </c>
      <c r="G79" s="134"/>
      <c r="H79" s="134"/>
      <c r="I79" s="134">
        <f>'SO 01a SO 01a-06 Pol'!G17+'SO 02a SO 02a-06 Pol'!G8</f>
        <v>0</v>
      </c>
      <c r="J79" s="139" t="str">
        <f>IF(I114=0,"",I79/I114*100)</f>
        <v/>
      </c>
    </row>
    <row r="80" spans="1:10" ht="36.75" customHeight="1" x14ac:dyDescent="0.2">
      <c r="A80" s="128"/>
      <c r="B80" s="133" t="s">
        <v>119</v>
      </c>
      <c r="C80" s="200" t="s">
        <v>120</v>
      </c>
      <c r="D80" s="201"/>
      <c r="E80" s="201"/>
      <c r="F80" s="142" t="s">
        <v>26</v>
      </c>
      <c r="G80" s="134"/>
      <c r="H80" s="134"/>
      <c r="I80" s="134">
        <f>'SO 01a SO 01a-01 Pol'!G24+'SO 01a SO 01a-04 Pol'!G46+'SO 02a SO 02a-05 Pol'!G8</f>
        <v>0</v>
      </c>
      <c r="J80" s="139" t="str">
        <f>IF(I114=0,"",I80/I114*100)</f>
        <v/>
      </c>
    </row>
    <row r="81" spans="1:10" ht="36.75" customHeight="1" x14ac:dyDescent="0.2">
      <c r="A81" s="128"/>
      <c r="B81" s="133" t="s">
        <v>121</v>
      </c>
      <c r="C81" s="200" t="s">
        <v>122</v>
      </c>
      <c r="D81" s="201"/>
      <c r="E81" s="201"/>
      <c r="F81" s="142" t="s">
        <v>26</v>
      </c>
      <c r="G81" s="134"/>
      <c r="H81" s="134"/>
      <c r="I81" s="134">
        <f>'SO 01a SO 01a-01 Pol'!G27+'SO 01a SO 01a-02 Pol'!G78+'SO 01a SO 01a-03 Pol'!G55+'SO 01a SO 01a-03 Pol'!G126+'SO 02a SO 02a-02 Pol'!G178</f>
        <v>0</v>
      </c>
      <c r="J81" s="139" t="str">
        <f>IF(I114=0,"",I81/I114*100)</f>
        <v/>
      </c>
    </row>
    <row r="82" spans="1:10" ht="36.75" customHeight="1" x14ac:dyDescent="0.2">
      <c r="A82" s="128"/>
      <c r="B82" s="133" t="s">
        <v>123</v>
      </c>
      <c r="C82" s="200" t="s">
        <v>124</v>
      </c>
      <c r="D82" s="201"/>
      <c r="E82" s="201"/>
      <c r="F82" s="142" t="s">
        <v>26</v>
      </c>
      <c r="G82" s="134"/>
      <c r="H82" s="134"/>
      <c r="I82" s="134">
        <f>'SO 02a SO 02a-05 Pol'!G33</f>
        <v>0</v>
      </c>
      <c r="J82" s="139" t="str">
        <f>IF(I114=0,"",I82/I114*100)</f>
        <v/>
      </c>
    </row>
    <row r="83" spans="1:10" ht="36.75" customHeight="1" x14ac:dyDescent="0.2">
      <c r="A83" s="128"/>
      <c r="B83" s="133" t="s">
        <v>125</v>
      </c>
      <c r="C83" s="200" t="s">
        <v>126</v>
      </c>
      <c r="D83" s="201"/>
      <c r="E83" s="201"/>
      <c r="F83" s="142" t="s">
        <v>26</v>
      </c>
      <c r="G83" s="134"/>
      <c r="H83" s="134"/>
      <c r="I83" s="134">
        <f>'SO 01a SO 01a-02 Pol'!G82+'SO 01a SO 01a-03 Pol'!G61+'SO 01a SO 01a-06 Pol'!G64+'SO 02a SO 02a-02 Pol'!G182+'SO 02a SO 02a-04 Pol'!G56+'SO 02a SO 02a-06 Pol'!G64</f>
        <v>0</v>
      </c>
      <c r="J83" s="139" t="str">
        <f>IF(I114=0,"",I83/I114*100)</f>
        <v/>
      </c>
    </row>
    <row r="84" spans="1:10" ht="36.75" customHeight="1" x14ac:dyDescent="0.2">
      <c r="A84" s="128"/>
      <c r="B84" s="133" t="s">
        <v>127</v>
      </c>
      <c r="C84" s="200" t="s">
        <v>128</v>
      </c>
      <c r="D84" s="201"/>
      <c r="E84" s="201"/>
      <c r="F84" s="142" t="s">
        <v>26</v>
      </c>
      <c r="G84" s="134"/>
      <c r="H84" s="134"/>
      <c r="I84" s="134">
        <f>'SO 02a SO 02a-04 Pol'!G62</f>
        <v>0</v>
      </c>
      <c r="J84" s="139" t="str">
        <f>IF(I114=0,"",I84/I114*100)</f>
        <v/>
      </c>
    </row>
    <row r="85" spans="1:10" ht="36.75" customHeight="1" x14ac:dyDescent="0.2">
      <c r="A85" s="128"/>
      <c r="B85" s="133" t="s">
        <v>129</v>
      </c>
      <c r="C85" s="200" t="s">
        <v>130</v>
      </c>
      <c r="D85" s="201"/>
      <c r="E85" s="201"/>
      <c r="F85" s="142" t="s">
        <v>26</v>
      </c>
      <c r="G85" s="134"/>
      <c r="H85" s="134"/>
      <c r="I85" s="134">
        <f>'SO 01a SO 01a-01 Pol'!G29+'SO 01a SO 01a-02 Pol'!G94+'SO 01a SO 01a-02 Pol'!G136+'SO 01a SO 01a-03 Pol'!G68+'SO 01a SO 01a-03 Pol'!G91+'SO 01a SO 01a-04 Pol'!G61+'SO 01a SO 01a-06 Pol'!G78+'SO 02a SO 02a-01 Pol'!G13+'SO 02a SO 02a-02 Pol'!G188</f>
        <v>0</v>
      </c>
      <c r="J85" s="139" t="str">
        <f>IF(I114=0,"",I85/I114*100)</f>
        <v/>
      </c>
    </row>
    <row r="86" spans="1:10" ht="36.75" customHeight="1" x14ac:dyDescent="0.2">
      <c r="A86" s="128"/>
      <c r="B86" s="133" t="s">
        <v>131</v>
      </c>
      <c r="C86" s="200" t="s">
        <v>132</v>
      </c>
      <c r="D86" s="201"/>
      <c r="E86" s="201"/>
      <c r="F86" s="142" t="s">
        <v>26</v>
      </c>
      <c r="G86" s="134"/>
      <c r="H86" s="134"/>
      <c r="I86" s="134">
        <f>'SO 01a SO 01a-02 Pol'!G133</f>
        <v>0</v>
      </c>
      <c r="J86" s="139" t="str">
        <f>IF(I114=0,"",I86/I114*100)</f>
        <v/>
      </c>
    </row>
    <row r="87" spans="1:10" ht="36.75" customHeight="1" x14ac:dyDescent="0.2">
      <c r="A87" s="128"/>
      <c r="B87" s="133" t="s">
        <v>133</v>
      </c>
      <c r="C87" s="200" t="s">
        <v>134</v>
      </c>
      <c r="D87" s="201"/>
      <c r="E87" s="201"/>
      <c r="F87" s="142" t="s">
        <v>26</v>
      </c>
      <c r="G87" s="134"/>
      <c r="H87" s="134"/>
      <c r="I87" s="134">
        <f>'SO 01a SO 01a-01 Pol'!G42+'SO 01a SO 01a-02 Pol'!G167+'SO 01a SO 01a-03 Pol'!G120+'SO 01a SO 01a-04 Pol'!G64+'SO 01a SO 01a-05 Pol'!G23+'SO 01a SO 01a-06 Pol'!G111+'SO 02a SO 02a-01 Pol'!G95+'SO 02a SO 02a-02 Pol'!G193+'SO 02a SO 02a-04 Pol'!G68+'SO 02a SO 02a-05 Pol'!G41+'SO 02a SO 02a-06 Pol'!G77</f>
        <v>0</v>
      </c>
      <c r="J87" s="139" t="str">
        <f>IF(I114=0,"",I87/I114*100)</f>
        <v/>
      </c>
    </row>
    <row r="88" spans="1:10" ht="36.75" customHeight="1" x14ac:dyDescent="0.2">
      <c r="A88" s="128"/>
      <c r="B88" s="133" t="s">
        <v>93</v>
      </c>
      <c r="C88" s="200" t="s">
        <v>135</v>
      </c>
      <c r="D88" s="201"/>
      <c r="E88" s="201"/>
      <c r="F88" s="142" t="s">
        <v>26</v>
      </c>
      <c r="G88" s="134"/>
      <c r="H88" s="134"/>
      <c r="I88" s="134">
        <f>'SO 03a SO 03a-04 Pol'!G8</f>
        <v>0</v>
      </c>
      <c r="J88" s="139" t="str">
        <f>IF(I114=0,"",I88/I114*100)</f>
        <v/>
      </c>
    </row>
    <row r="89" spans="1:10" ht="36.75" customHeight="1" x14ac:dyDescent="0.2">
      <c r="A89" s="128"/>
      <c r="B89" s="133" t="s">
        <v>136</v>
      </c>
      <c r="C89" s="200" t="s">
        <v>137</v>
      </c>
      <c r="D89" s="201"/>
      <c r="E89" s="201"/>
      <c r="F89" s="142" t="s">
        <v>26</v>
      </c>
      <c r="G89" s="134"/>
      <c r="H89" s="134"/>
      <c r="I89" s="134">
        <f>'SO 03a SO 03a-02 Pol'!G8</f>
        <v>0</v>
      </c>
      <c r="J89" s="139" t="str">
        <f>IF(I114=0,"",I89/I114*100)</f>
        <v/>
      </c>
    </row>
    <row r="90" spans="1:10" ht="36.75" customHeight="1" x14ac:dyDescent="0.2">
      <c r="A90" s="128"/>
      <c r="B90" s="133" t="s">
        <v>138</v>
      </c>
      <c r="C90" s="200" t="s">
        <v>139</v>
      </c>
      <c r="D90" s="201"/>
      <c r="E90" s="201"/>
      <c r="F90" s="142" t="s">
        <v>26</v>
      </c>
      <c r="G90" s="134"/>
      <c r="H90" s="134"/>
      <c r="I90" s="134">
        <f>'SO 03a SO 03a-02 Pol'!G23</f>
        <v>0</v>
      </c>
      <c r="J90" s="139" t="str">
        <f>IF(I114=0,"",I90/I114*100)</f>
        <v/>
      </c>
    </row>
    <row r="91" spans="1:10" ht="36.75" customHeight="1" x14ac:dyDescent="0.2">
      <c r="A91" s="128"/>
      <c r="B91" s="133" t="s">
        <v>140</v>
      </c>
      <c r="C91" s="200" t="s">
        <v>141</v>
      </c>
      <c r="D91" s="201"/>
      <c r="E91" s="201"/>
      <c r="F91" s="142" t="s">
        <v>26</v>
      </c>
      <c r="G91" s="134"/>
      <c r="H91" s="134"/>
      <c r="I91" s="134">
        <f>'SO 03a SO 03a-02 Pol'!G38</f>
        <v>0</v>
      </c>
      <c r="J91" s="139" t="str">
        <f>IF(I114=0,"",I91/I114*100)</f>
        <v/>
      </c>
    </row>
    <row r="92" spans="1:10" ht="36.75" customHeight="1" x14ac:dyDescent="0.2">
      <c r="A92" s="128"/>
      <c r="B92" s="133" t="s">
        <v>91</v>
      </c>
      <c r="C92" s="200" t="s">
        <v>142</v>
      </c>
      <c r="D92" s="201"/>
      <c r="E92" s="201"/>
      <c r="F92" s="142" t="s">
        <v>26</v>
      </c>
      <c r="G92" s="134"/>
      <c r="H92" s="134"/>
      <c r="I92" s="134">
        <f>'SO 03a SO 03a-03 Pol'!G8</f>
        <v>0</v>
      </c>
      <c r="J92" s="139" t="str">
        <f>IF(I114=0,"",I92/I114*100)</f>
        <v/>
      </c>
    </row>
    <row r="93" spans="1:10" ht="36.75" customHeight="1" x14ac:dyDescent="0.2">
      <c r="A93" s="128"/>
      <c r="B93" s="133" t="s">
        <v>143</v>
      </c>
      <c r="C93" s="200" t="s">
        <v>144</v>
      </c>
      <c r="D93" s="201"/>
      <c r="E93" s="201"/>
      <c r="F93" s="142" t="s">
        <v>27</v>
      </c>
      <c r="G93" s="134"/>
      <c r="H93" s="134"/>
      <c r="I93" s="134">
        <f>'SO 02a SO 02a-02 Pol'!G195+'SO 02a SO 02a-03 Pol'!G8</f>
        <v>0</v>
      </c>
      <c r="J93" s="139" t="str">
        <f>IF(I114=0,"",I93/I114*100)</f>
        <v/>
      </c>
    </row>
    <row r="94" spans="1:10" ht="36.75" customHeight="1" x14ac:dyDescent="0.2">
      <c r="A94" s="128"/>
      <c r="B94" s="133" t="s">
        <v>145</v>
      </c>
      <c r="C94" s="200" t="s">
        <v>146</v>
      </c>
      <c r="D94" s="201"/>
      <c r="E94" s="201"/>
      <c r="F94" s="142" t="s">
        <v>27</v>
      </c>
      <c r="G94" s="134"/>
      <c r="H94" s="134"/>
      <c r="I94" s="134">
        <f>'SO 01a SO 01a-04 Pol'!G66+'SO 02a SO 02a-03 Pol'!G27+'SO 02a SO 02a-04 Pol'!G70+'SO 02a SO 02a-05 Pol'!G43</f>
        <v>0</v>
      </c>
      <c r="J94" s="139" t="str">
        <f>IF(I114=0,"",I94/I114*100)</f>
        <v/>
      </c>
    </row>
    <row r="95" spans="1:10" ht="36.75" customHeight="1" x14ac:dyDescent="0.2">
      <c r="A95" s="128"/>
      <c r="B95" s="133" t="s">
        <v>147</v>
      </c>
      <c r="C95" s="200" t="s">
        <v>148</v>
      </c>
      <c r="D95" s="201"/>
      <c r="E95" s="201"/>
      <c r="F95" s="142" t="s">
        <v>27</v>
      </c>
      <c r="G95" s="134"/>
      <c r="H95" s="134"/>
      <c r="I95" s="134">
        <f>'SO 01a SO 01a-07 Pol'!G8</f>
        <v>0</v>
      </c>
      <c r="J95" s="139" t="str">
        <f>IF(I114=0,"",I95/I114*100)</f>
        <v/>
      </c>
    </row>
    <row r="96" spans="1:10" ht="36.75" customHeight="1" x14ac:dyDescent="0.2">
      <c r="A96" s="128"/>
      <c r="B96" s="133" t="s">
        <v>149</v>
      </c>
      <c r="C96" s="200" t="s">
        <v>150</v>
      </c>
      <c r="D96" s="201"/>
      <c r="E96" s="201"/>
      <c r="F96" s="142" t="s">
        <v>27</v>
      </c>
      <c r="G96" s="134"/>
      <c r="H96" s="134"/>
      <c r="I96" s="134">
        <f>'SO 01a SO 01a-02 Pol'!G169+'SO 01a SO 01a-03 Pol'!G122+'SO 01a SO 01a-07 Pol'!G21</f>
        <v>0</v>
      </c>
      <c r="J96" s="139" t="str">
        <f>IF(I114=0,"",I96/I114*100)</f>
        <v/>
      </c>
    </row>
    <row r="97" spans="1:10" ht="36.75" customHeight="1" x14ac:dyDescent="0.2">
      <c r="A97" s="128"/>
      <c r="B97" s="133" t="s">
        <v>151</v>
      </c>
      <c r="C97" s="200" t="s">
        <v>152</v>
      </c>
      <c r="D97" s="201"/>
      <c r="E97" s="201"/>
      <c r="F97" s="142" t="s">
        <v>27</v>
      </c>
      <c r="G97" s="134"/>
      <c r="H97" s="134"/>
      <c r="I97" s="134">
        <f>'SO 01a SO 01a-07 Pol'!G44</f>
        <v>0</v>
      </c>
      <c r="J97" s="139" t="str">
        <f>IF(I114=0,"",I97/I114*100)</f>
        <v/>
      </c>
    </row>
    <row r="98" spans="1:10" ht="36.75" customHeight="1" x14ac:dyDescent="0.2">
      <c r="A98" s="128"/>
      <c r="B98" s="133" t="s">
        <v>153</v>
      </c>
      <c r="C98" s="200" t="s">
        <v>154</v>
      </c>
      <c r="D98" s="201"/>
      <c r="E98" s="201"/>
      <c r="F98" s="142" t="s">
        <v>27</v>
      </c>
      <c r="G98" s="134"/>
      <c r="H98" s="134"/>
      <c r="I98" s="134">
        <f>'SO 01a SO 01a-06 Pol'!G113</f>
        <v>0</v>
      </c>
      <c r="J98" s="139" t="str">
        <f>IF(I114=0,"",I98/I114*100)</f>
        <v/>
      </c>
    </row>
    <row r="99" spans="1:10" ht="36.75" customHeight="1" x14ac:dyDescent="0.2">
      <c r="A99" s="128"/>
      <c r="B99" s="133" t="s">
        <v>155</v>
      </c>
      <c r="C99" s="200" t="s">
        <v>156</v>
      </c>
      <c r="D99" s="201"/>
      <c r="E99" s="201"/>
      <c r="F99" s="142" t="s">
        <v>27</v>
      </c>
      <c r="G99" s="134"/>
      <c r="H99" s="134"/>
      <c r="I99" s="134">
        <f>'SO 01a SO 01a-04 Pol'!G78+'SO 02a SO 02a-01 Pol'!G97+'SO 02a SO 02a-02 Pol'!G202+'SO 02a SO 02a-03 Pol'!G32</f>
        <v>0</v>
      </c>
      <c r="J99" s="139" t="str">
        <f>IF(I114=0,"",I99/I114*100)</f>
        <v/>
      </c>
    </row>
    <row r="100" spans="1:10" ht="36.75" customHeight="1" x14ac:dyDescent="0.2">
      <c r="A100" s="128"/>
      <c r="B100" s="133" t="s">
        <v>157</v>
      </c>
      <c r="C100" s="200" t="s">
        <v>158</v>
      </c>
      <c r="D100" s="201"/>
      <c r="E100" s="201"/>
      <c r="F100" s="142" t="s">
        <v>27</v>
      </c>
      <c r="G100" s="134"/>
      <c r="H100" s="134"/>
      <c r="I100" s="134">
        <f>'SO 02a SO 02a-03 Pol'!G45</f>
        <v>0</v>
      </c>
      <c r="J100" s="139" t="str">
        <f>IF(I114=0,"",I100/I114*100)</f>
        <v/>
      </c>
    </row>
    <row r="101" spans="1:10" ht="36.75" customHeight="1" x14ac:dyDescent="0.2">
      <c r="A101" s="128"/>
      <c r="B101" s="133" t="s">
        <v>159</v>
      </c>
      <c r="C101" s="200" t="s">
        <v>160</v>
      </c>
      <c r="D101" s="201"/>
      <c r="E101" s="201"/>
      <c r="F101" s="142" t="s">
        <v>27</v>
      </c>
      <c r="G101" s="134"/>
      <c r="H101" s="134"/>
      <c r="I101" s="134">
        <f>'SO 01a SO 01a-01 Pol'!G44+'SO 01a SO 01a-05 Pol'!G25+'SO 01a SO 01a-06 Pol'!G117+'SO 02a SO 02a-01 Pol'!G106+'SO 02a SO 02a-03 Pol'!G48+'SO 02a SO 02a-06 Pol'!G79</f>
        <v>0</v>
      </c>
      <c r="J101" s="139" t="str">
        <f>IF(I114=0,"",I101/I114*100)</f>
        <v/>
      </c>
    </row>
    <row r="102" spans="1:10" ht="36.75" customHeight="1" x14ac:dyDescent="0.2">
      <c r="A102" s="128"/>
      <c r="B102" s="133" t="s">
        <v>161</v>
      </c>
      <c r="C102" s="200" t="s">
        <v>162</v>
      </c>
      <c r="D102" s="201"/>
      <c r="E102" s="201"/>
      <c r="F102" s="142" t="s">
        <v>27</v>
      </c>
      <c r="G102" s="134"/>
      <c r="H102" s="134"/>
      <c r="I102" s="134">
        <f>'SO 01a SO 01a-05 Pol'!G46+'SO 02a SO 02a-01 Pol'!G115+'SO 02a SO 02a-03 Pol'!G78</f>
        <v>0</v>
      </c>
      <c r="J102" s="139" t="str">
        <f>IF(I114=0,"",I102/I114*100)</f>
        <v/>
      </c>
    </row>
    <row r="103" spans="1:10" ht="36.75" customHeight="1" x14ac:dyDescent="0.2">
      <c r="A103" s="128"/>
      <c r="B103" s="133" t="s">
        <v>163</v>
      </c>
      <c r="C103" s="200" t="s">
        <v>164</v>
      </c>
      <c r="D103" s="201"/>
      <c r="E103" s="201"/>
      <c r="F103" s="142" t="s">
        <v>27</v>
      </c>
      <c r="G103" s="134"/>
      <c r="H103" s="134"/>
      <c r="I103" s="134">
        <f>'SO 01a SO 01a-01 Pol'!G47+'SO 01a SO 01a-02 Pol'!G173+'SO 01a SO 01a-03 Pol'!G128+'SO 01a SO 01a-04 Pol'!G94+'SO 01a SO 01a-06 Pol'!G127+'SO 02a SO 02a-01 Pol'!G119+'SO 02a SO 02a-04 Pol'!G80</f>
        <v>0</v>
      </c>
      <c r="J103" s="139" t="str">
        <f>IF(I114=0,"",I103/I114*100)</f>
        <v/>
      </c>
    </row>
    <row r="104" spans="1:10" ht="36.75" customHeight="1" x14ac:dyDescent="0.2">
      <c r="A104" s="128"/>
      <c r="B104" s="133" t="s">
        <v>165</v>
      </c>
      <c r="C104" s="200" t="s">
        <v>166</v>
      </c>
      <c r="D104" s="201"/>
      <c r="E104" s="201"/>
      <c r="F104" s="142" t="s">
        <v>27</v>
      </c>
      <c r="G104" s="134"/>
      <c r="H104" s="134"/>
      <c r="I104" s="134">
        <f>'SO 01a SO 01a-02 Pol'!G189+'SO 01a SO 01a-03 Pol'!G142+'SO 01a SO 01a-04 Pol'!G123+'SO 01a SO 01a-06 Pol'!G148+'SO 02a SO 02a-01 Pol'!G122+'SO 02a SO 02a-04 Pol'!G104</f>
        <v>0</v>
      </c>
      <c r="J104" s="139" t="str">
        <f>IF(I114=0,"",I104/I114*100)</f>
        <v/>
      </c>
    </row>
    <row r="105" spans="1:10" ht="36.75" customHeight="1" x14ac:dyDescent="0.2">
      <c r="A105" s="128"/>
      <c r="B105" s="133" t="s">
        <v>167</v>
      </c>
      <c r="C105" s="200" t="s">
        <v>168</v>
      </c>
      <c r="D105" s="201"/>
      <c r="E105" s="201"/>
      <c r="F105" s="142" t="s">
        <v>27</v>
      </c>
      <c r="G105" s="134"/>
      <c r="H105" s="134"/>
      <c r="I105" s="134">
        <f>'SO 02a SO 02a-04 Pol'!G109</f>
        <v>0</v>
      </c>
      <c r="J105" s="139" t="str">
        <f>IF(I114=0,"",I105/I114*100)</f>
        <v/>
      </c>
    </row>
    <row r="106" spans="1:10" ht="36.75" customHeight="1" x14ac:dyDescent="0.2">
      <c r="A106" s="128"/>
      <c r="B106" s="133" t="s">
        <v>169</v>
      </c>
      <c r="C106" s="200" t="s">
        <v>170</v>
      </c>
      <c r="D106" s="201"/>
      <c r="E106" s="201"/>
      <c r="F106" s="142" t="s">
        <v>27</v>
      </c>
      <c r="G106" s="134"/>
      <c r="H106" s="134"/>
      <c r="I106" s="134">
        <f>'SO 01a SO 01a-02 Pol'!G207+'SO 01a SO 01a-03 Pol'!G150+'SO 01a SO 01a-04 Pol'!G127+'SO 02a SO 02a-04 Pol'!G118</f>
        <v>0</v>
      </c>
      <c r="J106" s="139" t="str">
        <f>IF(I114=0,"",I106/I114*100)</f>
        <v/>
      </c>
    </row>
    <row r="107" spans="1:10" ht="36.75" customHeight="1" x14ac:dyDescent="0.2">
      <c r="A107" s="128"/>
      <c r="B107" s="133" t="s">
        <v>171</v>
      </c>
      <c r="C107" s="200" t="s">
        <v>172</v>
      </c>
      <c r="D107" s="201"/>
      <c r="E107" s="201"/>
      <c r="F107" s="142" t="s">
        <v>27</v>
      </c>
      <c r="G107" s="134"/>
      <c r="H107" s="134"/>
      <c r="I107" s="134">
        <f>'SO 01a SO 01a-01 Pol'!G56+'SO 01a SO 01a-02 Pol'!G240+'SO 01a SO 01a-03 Pol'!G167+'SO 02a SO 02a-04 Pol'!G128</f>
        <v>0</v>
      </c>
      <c r="J107" s="139" t="str">
        <f>IF(I114=0,"",I107/I114*100)</f>
        <v/>
      </c>
    </row>
    <row r="108" spans="1:10" ht="36.75" customHeight="1" x14ac:dyDescent="0.2">
      <c r="A108" s="128"/>
      <c r="B108" s="133" t="s">
        <v>173</v>
      </c>
      <c r="C108" s="200" t="s">
        <v>174</v>
      </c>
      <c r="D108" s="201"/>
      <c r="E108" s="201"/>
      <c r="F108" s="142" t="s">
        <v>27</v>
      </c>
      <c r="G108" s="134"/>
      <c r="H108" s="134"/>
      <c r="I108" s="134">
        <f>'SO 01a SO 01a-01 Pol'!G58+'SO 01a SO 01a-02 Pol'!G242+'SO 01a SO 01a-03 Pol'!G169+'SO 01a SO 01a-04 Pol'!G140+'SO 02a SO 02a-04 Pol'!G130</f>
        <v>0</v>
      </c>
      <c r="J108" s="139" t="str">
        <f>IF(I114=0,"",I108/I114*100)</f>
        <v/>
      </c>
    </row>
    <row r="109" spans="1:10" ht="36.75" customHeight="1" x14ac:dyDescent="0.2">
      <c r="A109" s="128"/>
      <c r="B109" s="133" t="s">
        <v>175</v>
      </c>
      <c r="C109" s="200" t="s">
        <v>176</v>
      </c>
      <c r="D109" s="201"/>
      <c r="E109" s="201"/>
      <c r="F109" s="142" t="s">
        <v>28</v>
      </c>
      <c r="G109" s="134"/>
      <c r="H109" s="134"/>
      <c r="I109" s="134">
        <f>'SO 03a SO 03a-01 Pol'!G8+'SO 03a SO 03a-01 Pol'!G103</f>
        <v>0</v>
      </c>
      <c r="J109" s="139" t="str">
        <f>IF(I114=0,"",I109/I114*100)</f>
        <v/>
      </c>
    </row>
    <row r="110" spans="1:10" ht="36.75" customHeight="1" x14ac:dyDescent="0.2">
      <c r="A110" s="128"/>
      <c r="B110" s="133" t="s">
        <v>177</v>
      </c>
      <c r="C110" s="200" t="s">
        <v>178</v>
      </c>
      <c r="D110" s="201"/>
      <c r="E110" s="201"/>
      <c r="F110" s="142" t="s">
        <v>28</v>
      </c>
      <c r="G110" s="134"/>
      <c r="H110" s="134"/>
      <c r="I110" s="134">
        <f>'SO 03a SO 03a-01 Pol'!G78</f>
        <v>0</v>
      </c>
      <c r="J110" s="139" t="str">
        <f>IF(I114=0,"",I110/I114*100)</f>
        <v/>
      </c>
    </row>
    <row r="111" spans="1:10" ht="36.75" customHeight="1" x14ac:dyDescent="0.2">
      <c r="A111" s="128"/>
      <c r="B111" s="133" t="s">
        <v>179</v>
      </c>
      <c r="C111" s="200" t="s">
        <v>180</v>
      </c>
      <c r="D111" s="201"/>
      <c r="E111" s="201"/>
      <c r="F111" s="142" t="s">
        <v>181</v>
      </c>
      <c r="G111" s="134"/>
      <c r="H111" s="134"/>
      <c r="I111" s="134">
        <f>'SO 01a SO 01a-01 Pol'!G63+'SO 01a SO 01a-02 Pol'!G143+'SO 01a SO 01a-03 Pol'!G88+'SO 01a SO 01a-03 Pol'!G98+'SO 01a SO 01a-04 Pol'!G179+'SO 01a SO 01a-06 Pol'!G155+'SO 02a SO 02a-01 Pol'!G129</f>
        <v>0</v>
      </c>
      <c r="J111" s="139" t="str">
        <f>IF(I114=0,"",I111/I114*100)</f>
        <v/>
      </c>
    </row>
    <row r="112" spans="1:10" ht="36.75" customHeight="1" x14ac:dyDescent="0.2">
      <c r="A112" s="128"/>
      <c r="B112" s="133" t="s">
        <v>182</v>
      </c>
      <c r="C112" s="200" t="s">
        <v>29</v>
      </c>
      <c r="D112" s="201"/>
      <c r="E112" s="201"/>
      <c r="F112" s="142" t="s">
        <v>182</v>
      </c>
      <c r="G112" s="134"/>
      <c r="H112" s="134"/>
      <c r="I112" s="134">
        <f>'OVN OVN-01 Naklady'!G8</f>
        <v>0</v>
      </c>
      <c r="J112" s="139" t="str">
        <f>IF(I114=0,"",I112/I114*100)</f>
        <v/>
      </c>
    </row>
    <row r="113" spans="1:10" ht="36.75" customHeight="1" x14ac:dyDescent="0.2">
      <c r="A113" s="128"/>
      <c r="B113" s="133" t="s">
        <v>183</v>
      </c>
      <c r="C113" s="200" t="s">
        <v>30</v>
      </c>
      <c r="D113" s="201"/>
      <c r="E113" s="201"/>
      <c r="F113" s="142" t="s">
        <v>183</v>
      </c>
      <c r="G113" s="134"/>
      <c r="H113" s="134"/>
      <c r="I113" s="134">
        <f>'OVN OVN-01 Naklady'!G14</f>
        <v>0</v>
      </c>
      <c r="J113" s="139" t="str">
        <f>IF(I114=0,"",I113/I114*100)</f>
        <v/>
      </c>
    </row>
    <row r="114" spans="1:10" ht="25.5" customHeight="1" x14ac:dyDescent="0.2">
      <c r="A114" s="129"/>
      <c r="B114" s="135" t="s">
        <v>1</v>
      </c>
      <c r="C114" s="136"/>
      <c r="D114" s="137"/>
      <c r="E114" s="137"/>
      <c r="F114" s="143"/>
      <c r="G114" s="138"/>
      <c r="H114" s="138"/>
      <c r="I114" s="138">
        <f>SUM(I69:I113)</f>
        <v>0</v>
      </c>
      <c r="J114" s="140">
        <f>SUM(J69:J113)</f>
        <v>0</v>
      </c>
    </row>
    <row r="115" spans="1:10" x14ac:dyDescent="0.2">
      <c r="F115" s="88"/>
      <c r="G115" s="88"/>
      <c r="H115" s="88"/>
      <c r="I115" s="88"/>
      <c r="J115" s="141"/>
    </row>
    <row r="116" spans="1:10" x14ac:dyDescent="0.2">
      <c r="F116" s="88"/>
      <c r="G116" s="88"/>
      <c r="H116" s="88"/>
      <c r="I116" s="88"/>
      <c r="J116" s="141"/>
    </row>
    <row r="117" spans="1:10" x14ac:dyDescent="0.2">
      <c r="F117" s="88"/>
      <c r="G117" s="88"/>
      <c r="H117" s="88"/>
      <c r="I117" s="88"/>
      <c r="J117" s="14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59:E59"/>
    <mergeCell ref="C60:E60"/>
    <mergeCell ref="C61:E61"/>
    <mergeCell ref="B62:E62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05:E105"/>
    <mergeCell ref="C106:E106"/>
    <mergeCell ref="C107:E107"/>
    <mergeCell ref="C108:E108"/>
    <mergeCell ref="C109:E10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68EC-B9B7-48FB-8391-F739DE6BE8FF}">
  <sheetPr>
    <outlinePr summaryBelow="0"/>
  </sheetPr>
  <dimension ref="A1:BH5000"/>
  <sheetViews>
    <sheetView workbookViewId="0">
      <pane ySplit="7" topLeftCell="A8" activePane="bottomLeft" state="frozen"/>
      <selection pane="bottomLeft" activeCell="C34" sqref="C34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52</v>
      </c>
      <c r="C3" s="255" t="s">
        <v>53</v>
      </c>
      <c r="D3" s="256"/>
      <c r="E3" s="256"/>
      <c r="F3" s="256"/>
      <c r="G3" s="257"/>
      <c r="AC3" s="126" t="s">
        <v>186</v>
      </c>
      <c r="AG3" t="s">
        <v>187</v>
      </c>
    </row>
    <row r="4" spans="1:60" ht="24.95" customHeight="1" x14ac:dyDescent="0.2">
      <c r="A4" s="146" t="s">
        <v>10</v>
      </c>
      <c r="B4" s="147" t="s">
        <v>54</v>
      </c>
      <c r="C4" s="258" t="s">
        <v>53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182</v>
      </c>
      <c r="C8" s="186" t="s">
        <v>29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212000</v>
      </c>
      <c r="L8" s="166"/>
      <c r="M8" s="166">
        <f>SUM(M9:M13)</f>
        <v>0</v>
      </c>
      <c r="N8" s="165"/>
      <c r="O8" s="165">
        <f>SUM(O9:O13)</f>
        <v>0</v>
      </c>
      <c r="P8" s="165"/>
      <c r="Q8" s="165">
        <f>SUM(Q9:Q13)</f>
        <v>0</v>
      </c>
      <c r="R8" s="166"/>
      <c r="S8" s="166"/>
      <c r="T8" s="166"/>
      <c r="U8" s="166"/>
      <c r="V8" s="166">
        <f>SUM(V9:V13)</f>
        <v>0</v>
      </c>
      <c r="W8" s="166"/>
      <c r="X8" s="166"/>
      <c r="Y8" s="166"/>
      <c r="AG8" t="s">
        <v>212</v>
      </c>
    </row>
    <row r="9" spans="1:60" outlineLevel="1" x14ac:dyDescent="0.2">
      <c r="A9" s="180">
        <v>1</v>
      </c>
      <c r="B9" s="181" t="s">
        <v>213</v>
      </c>
      <c r="C9" s="187" t="s">
        <v>214</v>
      </c>
      <c r="D9" s="182" t="s">
        <v>215</v>
      </c>
      <c r="E9" s="183">
        <v>1</v>
      </c>
      <c r="F9" s="184">
        <v>0</v>
      </c>
      <c r="G9" s="185">
        <f>ROUND(E9*F9,2)</f>
        <v>0</v>
      </c>
      <c r="H9" s="164">
        <v>0</v>
      </c>
      <c r="I9" s="163">
        <f>ROUND(E9*H9,2)</f>
        <v>0</v>
      </c>
      <c r="J9" s="164">
        <v>20000</v>
      </c>
      <c r="K9" s="163">
        <f>ROUND(E9*J9,2)</f>
        <v>20000</v>
      </c>
      <c r="L9" s="163">
        <v>21</v>
      </c>
      <c r="M9" s="163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217</v>
      </c>
      <c r="U9" s="163">
        <v>0</v>
      </c>
      <c r="V9" s="163">
        <f>ROUND(E9*U9,2)</f>
        <v>0</v>
      </c>
      <c r="W9" s="163"/>
      <c r="X9" s="163" t="s">
        <v>218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220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0">
        <v>2</v>
      </c>
      <c r="B10" s="181" t="s">
        <v>221</v>
      </c>
      <c r="C10" s="187" t="s">
        <v>222</v>
      </c>
      <c r="D10" s="182" t="s">
        <v>215</v>
      </c>
      <c r="E10" s="183">
        <v>1</v>
      </c>
      <c r="F10" s="184">
        <v>0</v>
      </c>
      <c r="G10" s="185">
        <f>ROUND(E10*F10,2)</f>
        <v>0</v>
      </c>
      <c r="H10" s="164">
        <v>0</v>
      </c>
      <c r="I10" s="163">
        <f>ROUND(E10*H10,2)</f>
        <v>0</v>
      </c>
      <c r="J10" s="164">
        <v>15000</v>
      </c>
      <c r="K10" s="163">
        <f>ROUND(E10*J10,2)</f>
        <v>15000</v>
      </c>
      <c r="L10" s="163">
        <v>21</v>
      </c>
      <c r="M10" s="163">
        <f>G10*(1+L10/100)</f>
        <v>0</v>
      </c>
      <c r="N10" s="162">
        <v>0</v>
      </c>
      <c r="O10" s="162">
        <f>ROUND(E10*N10,2)</f>
        <v>0</v>
      </c>
      <c r="P10" s="162">
        <v>0</v>
      </c>
      <c r="Q10" s="162">
        <f>ROUND(E10*P10,2)</f>
        <v>0</v>
      </c>
      <c r="R10" s="163"/>
      <c r="S10" s="163" t="s">
        <v>216</v>
      </c>
      <c r="T10" s="163" t="s">
        <v>217</v>
      </c>
      <c r="U10" s="163">
        <v>0</v>
      </c>
      <c r="V10" s="163">
        <f>ROUND(E10*U10,2)</f>
        <v>0</v>
      </c>
      <c r="W10" s="163"/>
      <c r="X10" s="163" t="s">
        <v>218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220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0">
        <v>3</v>
      </c>
      <c r="B11" s="181" t="s">
        <v>223</v>
      </c>
      <c r="C11" s="187" t="s">
        <v>224</v>
      </c>
      <c r="D11" s="182" t="s">
        <v>215</v>
      </c>
      <c r="E11" s="183">
        <v>1</v>
      </c>
      <c r="F11" s="184">
        <v>0</v>
      </c>
      <c r="G11" s="185">
        <f>ROUND(E11*F11,2)</f>
        <v>0</v>
      </c>
      <c r="H11" s="164">
        <v>0</v>
      </c>
      <c r="I11" s="163">
        <f>ROUND(E11*H11,2)</f>
        <v>0</v>
      </c>
      <c r="J11" s="164">
        <v>150000</v>
      </c>
      <c r="K11" s="163">
        <f>ROUND(E11*J11,2)</f>
        <v>150000</v>
      </c>
      <c r="L11" s="163">
        <v>21</v>
      </c>
      <c r="M11" s="163">
        <f>G11*(1+L11/100)</f>
        <v>0</v>
      </c>
      <c r="N11" s="162">
        <v>0</v>
      </c>
      <c r="O11" s="162">
        <f>ROUND(E11*N11,2)</f>
        <v>0</v>
      </c>
      <c r="P11" s="162">
        <v>0</v>
      </c>
      <c r="Q11" s="162">
        <f>ROUND(E11*P11,2)</f>
        <v>0</v>
      </c>
      <c r="R11" s="163"/>
      <c r="S11" s="163" t="s">
        <v>216</v>
      </c>
      <c r="T11" s="163" t="s">
        <v>217</v>
      </c>
      <c r="U11" s="163">
        <v>0</v>
      </c>
      <c r="V11" s="163">
        <f>ROUND(E11*U11,2)</f>
        <v>0</v>
      </c>
      <c r="W11" s="163"/>
      <c r="X11" s="163" t="s">
        <v>218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220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0">
        <v>4</v>
      </c>
      <c r="B12" s="181" t="s">
        <v>225</v>
      </c>
      <c r="C12" s="187" t="s">
        <v>226</v>
      </c>
      <c r="D12" s="182" t="s">
        <v>215</v>
      </c>
      <c r="E12" s="183">
        <v>1</v>
      </c>
      <c r="F12" s="184">
        <v>0</v>
      </c>
      <c r="G12" s="185">
        <f>ROUND(E12*F12,2)</f>
        <v>0</v>
      </c>
      <c r="H12" s="164">
        <v>0</v>
      </c>
      <c r="I12" s="163">
        <f>ROUND(E12*H12,2)</f>
        <v>0</v>
      </c>
      <c r="J12" s="164">
        <v>15000</v>
      </c>
      <c r="K12" s="163">
        <f>ROUND(E12*J12,2)</f>
        <v>15000</v>
      </c>
      <c r="L12" s="163">
        <v>21</v>
      </c>
      <c r="M12" s="163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3"/>
      <c r="S12" s="163" t="s">
        <v>216</v>
      </c>
      <c r="T12" s="163" t="s">
        <v>217</v>
      </c>
      <c r="U12" s="163">
        <v>0</v>
      </c>
      <c r="V12" s="163">
        <f>ROUND(E12*U12,2)</f>
        <v>0</v>
      </c>
      <c r="W12" s="163"/>
      <c r="X12" s="163" t="s">
        <v>218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220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0">
        <v>5</v>
      </c>
      <c r="B13" s="181" t="s">
        <v>227</v>
      </c>
      <c r="C13" s="187" t="s">
        <v>228</v>
      </c>
      <c r="D13" s="182" t="s">
        <v>215</v>
      </c>
      <c r="E13" s="183">
        <v>1</v>
      </c>
      <c r="F13" s="184">
        <v>0</v>
      </c>
      <c r="G13" s="185">
        <f>ROUND(E13*F13,2)</f>
        <v>0</v>
      </c>
      <c r="H13" s="164">
        <v>0</v>
      </c>
      <c r="I13" s="163">
        <f>ROUND(E13*H13,2)</f>
        <v>0</v>
      </c>
      <c r="J13" s="164">
        <v>12000</v>
      </c>
      <c r="K13" s="163">
        <f>ROUND(E13*J13,2)</f>
        <v>12000</v>
      </c>
      <c r="L13" s="163">
        <v>21</v>
      </c>
      <c r="M13" s="163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3"/>
      <c r="S13" s="163" t="s">
        <v>229</v>
      </c>
      <c r="T13" s="163" t="s">
        <v>217</v>
      </c>
      <c r="U13" s="163">
        <v>0</v>
      </c>
      <c r="V13" s="163">
        <f>ROUND(E13*U13,2)</f>
        <v>0</v>
      </c>
      <c r="W13" s="163"/>
      <c r="X13" s="163" t="s">
        <v>218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220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">
      <c r="A14" s="167" t="s">
        <v>211</v>
      </c>
      <c r="B14" s="168" t="s">
        <v>183</v>
      </c>
      <c r="C14" s="186" t="s">
        <v>30</v>
      </c>
      <c r="D14" s="169"/>
      <c r="E14" s="170"/>
      <c r="F14" s="171"/>
      <c r="G14" s="172">
        <f>SUMIF(AG15:AG16,"&lt;&gt;NOR",G15:G16)</f>
        <v>0</v>
      </c>
      <c r="H14" s="166"/>
      <c r="I14" s="166">
        <f>SUM(I15:I16)</f>
        <v>0</v>
      </c>
      <c r="J14" s="166"/>
      <c r="K14" s="166">
        <f>SUM(K15:K16)</f>
        <v>85000</v>
      </c>
      <c r="L14" s="166"/>
      <c r="M14" s="166">
        <f>SUM(M15:M16)</f>
        <v>0</v>
      </c>
      <c r="N14" s="165"/>
      <c r="O14" s="165">
        <f>SUM(O15:O16)</f>
        <v>0</v>
      </c>
      <c r="P14" s="165"/>
      <c r="Q14" s="165">
        <f>SUM(Q15:Q16)</f>
        <v>0</v>
      </c>
      <c r="R14" s="166"/>
      <c r="S14" s="166"/>
      <c r="T14" s="166"/>
      <c r="U14" s="166"/>
      <c r="V14" s="166">
        <f>SUM(V15:V16)</f>
        <v>0</v>
      </c>
      <c r="W14" s="166"/>
      <c r="X14" s="166"/>
      <c r="Y14" s="166"/>
      <c r="AG14" t="s">
        <v>212</v>
      </c>
    </row>
    <row r="15" spans="1:60" outlineLevel="1" x14ac:dyDescent="0.2">
      <c r="A15" s="180">
        <v>6</v>
      </c>
      <c r="B15" s="181" t="s">
        <v>230</v>
      </c>
      <c r="C15" s="187" t="s">
        <v>231</v>
      </c>
      <c r="D15" s="182" t="s">
        <v>215</v>
      </c>
      <c r="E15" s="183">
        <v>1</v>
      </c>
      <c r="F15" s="184">
        <v>0</v>
      </c>
      <c r="G15" s="185">
        <f>ROUND(E15*F15,2)</f>
        <v>0</v>
      </c>
      <c r="H15" s="164">
        <v>0</v>
      </c>
      <c r="I15" s="163">
        <f>ROUND(E15*H15,2)</f>
        <v>0</v>
      </c>
      <c r="J15" s="164">
        <v>60000</v>
      </c>
      <c r="K15" s="163">
        <f>ROUND(E15*J15,2)</f>
        <v>60000</v>
      </c>
      <c r="L15" s="163">
        <v>21</v>
      </c>
      <c r="M15" s="163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3"/>
      <c r="S15" s="163" t="s">
        <v>216</v>
      </c>
      <c r="T15" s="163" t="s">
        <v>217</v>
      </c>
      <c r="U15" s="163">
        <v>0</v>
      </c>
      <c r="V15" s="163">
        <f>ROUND(E15*U15,2)</f>
        <v>0</v>
      </c>
      <c r="W15" s="163"/>
      <c r="X15" s="163" t="s">
        <v>218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220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74">
        <v>7</v>
      </c>
      <c r="B16" s="175" t="s">
        <v>232</v>
      </c>
      <c r="C16" s="188" t="s">
        <v>233</v>
      </c>
      <c r="D16" s="176" t="s">
        <v>215</v>
      </c>
      <c r="E16" s="177">
        <v>1</v>
      </c>
      <c r="F16" s="178">
        <v>0</v>
      </c>
      <c r="G16" s="179">
        <f>ROUND(E16*F16,2)</f>
        <v>0</v>
      </c>
      <c r="H16" s="164">
        <v>0</v>
      </c>
      <c r="I16" s="163">
        <f>ROUND(E16*H16,2)</f>
        <v>0</v>
      </c>
      <c r="J16" s="164">
        <v>25000</v>
      </c>
      <c r="K16" s="163">
        <f>ROUND(E16*J16,2)</f>
        <v>25000</v>
      </c>
      <c r="L16" s="163">
        <v>21</v>
      </c>
      <c r="M16" s="163">
        <f>G16*(1+L16/100)</f>
        <v>0</v>
      </c>
      <c r="N16" s="162">
        <v>0</v>
      </c>
      <c r="O16" s="162">
        <f>ROUND(E16*N16,2)</f>
        <v>0</v>
      </c>
      <c r="P16" s="162">
        <v>0</v>
      </c>
      <c r="Q16" s="162">
        <f>ROUND(E16*P16,2)</f>
        <v>0</v>
      </c>
      <c r="R16" s="163"/>
      <c r="S16" s="163" t="s">
        <v>216</v>
      </c>
      <c r="T16" s="163" t="s">
        <v>217</v>
      </c>
      <c r="U16" s="163">
        <v>0</v>
      </c>
      <c r="V16" s="163">
        <f>ROUND(E16*U16,2)</f>
        <v>0</v>
      </c>
      <c r="W16" s="163"/>
      <c r="X16" s="163" t="s">
        <v>218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220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33" x14ac:dyDescent="0.2">
      <c r="A17" s="3"/>
      <c r="B17" s="4"/>
      <c r="C17" s="18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197</v>
      </c>
    </row>
    <row r="18" spans="1:33" x14ac:dyDescent="0.2">
      <c r="A18" s="156"/>
      <c r="B18" s="157" t="s">
        <v>31</v>
      </c>
      <c r="C18" s="190"/>
      <c r="D18" s="158"/>
      <c r="E18" s="159"/>
      <c r="F18" s="159"/>
      <c r="G18" s="173">
        <f>G8+G14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234</v>
      </c>
    </row>
    <row r="19" spans="1:33" x14ac:dyDescent="0.2">
      <c r="A19" s="3"/>
      <c r="B19" s="4"/>
      <c r="C19" s="18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8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1"/>
      <c r="B21" s="261"/>
      <c r="C21" s="26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3"/>
      <c r="B22" s="263"/>
      <c r="C22" s="264"/>
      <c r="D22" s="263"/>
      <c r="E22" s="263"/>
      <c r="F22" s="263"/>
      <c r="G22" s="26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235</v>
      </c>
    </row>
    <row r="23" spans="1:33" x14ac:dyDescent="0.2">
      <c r="A23" s="263"/>
      <c r="B23" s="263"/>
      <c r="C23" s="264"/>
      <c r="D23" s="263"/>
      <c r="E23" s="263"/>
      <c r="F23" s="263"/>
      <c r="G23" s="26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63"/>
      <c r="B24" s="263"/>
      <c r="C24" s="264"/>
      <c r="D24" s="263"/>
      <c r="E24" s="263"/>
      <c r="F24" s="263"/>
      <c r="G24" s="26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63"/>
      <c r="B25" s="263"/>
      <c r="C25" s="264"/>
      <c r="D25" s="263"/>
      <c r="E25" s="263"/>
      <c r="F25" s="263"/>
      <c r="G25" s="26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63"/>
      <c r="B26" s="263"/>
      <c r="C26" s="264"/>
      <c r="D26" s="263"/>
      <c r="E26" s="263"/>
      <c r="F26" s="263"/>
      <c r="G26" s="26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18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191"/>
      <c r="D28" s="10"/>
      <c r="AG28" t="s">
        <v>236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E16A9-0E10-4D59-91F1-1DAB3240B8D0}">
  <sheetPr>
    <outlinePr summaryBelow="0"/>
  </sheetPr>
  <dimension ref="A1:BH5000"/>
  <sheetViews>
    <sheetView zoomScale="120" zoomScaleNormal="120" workbookViewId="0">
      <pane ySplit="7" topLeftCell="A83" activePane="bottomLeft" state="frozen"/>
      <selection pane="bottomLeft" activeCell="C102" sqref="C102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57</v>
      </c>
      <c r="C4" s="258" t="s">
        <v>58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5925.46</v>
      </c>
      <c r="J8" s="166"/>
      <c r="K8" s="166">
        <f>SUM(K9:K16)</f>
        <v>3264.72</v>
      </c>
      <c r="L8" s="166"/>
      <c r="M8" s="166">
        <f>SUM(M9:M16)</f>
        <v>0</v>
      </c>
      <c r="N8" s="165"/>
      <c r="O8" s="165">
        <f>SUM(O9:O16)</f>
        <v>1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5.45</v>
      </c>
      <c r="W8" s="166"/>
      <c r="X8" s="166"/>
      <c r="Y8" s="166"/>
      <c r="AG8" t="s">
        <v>212</v>
      </c>
    </row>
    <row r="9" spans="1:60" ht="22.5" outlineLevel="1" x14ac:dyDescent="0.2">
      <c r="A9" s="174">
        <v>1</v>
      </c>
      <c r="B9" s="175" t="s">
        <v>237</v>
      </c>
      <c r="C9" s="188" t="s">
        <v>238</v>
      </c>
      <c r="D9" s="176" t="s">
        <v>239</v>
      </c>
      <c r="E9" s="177">
        <v>0.32400000000000001</v>
      </c>
      <c r="F9" s="178">
        <v>0</v>
      </c>
      <c r="G9" s="179">
        <f>ROUND(E9*F9,2)</f>
        <v>0</v>
      </c>
      <c r="H9" s="164">
        <v>6355.17</v>
      </c>
      <c r="I9" s="163">
        <f>ROUND(E9*H9,2)</f>
        <v>2059.08</v>
      </c>
      <c r="J9" s="164">
        <v>2714.83</v>
      </c>
      <c r="K9" s="163">
        <f>ROUND(E9*J9,2)</f>
        <v>879.6</v>
      </c>
      <c r="L9" s="163">
        <v>21</v>
      </c>
      <c r="M9" s="163">
        <f>G9*(1+L9/100)</f>
        <v>0</v>
      </c>
      <c r="N9" s="162">
        <v>1.6820299999999999</v>
      </c>
      <c r="O9" s="162">
        <f>ROUND(E9*N9,2)</f>
        <v>0.54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4.8899999999999997</v>
      </c>
      <c r="V9" s="163">
        <f>ROUND(E9*U9,2)</f>
        <v>1.58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242</v>
      </c>
      <c r="D10" s="192"/>
      <c r="E10" s="193">
        <v>0.32400000000000001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4">
        <v>2</v>
      </c>
      <c r="B11" s="175" t="s">
        <v>244</v>
      </c>
      <c r="C11" s="188" t="s">
        <v>2040</v>
      </c>
      <c r="D11" s="176" t="s">
        <v>245</v>
      </c>
      <c r="E11" s="177">
        <v>4.57</v>
      </c>
      <c r="F11" s="178">
        <v>0</v>
      </c>
      <c r="G11" s="179">
        <f>ROUND(E11*F11,2)</f>
        <v>0</v>
      </c>
      <c r="H11" s="164">
        <v>797.83</v>
      </c>
      <c r="I11" s="163">
        <f>ROUND(E11*H11,2)</f>
        <v>3646.08</v>
      </c>
      <c r="J11" s="164">
        <v>312.17</v>
      </c>
      <c r="K11" s="163">
        <f>ROUND(E11*J11,2)</f>
        <v>1426.62</v>
      </c>
      <c r="L11" s="163">
        <v>21</v>
      </c>
      <c r="M11" s="163">
        <f>G11*(1+L11/100)</f>
        <v>0</v>
      </c>
      <c r="N11" s="162">
        <v>0.10106</v>
      </c>
      <c r="O11" s="162">
        <f>ROUND(E11*N11,2)</f>
        <v>0.46</v>
      </c>
      <c r="P11" s="162">
        <v>0</v>
      </c>
      <c r="Q11" s="162">
        <f>ROUND(E11*P11,2)</f>
        <v>0</v>
      </c>
      <c r="R11" s="163"/>
      <c r="S11" s="163" t="s">
        <v>216</v>
      </c>
      <c r="T11" s="163" t="s">
        <v>216</v>
      </c>
      <c r="U11" s="163">
        <v>0.50627999999999995</v>
      </c>
      <c r="V11" s="163">
        <f>ROUND(E11*U11,2)</f>
        <v>2.31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241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4" t="s">
        <v>246</v>
      </c>
      <c r="D12" s="192"/>
      <c r="E12" s="193">
        <v>4.57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4">
        <v>3</v>
      </c>
      <c r="B13" s="175" t="s">
        <v>247</v>
      </c>
      <c r="C13" s="188" t="s">
        <v>248</v>
      </c>
      <c r="D13" s="176" t="s">
        <v>249</v>
      </c>
      <c r="E13" s="177">
        <v>2.6</v>
      </c>
      <c r="F13" s="178">
        <v>0</v>
      </c>
      <c r="G13" s="179">
        <f>ROUND(E13*F13,2)</f>
        <v>0</v>
      </c>
      <c r="H13" s="164">
        <v>22.39</v>
      </c>
      <c r="I13" s="163">
        <f>ROUND(E13*H13,2)</f>
        <v>58.21</v>
      </c>
      <c r="J13" s="164">
        <v>110.61</v>
      </c>
      <c r="K13" s="163">
        <f>ROUND(E13*J13,2)</f>
        <v>287.58999999999997</v>
      </c>
      <c r="L13" s="163">
        <v>21</v>
      </c>
      <c r="M13" s="163">
        <f>G13*(1+L13/100)</f>
        <v>0</v>
      </c>
      <c r="N13" s="162">
        <v>8.0000000000000007E-5</v>
      </c>
      <c r="O13" s="162">
        <f>ROUND(E13*N13,2)</f>
        <v>0</v>
      </c>
      <c r="P13" s="162">
        <v>0</v>
      </c>
      <c r="Q13" s="162">
        <f>ROUND(E13*P13,2)</f>
        <v>0</v>
      </c>
      <c r="R13" s="163"/>
      <c r="S13" s="163" t="s">
        <v>216</v>
      </c>
      <c r="T13" s="163" t="s">
        <v>216</v>
      </c>
      <c r="U13" s="163">
        <v>0.18</v>
      </c>
      <c r="V13" s="163">
        <f>ROUND(E13*U13,2)</f>
        <v>0.47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241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2" x14ac:dyDescent="0.2">
      <c r="A14" s="160"/>
      <c r="B14" s="161"/>
      <c r="C14" s="194" t="s">
        <v>250</v>
      </c>
      <c r="D14" s="192"/>
      <c r="E14" s="193">
        <v>2.6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4">
        <v>4</v>
      </c>
      <c r="B15" s="175" t="s">
        <v>251</v>
      </c>
      <c r="C15" s="188" t="s">
        <v>252</v>
      </c>
      <c r="D15" s="176" t="s">
        <v>249</v>
      </c>
      <c r="E15" s="177">
        <v>4.9000000000000004</v>
      </c>
      <c r="F15" s="178">
        <v>0</v>
      </c>
      <c r="G15" s="179">
        <f>ROUND(E15*F15,2)</f>
        <v>0</v>
      </c>
      <c r="H15" s="164">
        <v>33.08</v>
      </c>
      <c r="I15" s="163">
        <f>ROUND(E15*H15,2)</f>
        <v>162.09</v>
      </c>
      <c r="J15" s="164">
        <v>136.91999999999999</v>
      </c>
      <c r="K15" s="163">
        <f>ROUND(E15*J15,2)</f>
        <v>670.91</v>
      </c>
      <c r="L15" s="163">
        <v>21</v>
      </c>
      <c r="M15" s="163">
        <f>G15*(1+L15/100)</f>
        <v>0</v>
      </c>
      <c r="N15" s="162">
        <v>1.0200000000000001E-3</v>
      </c>
      <c r="O15" s="162">
        <f>ROUND(E15*N15,2)</f>
        <v>0</v>
      </c>
      <c r="P15" s="162">
        <v>0</v>
      </c>
      <c r="Q15" s="162">
        <f>ROUND(E15*P15,2)</f>
        <v>0</v>
      </c>
      <c r="R15" s="163"/>
      <c r="S15" s="163" t="s">
        <v>216</v>
      </c>
      <c r="T15" s="163" t="s">
        <v>216</v>
      </c>
      <c r="U15" s="163">
        <v>0.223</v>
      </c>
      <c r="V15" s="163">
        <f>ROUND(E15*U15,2)</f>
        <v>1.0900000000000001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241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4" t="s">
        <v>253</v>
      </c>
      <c r="D16" s="192"/>
      <c r="E16" s="193">
        <v>4.9000000000000004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67" t="s">
        <v>211</v>
      </c>
      <c r="B17" s="168" t="s">
        <v>114</v>
      </c>
      <c r="C17" s="186" t="s">
        <v>116</v>
      </c>
      <c r="D17" s="169"/>
      <c r="E17" s="170"/>
      <c r="F17" s="171"/>
      <c r="G17" s="172">
        <f>SUMIF(AG18:AG23,"&lt;&gt;NOR",G18:G23)</f>
        <v>0</v>
      </c>
      <c r="H17" s="166"/>
      <c r="I17" s="166">
        <f>SUM(I18:I23)</f>
        <v>2630.25</v>
      </c>
      <c r="J17" s="166"/>
      <c r="K17" s="166">
        <f>SUM(K18:K23)</f>
        <v>5240.45</v>
      </c>
      <c r="L17" s="166"/>
      <c r="M17" s="166">
        <f>SUM(M18:M23)</f>
        <v>0</v>
      </c>
      <c r="N17" s="165"/>
      <c r="O17" s="165">
        <f>SUM(O18:O23)</f>
        <v>0.33</v>
      </c>
      <c r="P17" s="165"/>
      <c r="Q17" s="165">
        <f>SUM(Q18:Q23)</f>
        <v>0</v>
      </c>
      <c r="R17" s="166"/>
      <c r="S17" s="166"/>
      <c r="T17" s="166"/>
      <c r="U17" s="166"/>
      <c r="V17" s="166">
        <f>SUM(V18:V23)</f>
        <v>7.9799999999999995</v>
      </c>
      <c r="W17" s="166"/>
      <c r="X17" s="166"/>
      <c r="Y17" s="166"/>
      <c r="AG17" t="s">
        <v>212</v>
      </c>
    </row>
    <row r="18" spans="1:60" ht="22.5" outlineLevel="1" x14ac:dyDescent="0.2">
      <c r="A18" s="174">
        <v>5</v>
      </c>
      <c r="B18" s="175" t="s">
        <v>254</v>
      </c>
      <c r="C18" s="188" t="s">
        <v>255</v>
      </c>
      <c r="D18" s="176" t="s">
        <v>256</v>
      </c>
      <c r="E18" s="177">
        <v>1</v>
      </c>
      <c r="F18" s="178">
        <v>0</v>
      </c>
      <c r="G18" s="179">
        <f>ROUND(E18*F18,2)</f>
        <v>0</v>
      </c>
      <c r="H18" s="164">
        <v>306.27999999999997</v>
      </c>
      <c r="I18" s="163">
        <f>ROUND(E18*H18,2)</f>
        <v>306.27999999999997</v>
      </c>
      <c r="J18" s="164">
        <v>559.72</v>
      </c>
      <c r="K18" s="163">
        <f>ROUND(E18*J18,2)</f>
        <v>559.72</v>
      </c>
      <c r="L18" s="163">
        <v>21</v>
      </c>
      <c r="M18" s="163">
        <f>G18*(1+L18/100)</f>
        <v>0</v>
      </c>
      <c r="N18" s="162">
        <v>3.6119999999999999E-2</v>
      </c>
      <c r="O18" s="162">
        <f>ROUND(E18*N18,2)</f>
        <v>0.04</v>
      </c>
      <c r="P18" s="162">
        <v>0</v>
      </c>
      <c r="Q18" s="162">
        <f>ROUND(E18*P18,2)</f>
        <v>0</v>
      </c>
      <c r="R18" s="163"/>
      <c r="S18" s="163" t="s">
        <v>216</v>
      </c>
      <c r="T18" s="163" t="s">
        <v>216</v>
      </c>
      <c r="U18" s="163">
        <v>0.88292999999999999</v>
      </c>
      <c r="V18" s="163">
        <f>ROUND(E18*U18,2)</f>
        <v>0.88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241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 x14ac:dyDescent="0.2">
      <c r="A19" s="160"/>
      <c r="B19" s="161"/>
      <c r="C19" s="194" t="s">
        <v>257</v>
      </c>
      <c r="D19" s="192"/>
      <c r="E19" s="193">
        <v>1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243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74">
        <v>6</v>
      </c>
      <c r="B20" s="175" t="s">
        <v>258</v>
      </c>
      <c r="C20" s="188" t="s">
        <v>259</v>
      </c>
      <c r="D20" s="176" t="s">
        <v>245</v>
      </c>
      <c r="E20" s="177">
        <v>0.73499999999999999</v>
      </c>
      <c r="F20" s="178">
        <v>0</v>
      </c>
      <c r="G20" s="179">
        <f>ROUND(E20*F20,2)</f>
        <v>0</v>
      </c>
      <c r="H20" s="164">
        <v>407.19</v>
      </c>
      <c r="I20" s="163">
        <f>ROUND(E20*H20,2)</f>
        <v>299.27999999999997</v>
      </c>
      <c r="J20" s="164">
        <v>1176.81</v>
      </c>
      <c r="K20" s="163">
        <f>ROUND(E20*J20,2)</f>
        <v>864.96</v>
      </c>
      <c r="L20" s="163">
        <v>21</v>
      </c>
      <c r="M20" s="163">
        <f>G20*(1+L20/100)</f>
        <v>0</v>
      </c>
      <c r="N20" s="162">
        <v>3.9039999999999998E-2</v>
      </c>
      <c r="O20" s="162">
        <f>ROUND(E20*N20,2)</f>
        <v>0.03</v>
      </c>
      <c r="P20" s="162">
        <v>0</v>
      </c>
      <c r="Q20" s="162">
        <f>ROUND(E20*P20,2)</f>
        <v>0</v>
      </c>
      <c r="R20" s="163"/>
      <c r="S20" s="163" t="s">
        <v>216</v>
      </c>
      <c r="T20" s="163" t="s">
        <v>216</v>
      </c>
      <c r="U20" s="163">
        <v>1.8764099999999999</v>
      </c>
      <c r="V20" s="163">
        <f>ROUND(E20*U20,2)</f>
        <v>1.38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241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 x14ac:dyDescent="0.2">
      <c r="A21" s="160"/>
      <c r="B21" s="161"/>
      <c r="C21" s="194" t="s">
        <v>260</v>
      </c>
      <c r="D21" s="192"/>
      <c r="E21" s="193">
        <v>0.73499999999999999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4">
        <v>7</v>
      </c>
      <c r="B22" s="175" t="s">
        <v>261</v>
      </c>
      <c r="C22" s="188" t="s">
        <v>262</v>
      </c>
      <c r="D22" s="176" t="s">
        <v>245</v>
      </c>
      <c r="E22" s="177">
        <v>9.14</v>
      </c>
      <c r="F22" s="178">
        <v>0</v>
      </c>
      <c r="G22" s="179">
        <f>ROUND(E22*F22,2)</f>
        <v>0</v>
      </c>
      <c r="H22" s="164">
        <v>221.52</v>
      </c>
      <c r="I22" s="163">
        <f>ROUND(E22*H22,2)</f>
        <v>2024.69</v>
      </c>
      <c r="J22" s="164">
        <v>417.48</v>
      </c>
      <c r="K22" s="163">
        <f>ROUND(E22*J22,2)</f>
        <v>3815.77</v>
      </c>
      <c r="L22" s="163">
        <v>21</v>
      </c>
      <c r="M22" s="163">
        <f>G22*(1+L22/100)</f>
        <v>0</v>
      </c>
      <c r="N22" s="162">
        <v>2.7980000000000001E-2</v>
      </c>
      <c r="O22" s="162">
        <f>ROUND(E22*N22,2)</f>
        <v>0.26</v>
      </c>
      <c r="P22" s="162">
        <v>0</v>
      </c>
      <c r="Q22" s="162">
        <f>ROUND(E22*P22,2)</f>
        <v>0</v>
      </c>
      <c r="R22" s="163"/>
      <c r="S22" s="163" t="s">
        <v>216</v>
      </c>
      <c r="T22" s="163" t="s">
        <v>216</v>
      </c>
      <c r="U22" s="163">
        <v>0.626</v>
      </c>
      <c r="V22" s="163">
        <f>ROUND(E22*U22,2)</f>
        <v>5.72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241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 x14ac:dyDescent="0.2">
      <c r="A23" s="160"/>
      <c r="B23" s="161"/>
      <c r="C23" s="194" t="s">
        <v>263</v>
      </c>
      <c r="D23" s="192"/>
      <c r="E23" s="193">
        <v>9.14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67" t="s">
        <v>211</v>
      </c>
      <c r="B24" s="168" t="s">
        <v>119</v>
      </c>
      <c r="C24" s="186" t="s">
        <v>120</v>
      </c>
      <c r="D24" s="169"/>
      <c r="E24" s="170"/>
      <c r="F24" s="171"/>
      <c r="G24" s="172">
        <f>SUMIF(AG25:AG26,"&lt;&gt;NOR",G25:G26)</f>
        <v>0</v>
      </c>
      <c r="H24" s="166"/>
      <c r="I24" s="166">
        <f>SUM(I25:I26)</f>
        <v>964.73</v>
      </c>
      <c r="J24" s="166"/>
      <c r="K24" s="166">
        <f>SUM(K25:K26)</f>
        <v>425.35</v>
      </c>
      <c r="L24" s="166"/>
      <c r="M24" s="166">
        <f>SUM(M25:M26)</f>
        <v>0</v>
      </c>
      <c r="N24" s="165"/>
      <c r="O24" s="165">
        <f>SUM(O25:O26)</f>
        <v>0.09</v>
      </c>
      <c r="P24" s="165"/>
      <c r="Q24" s="165">
        <f>SUM(Q25:Q26)</f>
        <v>0</v>
      </c>
      <c r="R24" s="166"/>
      <c r="S24" s="166"/>
      <c r="T24" s="166"/>
      <c r="U24" s="166"/>
      <c r="V24" s="166">
        <f>SUM(V25:V26)</f>
        <v>0.7</v>
      </c>
      <c r="W24" s="166"/>
      <c r="X24" s="166"/>
      <c r="Y24" s="166"/>
      <c r="AG24" t="s">
        <v>212</v>
      </c>
    </row>
    <row r="25" spans="1:60" outlineLevel="1" x14ac:dyDescent="0.2">
      <c r="A25" s="174">
        <v>8</v>
      </c>
      <c r="B25" s="175" t="s">
        <v>264</v>
      </c>
      <c r="C25" s="188" t="s">
        <v>2041</v>
      </c>
      <c r="D25" s="176" t="s">
        <v>245</v>
      </c>
      <c r="E25" s="177">
        <v>0.86880000000000002</v>
      </c>
      <c r="F25" s="178">
        <v>0</v>
      </c>
      <c r="G25" s="179">
        <f>ROUND(E25*F25,2)</f>
        <v>0</v>
      </c>
      <c r="H25" s="164">
        <v>1110.42</v>
      </c>
      <c r="I25" s="163">
        <f>ROUND(E25*H25,2)</f>
        <v>964.73</v>
      </c>
      <c r="J25" s="164">
        <v>489.58</v>
      </c>
      <c r="K25" s="163">
        <f>ROUND(E25*J25,2)</f>
        <v>425.35</v>
      </c>
      <c r="L25" s="163">
        <v>21</v>
      </c>
      <c r="M25" s="163">
        <f>G25*(1+L25/100)</f>
        <v>0</v>
      </c>
      <c r="N25" s="162">
        <v>0.10237</v>
      </c>
      <c r="O25" s="162">
        <f>ROUND(E25*N25,2)</f>
        <v>0.09</v>
      </c>
      <c r="P25" s="162">
        <v>0</v>
      </c>
      <c r="Q25" s="162">
        <f>ROUND(E25*P25,2)</f>
        <v>0</v>
      </c>
      <c r="R25" s="163"/>
      <c r="S25" s="163" t="s">
        <v>216</v>
      </c>
      <c r="T25" s="163" t="s">
        <v>216</v>
      </c>
      <c r="U25" s="163">
        <v>0.80700000000000005</v>
      </c>
      <c r="V25" s="163">
        <f>ROUND(E25*U25,2)</f>
        <v>0.7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241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4" t="s">
        <v>265</v>
      </c>
      <c r="D26" s="192"/>
      <c r="E26" s="193">
        <v>0.86880000000000002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243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">
      <c r="A27" s="167" t="s">
        <v>211</v>
      </c>
      <c r="B27" s="168" t="s">
        <v>121</v>
      </c>
      <c r="C27" s="186" t="s">
        <v>122</v>
      </c>
      <c r="D27" s="169"/>
      <c r="E27" s="170"/>
      <c r="F27" s="171"/>
      <c r="G27" s="172">
        <f>SUMIF(AG28:AG28,"&lt;&gt;NOR",G28:G28)</f>
        <v>0</v>
      </c>
      <c r="H27" s="166"/>
      <c r="I27" s="166">
        <f>SUM(I28:I28)</f>
        <v>2262.61</v>
      </c>
      <c r="J27" s="166"/>
      <c r="K27" s="166">
        <f>SUM(K28:K28)</f>
        <v>1137.3900000000001</v>
      </c>
      <c r="L27" s="166"/>
      <c r="M27" s="166">
        <f>SUM(M28:M28)</f>
        <v>0</v>
      </c>
      <c r="N27" s="165"/>
      <c r="O27" s="165">
        <f>SUM(O28:O28)</f>
        <v>0.03</v>
      </c>
      <c r="P27" s="165"/>
      <c r="Q27" s="165">
        <f>SUM(Q28:Q28)</f>
        <v>0</v>
      </c>
      <c r="R27" s="166"/>
      <c r="S27" s="166"/>
      <c r="T27" s="166"/>
      <c r="U27" s="166"/>
      <c r="V27" s="166">
        <f>SUM(V28:V28)</f>
        <v>1.86</v>
      </c>
      <c r="W27" s="166"/>
      <c r="X27" s="166"/>
      <c r="Y27" s="166"/>
      <c r="AG27" t="s">
        <v>212</v>
      </c>
    </row>
    <row r="28" spans="1:60" ht="22.5" outlineLevel="1" x14ac:dyDescent="0.2">
      <c r="A28" s="180">
        <v>9</v>
      </c>
      <c r="B28" s="181" t="s">
        <v>266</v>
      </c>
      <c r="C28" s="187" t="s">
        <v>267</v>
      </c>
      <c r="D28" s="182" t="s">
        <v>256</v>
      </c>
      <c r="E28" s="183">
        <v>1</v>
      </c>
      <c r="F28" s="184">
        <v>0</v>
      </c>
      <c r="G28" s="185">
        <f>ROUND(E28*F28,2)</f>
        <v>0</v>
      </c>
      <c r="H28" s="164">
        <v>2262.61</v>
      </c>
      <c r="I28" s="163">
        <f>ROUND(E28*H28,2)</f>
        <v>2262.61</v>
      </c>
      <c r="J28" s="164">
        <v>1137.3900000000001</v>
      </c>
      <c r="K28" s="163">
        <f>ROUND(E28*J28,2)</f>
        <v>1137.3900000000001</v>
      </c>
      <c r="L28" s="163">
        <v>21</v>
      </c>
      <c r="M28" s="163">
        <f>G28*(1+L28/100)</f>
        <v>0</v>
      </c>
      <c r="N28" s="162">
        <v>3.4169999999999999E-2</v>
      </c>
      <c r="O28" s="162">
        <f>ROUND(E28*N28,2)</f>
        <v>0.03</v>
      </c>
      <c r="P28" s="162">
        <v>0</v>
      </c>
      <c r="Q28" s="162">
        <f>ROUND(E28*P28,2)</f>
        <v>0</v>
      </c>
      <c r="R28" s="163"/>
      <c r="S28" s="163" t="s">
        <v>216</v>
      </c>
      <c r="T28" s="163" t="s">
        <v>216</v>
      </c>
      <c r="U28" s="163">
        <v>1.86</v>
      </c>
      <c r="V28" s="163">
        <f>ROUND(E28*U28,2)</f>
        <v>1.86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241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67" t="s">
        <v>211</v>
      </c>
      <c r="B29" s="168" t="s">
        <v>129</v>
      </c>
      <c r="C29" s="186" t="s">
        <v>130</v>
      </c>
      <c r="D29" s="169"/>
      <c r="E29" s="170"/>
      <c r="F29" s="171"/>
      <c r="G29" s="172">
        <f>SUMIF(AG30:AG41,"&lt;&gt;NOR",G30:G41)</f>
        <v>0</v>
      </c>
      <c r="H29" s="166"/>
      <c r="I29" s="166">
        <f>SUM(I30:I41)</f>
        <v>204.6</v>
      </c>
      <c r="J29" s="166"/>
      <c r="K29" s="166">
        <f>SUM(K30:K41)</f>
        <v>2836.7799999999997</v>
      </c>
      <c r="L29" s="166"/>
      <c r="M29" s="166">
        <f>SUM(M30:M41)</f>
        <v>0</v>
      </c>
      <c r="N29" s="165"/>
      <c r="O29" s="165">
        <f>SUM(O30:O41)</f>
        <v>0</v>
      </c>
      <c r="P29" s="165"/>
      <c r="Q29" s="165">
        <f>SUM(Q30:Q41)</f>
        <v>1.96</v>
      </c>
      <c r="R29" s="166"/>
      <c r="S29" s="166"/>
      <c r="T29" s="166"/>
      <c r="U29" s="166"/>
      <c r="V29" s="166">
        <f>SUM(V30:V41)</f>
        <v>4.1899999999999995</v>
      </c>
      <c r="W29" s="166"/>
      <c r="X29" s="166"/>
      <c r="Y29" s="166"/>
      <c r="AG29" t="s">
        <v>212</v>
      </c>
    </row>
    <row r="30" spans="1:60" outlineLevel="1" x14ac:dyDescent="0.2">
      <c r="A30" s="174">
        <v>10</v>
      </c>
      <c r="B30" s="175" t="s">
        <v>268</v>
      </c>
      <c r="C30" s="188" t="s">
        <v>269</v>
      </c>
      <c r="D30" s="176" t="s">
        <v>245</v>
      </c>
      <c r="E30" s="177">
        <v>5.5848000000000004</v>
      </c>
      <c r="F30" s="178">
        <v>0</v>
      </c>
      <c r="G30" s="179">
        <f>ROUND(E30*F30,2)</f>
        <v>0</v>
      </c>
      <c r="H30" s="164">
        <v>19.43</v>
      </c>
      <c r="I30" s="163">
        <f>ROUND(E30*H30,2)</f>
        <v>108.51</v>
      </c>
      <c r="J30" s="164">
        <v>194.07</v>
      </c>
      <c r="K30" s="163">
        <f>ROUND(E30*J30,2)</f>
        <v>1083.8399999999999</v>
      </c>
      <c r="L30" s="163">
        <v>21</v>
      </c>
      <c r="M30" s="163">
        <f>G30*(1+L30/100)</f>
        <v>0</v>
      </c>
      <c r="N30" s="162">
        <v>6.7000000000000002E-4</v>
      </c>
      <c r="O30" s="162">
        <f>ROUND(E30*N30,2)</f>
        <v>0</v>
      </c>
      <c r="P30" s="162">
        <v>0.31900000000000001</v>
      </c>
      <c r="Q30" s="162">
        <f>ROUND(E30*P30,2)</f>
        <v>1.78</v>
      </c>
      <c r="R30" s="163"/>
      <c r="S30" s="163" t="s">
        <v>216</v>
      </c>
      <c r="T30" s="163" t="s">
        <v>216</v>
      </c>
      <c r="U30" s="163">
        <v>0.317</v>
      </c>
      <c r="V30" s="163">
        <f>ROUND(E30*U30,2)</f>
        <v>1.77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241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2" x14ac:dyDescent="0.2">
      <c r="A31" s="160"/>
      <c r="B31" s="161"/>
      <c r="C31" s="194" t="s">
        <v>270</v>
      </c>
      <c r="D31" s="192"/>
      <c r="E31" s="193">
        <v>5.5848000000000004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80">
        <v>11</v>
      </c>
      <c r="B32" s="181" t="s">
        <v>271</v>
      </c>
      <c r="C32" s="187" t="s">
        <v>272</v>
      </c>
      <c r="D32" s="182" t="s">
        <v>256</v>
      </c>
      <c r="E32" s="183">
        <v>1</v>
      </c>
      <c r="F32" s="184">
        <v>0</v>
      </c>
      <c r="G32" s="185">
        <f>ROUND(E32*F32,2)</f>
        <v>0</v>
      </c>
      <c r="H32" s="164">
        <v>0</v>
      </c>
      <c r="I32" s="163">
        <f>ROUND(E32*H32,2)</f>
        <v>0</v>
      </c>
      <c r="J32" s="164">
        <v>13.8</v>
      </c>
      <c r="K32" s="163">
        <f>ROUND(E32*J32,2)</f>
        <v>13.8</v>
      </c>
      <c r="L32" s="163">
        <v>21</v>
      </c>
      <c r="M32" s="163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3"/>
      <c r="S32" s="163" t="s">
        <v>216</v>
      </c>
      <c r="T32" s="163" t="s">
        <v>216</v>
      </c>
      <c r="U32" s="163">
        <v>0.03</v>
      </c>
      <c r="V32" s="163">
        <f>ROUND(E32*U32,2)</f>
        <v>0.03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241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80">
        <v>12</v>
      </c>
      <c r="B33" s="181" t="s">
        <v>273</v>
      </c>
      <c r="C33" s="187" t="s">
        <v>274</v>
      </c>
      <c r="D33" s="182" t="s">
        <v>256</v>
      </c>
      <c r="E33" s="183">
        <v>2</v>
      </c>
      <c r="F33" s="184">
        <v>0</v>
      </c>
      <c r="G33" s="185">
        <f>ROUND(E33*F33,2)</f>
        <v>0</v>
      </c>
      <c r="H33" s="164">
        <v>0</v>
      </c>
      <c r="I33" s="163">
        <f>ROUND(E33*H33,2)</f>
        <v>0</v>
      </c>
      <c r="J33" s="164">
        <v>23</v>
      </c>
      <c r="K33" s="163">
        <f>ROUND(E33*J33,2)</f>
        <v>46</v>
      </c>
      <c r="L33" s="163">
        <v>21</v>
      </c>
      <c r="M33" s="163">
        <f>G33*(1+L33/100)</f>
        <v>0</v>
      </c>
      <c r="N33" s="162">
        <v>0</v>
      </c>
      <c r="O33" s="162">
        <f>ROUND(E33*N33,2)</f>
        <v>0</v>
      </c>
      <c r="P33" s="162">
        <v>0</v>
      </c>
      <c r="Q33" s="162">
        <f>ROUND(E33*P33,2)</f>
        <v>0</v>
      </c>
      <c r="R33" s="163"/>
      <c r="S33" s="163" t="s">
        <v>216</v>
      </c>
      <c r="T33" s="163" t="s">
        <v>216</v>
      </c>
      <c r="U33" s="163">
        <v>0.05</v>
      </c>
      <c r="V33" s="163">
        <f>ROUND(E33*U33,2)</f>
        <v>0.1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241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4">
        <v>13</v>
      </c>
      <c r="B34" s="175" t="s">
        <v>275</v>
      </c>
      <c r="C34" s="188" t="s">
        <v>276</v>
      </c>
      <c r="D34" s="176" t="s">
        <v>245</v>
      </c>
      <c r="E34" s="177">
        <v>0.54</v>
      </c>
      <c r="F34" s="178">
        <v>0</v>
      </c>
      <c r="G34" s="179">
        <f>ROUND(E34*F34,2)</f>
        <v>0</v>
      </c>
      <c r="H34" s="164">
        <v>64.03</v>
      </c>
      <c r="I34" s="163">
        <f>ROUND(E34*H34,2)</f>
        <v>34.58</v>
      </c>
      <c r="J34" s="164">
        <v>489.97</v>
      </c>
      <c r="K34" s="163">
        <f>ROUND(E34*J34,2)</f>
        <v>264.58</v>
      </c>
      <c r="L34" s="163">
        <v>21</v>
      </c>
      <c r="M34" s="163">
        <f>G34*(1+L34/100)</f>
        <v>0</v>
      </c>
      <c r="N34" s="162">
        <v>2.1900000000000001E-3</v>
      </c>
      <c r="O34" s="162">
        <f>ROUND(E34*N34,2)</f>
        <v>0</v>
      </c>
      <c r="P34" s="162">
        <v>7.4999999999999997E-2</v>
      </c>
      <c r="Q34" s="162">
        <f>ROUND(E34*P34,2)</f>
        <v>0.04</v>
      </c>
      <c r="R34" s="163"/>
      <c r="S34" s="163" t="s">
        <v>216</v>
      </c>
      <c r="T34" s="163" t="s">
        <v>216</v>
      </c>
      <c r="U34" s="163">
        <v>0.95499999999999996</v>
      </c>
      <c r="V34" s="163">
        <f>ROUND(E34*U34,2)</f>
        <v>0.52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241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 x14ac:dyDescent="0.2">
      <c r="A35" s="160"/>
      <c r="B35" s="161"/>
      <c r="C35" s="194" t="s">
        <v>277</v>
      </c>
      <c r="D35" s="192"/>
      <c r="E35" s="193">
        <v>0.54</v>
      </c>
      <c r="F35" s="163"/>
      <c r="G35" s="163">
        <f>ROUND(E35*F35,2)</f>
        <v>0</v>
      </c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74">
        <v>14</v>
      </c>
      <c r="B36" s="175" t="s">
        <v>278</v>
      </c>
      <c r="C36" s="188" t="s">
        <v>279</v>
      </c>
      <c r="D36" s="176" t="s">
        <v>245</v>
      </c>
      <c r="E36" s="177">
        <v>1.8</v>
      </c>
      <c r="F36" s="178">
        <v>0</v>
      </c>
      <c r="G36" s="179">
        <f>ROUND(E36*F36,2)</f>
        <v>0</v>
      </c>
      <c r="H36" s="164">
        <v>34.17</v>
      </c>
      <c r="I36" s="163">
        <f>ROUND(E36*H36,2)</f>
        <v>61.51</v>
      </c>
      <c r="J36" s="164">
        <v>476.83</v>
      </c>
      <c r="K36" s="163">
        <f>ROUND(E36*J36,2)</f>
        <v>858.29</v>
      </c>
      <c r="L36" s="163">
        <v>21</v>
      </c>
      <c r="M36" s="163">
        <f>G36*(1+L36/100)</f>
        <v>0</v>
      </c>
      <c r="N36" s="162">
        <v>1.17E-3</v>
      </c>
      <c r="O36" s="162">
        <f>ROUND(E36*N36,2)</f>
        <v>0</v>
      </c>
      <c r="P36" s="162">
        <v>7.5999999999999998E-2</v>
      </c>
      <c r="Q36" s="162">
        <f>ROUND(E36*P36,2)</f>
        <v>0.14000000000000001</v>
      </c>
      <c r="R36" s="163"/>
      <c r="S36" s="163" t="s">
        <v>216</v>
      </c>
      <c r="T36" s="163" t="s">
        <v>216</v>
      </c>
      <c r="U36" s="163">
        <v>0.93899999999999995</v>
      </c>
      <c r="V36" s="163">
        <f>ROUND(E36*U36,2)</f>
        <v>1.69</v>
      </c>
      <c r="W36" s="163"/>
      <c r="X36" s="163" t="s">
        <v>240</v>
      </c>
      <c r="Y36" s="163" t="s">
        <v>219</v>
      </c>
      <c r="Z36" s="153"/>
      <c r="AA36" s="153"/>
      <c r="AB36" s="153"/>
      <c r="AC36" s="153"/>
      <c r="AD36" s="153"/>
      <c r="AE36" s="153"/>
      <c r="AF36" s="153"/>
      <c r="AG36" s="153" t="s">
        <v>241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2" x14ac:dyDescent="0.2">
      <c r="A37" s="160"/>
      <c r="B37" s="161"/>
      <c r="C37" s="194" t="s">
        <v>280</v>
      </c>
      <c r="D37" s="192"/>
      <c r="E37" s="193">
        <v>1.8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4">
        <v>15</v>
      </c>
      <c r="B38" s="175" t="s">
        <v>281</v>
      </c>
      <c r="C38" s="188" t="s">
        <v>282</v>
      </c>
      <c r="D38" s="176" t="s">
        <v>283</v>
      </c>
      <c r="E38" s="177">
        <v>1.78155</v>
      </c>
      <c r="F38" s="178">
        <v>0</v>
      </c>
      <c r="G38" s="179">
        <f>ROUND(E38*F38,2)</f>
        <v>0</v>
      </c>
      <c r="H38" s="164">
        <v>0</v>
      </c>
      <c r="I38" s="163">
        <f>ROUND(E38*H38,2)</f>
        <v>0</v>
      </c>
      <c r="J38" s="164">
        <v>122</v>
      </c>
      <c r="K38" s="163">
        <f>ROUND(E38*J38,2)</f>
        <v>217.35</v>
      </c>
      <c r="L38" s="163">
        <v>21</v>
      </c>
      <c r="M38" s="163">
        <f>G38*(1+L38/100)</f>
        <v>0</v>
      </c>
      <c r="N38" s="162">
        <v>0</v>
      </c>
      <c r="O38" s="162">
        <f>ROUND(E38*N38,2)</f>
        <v>0</v>
      </c>
      <c r="P38" s="162">
        <v>0</v>
      </c>
      <c r="Q38" s="162">
        <f>ROUND(E38*P38,2)</f>
        <v>0</v>
      </c>
      <c r="R38" s="163"/>
      <c r="S38" s="163" t="s">
        <v>216</v>
      </c>
      <c r="T38" s="163" t="s">
        <v>216</v>
      </c>
      <c r="U38" s="163">
        <v>4.5999999999999999E-2</v>
      </c>
      <c r="V38" s="163">
        <f>ROUND(E38*U38,2)</f>
        <v>0.08</v>
      </c>
      <c r="W38" s="163"/>
      <c r="X38" s="163" t="s">
        <v>240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241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194" t="s">
        <v>284</v>
      </c>
      <c r="D39" s="192"/>
      <c r="E39" s="193">
        <v>1.78155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80">
        <v>16</v>
      </c>
      <c r="B40" s="181" t="s">
        <v>285</v>
      </c>
      <c r="C40" s="187" t="s">
        <v>286</v>
      </c>
      <c r="D40" s="182" t="s">
        <v>283</v>
      </c>
      <c r="E40" s="183">
        <v>1.78155</v>
      </c>
      <c r="F40" s="184">
        <v>0</v>
      </c>
      <c r="G40" s="185">
        <f>ROUND(E40*F40,2)</f>
        <v>0</v>
      </c>
      <c r="H40" s="164">
        <v>0</v>
      </c>
      <c r="I40" s="163">
        <f>ROUND(E40*H40,2)</f>
        <v>0</v>
      </c>
      <c r="J40" s="164">
        <v>131</v>
      </c>
      <c r="K40" s="163">
        <f>ROUND(E40*J40,2)</f>
        <v>233.38</v>
      </c>
      <c r="L40" s="163">
        <v>21</v>
      </c>
      <c r="M40" s="163">
        <f>G40*(1+L40/100)</f>
        <v>0</v>
      </c>
      <c r="N40" s="162">
        <v>0</v>
      </c>
      <c r="O40" s="162">
        <f>ROUND(E40*N40,2)</f>
        <v>0</v>
      </c>
      <c r="P40" s="162">
        <v>0</v>
      </c>
      <c r="Q40" s="162">
        <f>ROUND(E40*P40,2)</f>
        <v>0</v>
      </c>
      <c r="R40" s="163"/>
      <c r="S40" s="163" t="s">
        <v>216</v>
      </c>
      <c r="T40" s="163" t="s">
        <v>216</v>
      </c>
      <c r="U40" s="163">
        <v>0</v>
      </c>
      <c r="V40" s="163">
        <f>ROUND(E40*U40,2)</f>
        <v>0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241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80">
        <v>17</v>
      </c>
      <c r="B41" s="181" t="s">
        <v>287</v>
      </c>
      <c r="C41" s="187" t="s">
        <v>288</v>
      </c>
      <c r="D41" s="182" t="s">
        <v>283</v>
      </c>
      <c r="E41" s="183">
        <v>1.78155</v>
      </c>
      <c r="F41" s="184">
        <v>0</v>
      </c>
      <c r="G41" s="185">
        <f>ROUND(E41*F41,2)</f>
        <v>0</v>
      </c>
      <c r="H41" s="164">
        <v>0</v>
      </c>
      <c r="I41" s="163">
        <f>ROUND(E41*H41,2)</f>
        <v>0</v>
      </c>
      <c r="J41" s="164">
        <v>67.099999999999994</v>
      </c>
      <c r="K41" s="163">
        <f>ROUND(E41*J41,2)</f>
        <v>119.54</v>
      </c>
      <c r="L41" s="163">
        <v>21</v>
      </c>
      <c r="M41" s="163">
        <f>G41*(1+L41/100)</f>
        <v>0</v>
      </c>
      <c r="N41" s="162">
        <v>0</v>
      </c>
      <c r="O41" s="162">
        <f>ROUND(E41*N41,2)</f>
        <v>0</v>
      </c>
      <c r="P41" s="162">
        <v>0</v>
      </c>
      <c r="Q41" s="162">
        <f>ROUND(E41*P41,2)</f>
        <v>0</v>
      </c>
      <c r="R41" s="163"/>
      <c r="S41" s="163" t="s">
        <v>216</v>
      </c>
      <c r="T41" s="163" t="s">
        <v>216</v>
      </c>
      <c r="U41" s="163">
        <v>0</v>
      </c>
      <c r="V41" s="163">
        <f>ROUND(E41*U41,2)</f>
        <v>0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241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x14ac:dyDescent="0.2">
      <c r="A42" s="167" t="s">
        <v>211</v>
      </c>
      <c r="B42" s="168" t="s">
        <v>133</v>
      </c>
      <c r="C42" s="186" t="s">
        <v>134</v>
      </c>
      <c r="D42" s="169"/>
      <c r="E42" s="170"/>
      <c r="F42" s="171"/>
      <c r="G42" s="172">
        <f>SUMIF(AG43:AG43,"&lt;&gt;NOR",G43:G43)</f>
        <v>0</v>
      </c>
      <c r="H42" s="166"/>
      <c r="I42" s="166">
        <f>SUM(I43:I43)</f>
        <v>0</v>
      </c>
      <c r="J42" s="166"/>
      <c r="K42" s="166">
        <f>SUM(K43:K43)</f>
        <v>721.85</v>
      </c>
      <c r="L42" s="166"/>
      <c r="M42" s="166">
        <f>SUM(M43:M43)</f>
        <v>0</v>
      </c>
      <c r="N42" s="165"/>
      <c r="O42" s="165">
        <f>SUM(O43:O43)</f>
        <v>0</v>
      </c>
      <c r="P42" s="165"/>
      <c r="Q42" s="165">
        <f>SUM(Q43:Q43)</f>
        <v>0</v>
      </c>
      <c r="R42" s="166"/>
      <c r="S42" s="166"/>
      <c r="T42" s="166"/>
      <c r="U42" s="166"/>
      <c r="V42" s="166">
        <f>SUM(V43:V43)</f>
        <v>1.37</v>
      </c>
      <c r="W42" s="166"/>
      <c r="X42" s="166"/>
      <c r="Y42" s="166"/>
      <c r="AG42" t="s">
        <v>212</v>
      </c>
    </row>
    <row r="43" spans="1:60" outlineLevel="1" x14ac:dyDescent="0.2">
      <c r="A43" s="180">
        <v>18</v>
      </c>
      <c r="B43" s="181" t="s">
        <v>289</v>
      </c>
      <c r="C43" s="187" t="s">
        <v>290</v>
      </c>
      <c r="D43" s="182" t="s">
        <v>283</v>
      </c>
      <c r="E43" s="183">
        <v>1.46272</v>
      </c>
      <c r="F43" s="184">
        <v>0</v>
      </c>
      <c r="G43" s="185">
        <f>ROUND(E43*F43,2)</f>
        <v>0</v>
      </c>
      <c r="H43" s="164">
        <v>0</v>
      </c>
      <c r="I43" s="163">
        <f>ROUND(E43*H43,2)</f>
        <v>0</v>
      </c>
      <c r="J43" s="164">
        <v>493.5</v>
      </c>
      <c r="K43" s="163">
        <f>ROUND(E43*J43,2)</f>
        <v>721.85</v>
      </c>
      <c r="L43" s="163">
        <v>21</v>
      </c>
      <c r="M43" s="163">
        <f>G43*(1+L43/100)</f>
        <v>0</v>
      </c>
      <c r="N43" s="162">
        <v>0</v>
      </c>
      <c r="O43" s="162">
        <f>ROUND(E43*N43,2)</f>
        <v>0</v>
      </c>
      <c r="P43" s="162">
        <v>0</v>
      </c>
      <c r="Q43" s="162">
        <f>ROUND(E43*P43,2)</f>
        <v>0</v>
      </c>
      <c r="R43" s="163"/>
      <c r="S43" s="163" t="s">
        <v>216</v>
      </c>
      <c r="T43" s="163" t="s">
        <v>216</v>
      </c>
      <c r="U43" s="163">
        <v>0.9385</v>
      </c>
      <c r="V43" s="163">
        <f>ROUND(E43*U43,2)</f>
        <v>1.37</v>
      </c>
      <c r="W43" s="163"/>
      <c r="X43" s="163" t="s">
        <v>291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292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67" t="s">
        <v>211</v>
      </c>
      <c r="B44" s="168" t="s">
        <v>159</v>
      </c>
      <c r="C44" s="186" t="s">
        <v>160</v>
      </c>
      <c r="D44" s="169"/>
      <c r="E44" s="170"/>
      <c r="F44" s="171"/>
      <c r="G44" s="172">
        <f>SUMIF(AG45:AG46,"&lt;&gt;NOR",G45:G46)</f>
        <v>0</v>
      </c>
      <c r="H44" s="166"/>
      <c r="I44" s="166">
        <f>SUM(I45:I46)</f>
        <v>0</v>
      </c>
      <c r="J44" s="166"/>
      <c r="K44" s="166">
        <f>SUM(K45:K46)</f>
        <v>41.86</v>
      </c>
      <c r="L44" s="166"/>
      <c r="M44" s="166">
        <f>SUM(M45:M46)</f>
        <v>0</v>
      </c>
      <c r="N44" s="165"/>
      <c r="O44" s="165">
        <f>SUM(O45:O46)</f>
        <v>0</v>
      </c>
      <c r="P44" s="165"/>
      <c r="Q44" s="165">
        <f>SUM(Q45:Q46)</f>
        <v>0</v>
      </c>
      <c r="R44" s="166"/>
      <c r="S44" s="166"/>
      <c r="T44" s="166"/>
      <c r="U44" s="166"/>
      <c r="V44" s="166">
        <f>SUM(V45:V46)</f>
        <v>0.06</v>
      </c>
      <c r="W44" s="166"/>
      <c r="X44" s="166"/>
      <c r="Y44" s="166"/>
      <c r="AG44" t="s">
        <v>212</v>
      </c>
    </row>
    <row r="45" spans="1:60" ht="22.5" outlineLevel="1" x14ac:dyDescent="0.2">
      <c r="A45" s="180">
        <v>19</v>
      </c>
      <c r="B45" s="181" t="s">
        <v>293</v>
      </c>
      <c r="C45" s="187" t="s">
        <v>294</v>
      </c>
      <c r="D45" s="182" t="s">
        <v>249</v>
      </c>
      <c r="E45" s="183">
        <v>0.6</v>
      </c>
      <c r="F45" s="184">
        <v>0</v>
      </c>
      <c r="G45" s="185">
        <f>ROUND(E45*F45,2)</f>
        <v>0</v>
      </c>
      <c r="H45" s="164">
        <v>0</v>
      </c>
      <c r="I45" s="163">
        <f>ROUND(E45*H45,2)</f>
        <v>0</v>
      </c>
      <c r="J45" s="164">
        <v>68.2</v>
      </c>
      <c r="K45" s="163">
        <f>ROUND(E45*J45,2)</f>
        <v>40.92</v>
      </c>
      <c r="L45" s="163">
        <v>21</v>
      </c>
      <c r="M45" s="163">
        <f>G45*(1+L45/100)</f>
        <v>0</v>
      </c>
      <c r="N45" s="162">
        <v>0</v>
      </c>
      <c r="O45" s="162">
        <f>ROUND(E45*N45,2)</f>
        <v>0</v>
      </c>
      <c r="P45" s="162">
        <v>1.3500000000000001E-3</v>
      </c>
      <c r="Q45" s="162">
        <f>ROUND(E45*P45,2)</f>
        <v>0</v>
      </c>
      <c r="R45" s="163"/>
      <c r="S45" s="163" t="s">
        <v>216</v>
      </c>
      <c r="T45" s="163" t="s">
        <v>216</v>
      </c>
      <c r="U45" s="163">
        <v>9.1999999999999998E-2</v>
      </c>
      <c r="V45" s="163">
        <f>ROUND(E45*U45,2)</f>
        <v>0.06</v>
      </c>
      <c r="W45" s="163"/>
      <c r="X45" s="163" t="s">
        <v>240</v>
      </c>
      <c r="Y45" s="163" t="s">
        <v>219</v>
      </c>
      <c r="Z45" s="153"/>
      <c r="AA45" s="153"/>
      <c r="AB45" s="153"/>
      <c r="AC45" s="153"/>
      <c r="AD45" s="153"/>
      <c r="AE45" s="153"/>
      <c r="AF45" s="153"/>
      <c r="AG45" s="153" t="s">
        <v>241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80">
        <v>20</v>
      </c>
      <c r="B46" s="181" t="s">
        <v>295</v>
      </c>
      <c r="C46" s="187" t="s">
        <v>296</v>
      </c>
      <c r="D46" s="182" t="s">
        <v>0</v>
      </c>
      <c r="E46" s="183">
        <v>0.40920000000000001</v>
      </c>
      <c r="F46" s="184">
        <v>0</v>
      </c>
      <c r="G46" s="185">
        <f>ROUND(E46*F46,2)</f>
        <v>0</v>
      </c>
      <c r="H46" s="164">
        <v>0</v>
      </c>
      <c r="I46" s="163">
        <f>ROUND(E46*H46,2)</f>
        <v>0</v>
      </c>
      <c r="J46" s="164">
        <v>2.2999999999999998</v>
      </c>
      <c r="K46" s="163">
        <f>ROUND(E46*J46,2)</f>
        <v>0.94</v>
      </c>
      <c r="L46" s="163">
        <v>21</v>
      </c>
      <c r="M46" s="163">
        <f>G46*(1+L46/100)</f>
        <v>0</v>
      </c>
      <c r="N46" s="162">
        <v>0</v>
      </c>
      <c r="O46" s="162">
        <f>ROUND(E46*N46,2)</f>
        <v>0</v>
      </c>
      <c r="P46" s="162">
        <v>0</v>
      </c>
      <c r="Q46" s="162">
        <f>ROUND(E46*P46,2)</f>
        <v>0</v>
      </c>
      <c r="R46" s="163"/>
      <c r="S46" s="163" t="s">
        <v>216</v>
      </c>
      <c r="T46" s="163" t="s">
        <v>216</v>
      </c>
      <c r="U46" s="163">
        <v>0</v>
      </c>
      <c r="V46" s="163">
        <f>ROUND(E46*U46,2)</f>
        <v>0</v>
      </c>
      <c r="W46" s="163"/>
      <c r="X46" s="163" t="s">
        <v>291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297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67" t="s">
        <v>211</v>
      </c>
      <c r="B47" s="168" t="s">
        <v>163</v>
      </c>
      <c r="C47" s="186" t="s">
        <v>164</v>
      </c>
      <c r="D47" s="169"/>
      <c r="E47" s="170"/>
      <c r="F47" s="171"/>
      <c r="G47" s="172">
        <f>SUMIF(AG48:AG55,"&lt;&gt;NOR",G48:G55)</f>
        <v>0</v>
      </c>
      <c r="H47" s="166"/>
      <c r="I47" s="166">
        <f>SUM(I48:I55)</f>
        <v>13847</v>
      </c>
      <c r="J47" s="166"/>
      <c r="K47" s="166">
        <f>SUM(K48:K55)</f>
        <v>2919.16</v>
      </c>
      <c r="L47" s="166"/>
      <c r="M47" s="166">
        <f>SUM(M48:M55)</f>
        <v>0</v>
      </c>
      <c r="N47" s="165"/>
      <c r="O47" s="165">
        <f>SUM(O48:O55)</f>
        <v>0.05</v>
      </c>
      <c r="P47" s="165"/>
      <c r="Q47" s="165">
        <f>SUM(Q48:Q55)</f>
        <v>0</v>
      </c>
      <c r="R47" s="166"/>
      <c r="S47" s="166"/>
      <c r="T47" s="166"/>
      <c r="U47" s="166"/>
      <c r="V47" s="166">
        <f>SUM(V48:V55)</f>
        <v>4.5</v>
      </c>
      <c r="W47" s="166"/>
      <c r="X47" s="166"/>
      <c r="Y47" s="166"/>
      <c r="AG47" t="s">
        <v>212</v>
      </c>
    </row>
    <row r="48" spans="1:60" outlineLevel="1" x14ac:dyDescent="0.2">
      <c r="A48" s="180">
        <v>21</v>
      </c>
      <c r="B48" s="181" t="s">
        <v>298</v>
      </c>
      <c r="C48" s="187" t="s">
        <v>299</v>
      </c>
      <c r="D48" s="182" t="s">
        <v>256</v>
      </c>
      <c r="E48" s="183">
        <v>1</v>
      </c>
      <c r="F48" s="184">
        <v>0</v>
      </c>
      <c r="G48" s="185">
        <f t="shared" ref="G48:G55" si="0">ROUND(E48*F48,2)</f>
        <v>0</v>
      </c>
      <c r="H48" s="164">
        <v>0</v>
      </c>
      <c r="I48" s="163">
        <f t="shared" ref="I48:I55" si="1">ROUND(E48*H48,2)</f>
        <v>0</v>
      </c>
      <c r="J48" s="164">
        <v>844</v>
      </c>
      <c r="K48" s="163">
        <f t="shared" ref="K48:K55" si="2">ROUND(E48*J48,2)</f>
        <v>844</v>
      </c>
      <c r="L48" s="163">
        <v>21</v>
      </c>
      <c r="M48" s="163">
        <f t="shared" ref="M48:M55" si="3">G48*(1+L48/100)</f>
        <v>0</v>
      </c>
      <c r="N48" s="162">
        <v>0</v>
      </c>
      <c r="O48" s="162">
        <f t="shared" ref="O48:O55" si="4">ROUND(E48*N48,2)</f>
        <v>0</v>
      </c>
      <c r="P48" s="162">
        <v>0</v>
      </c>
      <c r="Q48" s="162">
        <f t="shared" ref="Q48:Q55" si="5">ROUND(E48*P48,2)</f>
        <v>0</v>
      </c>
      <c r="R48" s="163"/>
      <c r="S48" s="163" t="s">
        <v>216</v>
      </c>
      <c r="T48" s="163" t="s">
        <v>216</v>
      </c>
      <c r="U48" s="163">
        <v>1.45</v>
      </c>
      <c r="V48" s="163">
        <f t="shared" ref="V48:V55" si="6">ROUND(E48*U48,2)</f>
        <v>1.45</v>
      </c>
      <c r="W48" s="163"/>
      <c r="X48" s="163" t="s">
        <v>240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241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80">
        <v>22</v>
      </c>
      <c r="B49" s="181" t="s">
        <v>300</v>
      </c>
      <c r="C49" s="187" t="s">
        <v>301</v>
      </c>
      <c r="D49" s="182" t="s">
        <v>256</v>
      </c>
      <c r="E49" s="183">
        <v>1</v>
      </c>
      <c r="F49" s="184">
        <v>0</v>
      </c>
      <c r="G49" s="185">
        <f t="shared" si="0"/>
        <v>0</v>
      </c>
      <c r="H49" s="164">
        <v>0</v>
      </c>
      <c r="I49" s="163">
        <f t="shared" si="1"/>
        <v>0</v>
      </c>
      <c r="J49" s="164">
        <v>874</v>
      </c>
      <c r="K49" s="163">
        <f t="shared" si="2"/>
        <v>874</v>
      </c>
      <c r="L49" s="163">
        <v>21</v>
      </c>
      <c r="M49" s="163">
        <f t="shared" si="3"/>
        <v>0</v>
      </c>
      <c r="N49" s="162">
        <v>0</v>
      </c>
      <c r="O49" s="162">
        <f t="shared" si="4"/>
        <v>0</v>
      </c>
      <c r="P49" s="162">
        <v>0</v>
      </c>
      <c r="Q49" s="162">
        <f t="shared" si="5"/>
        <v>0</v>
      </c>
      <c r="R49" s="163"/>
      <c r="S49" s="163" t="s">
        <v>216</v>
      </c>
      <c r="T49" s="163" t="s">
        <v>216</v>
      </c>
      <c r="U49" s="163">
        <v>1.5</v>
      </c>
      <c r="V49" s="163">
        <f t="shared" si="6"/>
        <v>1.5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241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80">
        <v>23</v>
      </c>
      <c r="B50" s="181" t="s">
        <v>302</v>
      </c>
      <c r="C50" s="187" t="s">
        <v>303</v>
      </c>
      <c r="D50" s="182" t="s">
        <v>256</v>
      </c>
      <c r="E50" s="183">
        <v>2</v>
      </c>
      <c r="F50" s="184">
        <v>0</v>
      </c>
      <c r="G50" s="185">
        <f t="shared" si="0"/>
        <v>0</v>
      </c>
      <c r="H50" s="164">
        <v>0</v>
      </c>
      <c r="I50" s="163">
        <f t="shared" si="1"/>
        <v>0</v>
      </c>
      <c r="J50" s="164">
        <v>493</v>
      </c>
      <c r="K50" s="163">
        <f t="shared" si="2"/>
        <v>986</v>
      </c>
      <c r="L50" s="163">
        <v>21</v>
      </c>
      <c r="M50" s="163">
        <f t="shared" si="3"/>
        <v>0</v>
      </c>
      <c r="N50" s="162">
        <v>0</v>
      </c>
      <c r="O50" s="162">
        <f t="shared" si="4"/>
        <v>0</v>
      </c>
      <c r="P50" s="162">
        <v>0</v>
      </c>
      <c r="Q50" s="162">
        <f t="shared" si="5"/>
        <v>0</v>
      </c>
      <c r="R50" s="163"/>
      <c r="S50" s="163" t="s">
        <v>216</v>
      </c>
      <c r="T50" s="163" t="s">
        <v>216</v>
      </c>
      <c r="U50" s="163">
        <v>0.77500000000000002</v>
      </c>
      <c r="V50" s="163">
        <f t="shared" si="6"/>
        <v>1.55</v>
      </c>
      <c r="W50" s="163"/>
      <c r="X50" s="163" t="s">
        <v>240</v>
      </c>
      <c r="Y50" s="163" t="s">
        <v>219</v>
      </c>
      <c r="Z50" s="153"/>
      <c r="AA50" s="153"/>
      <c r="AB50" s="153"/>
      <c r="AC50" s="153"/>
      <c r="AD50" s="153"/>
      <c r="AE50" s="153"/>
      <c r="AF50" s="153"/>
      <c r="AG50" s="153" t="s">
        <v>241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80">
        <v>24</v>
      </c>
      <c r="B51" s="181" t="s">
        <v>304</v>
      </c>
      <c r="C51" s="187" t="s">
        <v>2042</v>
      </c>
      <c r="D51" s="182" t="s">
        <v>256</v>
      </c>
      <c r="E51" s="183">
        <v>1</v>
      </c>
      <c r="F51" s="184">
        <v>0</v>
      </c>
      <c r="G51" s="185">
        <f t="shared" si="0"/>
        <v>0</v>
      </c>
      <c r="H51" s="164">
        <v>509</v>
      </c>
      <c r="I51" s="163">
        <f t="shared" si="1"/>
        <v>509</v>
      </c>
      <c r="J51" s="164">
        <v>0</v>
      </c>
      <c r="K51" s="163">
        <f t="shared" si="2"/>
        <v>0</v>
      </c>
      <c r="L51" s="163">
        <v>21</v>
      </c>
      <c r="M51" s="163">
        <f t="shared" si="3"/>
        <v>0</v>
      </c>
      <c r="N51" s="162">
        <v>7.5000000000000002E-4</v>
      </c>
      <c r="O51" s="162">
        <f t="shared" si="4"/>
        <v>0</v>
      </c>
      <c r="P51" s="162">
        <v>0</v>
      </c>
      <c r="Q51" s="162">
        <f t="shared" si="5"/>
        <v>0</v>
      </c>
      <c r="R51" s="163" t="s">
        <v>305</v>
      </c>
      <c r="S51" s="163" t="s">
        <v>216</v>
      </c>
      <c r="T51" s="163" t="s">
        <v>216</v>
      </c>
      <c r="U51" s="163">
        <v>0</v>
      </c>
      <c r="V51" s="163">
        <f t="shared" si="6"/>
        <v>0</v>
      </c>
      <c r="W51" s="163"/>
      <c r="X51" s="163" t="s">
        <v>306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307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80">
        <v>25</v>
      </c>
      <c r="B52" s="181" t="s">
        <v>308</v>
      </c>
      <c r="C52" s="187" t="s">
        <v>2043</v>
      </c>
      <c r="D52" s="182" t="s">
        <v>256</v>
      </c>
      <c r="E52" s="183">
        <v>1</v>
      </c>
      <c r="F52" s="184">
        <v>0</v>
      </c>
      <c r="G52" s="185">
        <f t="shared" si="0"/>
        <v>0</v>
      </c>
      <c r="H52" s="164">
        <v>1498</v>
      </c>
      <c r="I52" s="163">
        <f t="shared" si="1"/>
        <v>1498</v>
      </c>
      <c r="J52" s="164">
        <v>0</v>
      </c>
      <c r="K52" s="163">
        <f t="shared" si="2"/>
        <v>0</v>
      </c>
      <c r="L52" s="163">
        <v>21</v>
      </c>
      <c r="M52" s="163">
        <f t="shared" si="3"/>
        <v>0</v>
      </c>
      <c r="N52" s="162">
        <v>0</v>
      </c>
      <c r="O52" s="162">
        <f t="shared" si="4"/>
        <v>0</v>
      </c>
      <c r="P52" s="162">
        <v>0</v>
      </c>
      <c r="Q52" s="162">
        <f t="shared" si="5"/>
        <v>0</v>
      </c>
      <c r="R52" s="163" t="s">
        <v>305</v>
      </c>
      <c r="S52" s="163" t="s">
        <v>216</v>
      </c>
      <c r="T52" s="163" t="s">
        <v>216</v>
      </c>
      <c r="U52" s="163">
        <v>0</v>
      </c>
      <c r="V52" s="163">
        <f t="shared" si="6"/>
        <v>0</v>
      </c>
      <c r="W52" s="163"/>
      <c r="X52" s="163" t="s">
        <v>306</v>
      </c>
      <c r="Y52" s="163" t="s">
        <v>219</v>
      </c>
      <c r="Z52" s="153"/>
      <c r="AA52" s="153"/>
      <c r="AB52" s="153"/>
      <c r="AC52" s="153"/>
      <c r="AD52" s="153"/>
      <c r="AE52" s="153"/>
      <c r="AF52" s="153"/>
      <c r="AG52" s="153" t="s">
        <v>307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80">
        <v>26</v>
      </c>
      <c r="B53" s="181" t="s">
        <v>309</v>
      </c>
      <c r="C53" s="187" t="s">
        <v>2044</v>
      </c>
      <c r="D53" s="182" t="s">
        <v>256</v>
      </c>
      <c r="E53" s="183">
        <v>1</v>
      </c>
      <c r="F53" s="184">
        <v>0</v>
      </c>
      <c r="G53" s="185">
        <f t="shared" si="0"/>
        <v>0</v>
      </c>
      <c r="H53" s="164">
        <v>4035</v>
      </c>
      <c r="I53" s="163">
        <f t="shared" si="1"/>
        <v>4035</v>
      </c>
      <c r="J53" s="164">
        <v>0</v>
      </c>
      <c r="K53" s="163">
        <f t="shared" si="2"/>
        <v>0</v>
      </c>
      <c r="L53" s="163">
        <v>21</v>
      </c>
      <c r="M53" s="163">
        <f t="shared" si="3"/>
        <v>0</v>
      </c>
      <c r="N53" s="162">
        <v>1.9E-2</v>
      </c>
      <c r="O53" s="162">
        <f t="shared" si="4"/>
        <v>0.02</v>
      </c>
      <c r="P53" s="162">
        <v>0</v>
      </c>
      <c r="Q53" s="162">
        <f t="shared" si="5"/>
        <v>0</v>
      </c>
      <c r="R53" s="163" t="s">
        <v>305</v>
      </c>
      <c r="S53" s="163" t="s">
        <v>216</v>
      </c>
      <c r="T53" s="163" t="s">
        <v>216</v>
      </c>
      <c r="U53" s="163">
        <v>0</v>
      </c>
      <c r="V53" s="163">
        <f t="shared" si="6"/>
        <v>0</v>
      </c>
      <c r="W53" s="163"/>
      <c r="X53" s="163" t="s">
        <v>306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307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80">
        <v>27</v>
      </c>
      <c r="B54" s="181" t="s">
        <v>310</v>
      </c>
      <c r="C54" s="187" t="s">
        <v>2045</v>
      </c>
      <c r="D54" s="182" t="s">
        <v>256</v>
      </c>
      <c r="E54" s="183">
        <v>1</v>
      </c>
      <c r="F54" s="184">
        <v>0</v>
      </c>
      <c r="G54" s="185">
        <f t="shared" si="0"/>
        <v>0</v>
      </c>
      <c r="H54" s="164">
        <v>7805</v>
      </c>
      <c r="I54" s="163">
        <f t="shared" si="1"/>
        <v>7805</v>
      </c>
      <c r="J54" s="164">
        <v>0</v>
      </c>
      <c r="K54" s="163">
        <f t="shared" si="2"/>
        <v>0</v>
      </c>
      <c r="L54" s="163">
        <v>21</v>
      </c>
      <c r="M54" s="163">
        <f t="shared" si="3"/>
        <v>0</v>
      </c>
      <c r="N54" s="162">
        <v>2.8000000000000001E-2</v>
      </c>
      <c r="O54" s="162">
        <f t="shared" si="4"/>
        <v>0.03</v>
      </c>
      <c r="P54" s="162">
        <v>0</v>
      </c>
      <c r="Q54" s="162">
        <f t="shared" si="5"/>
        <v>0</v>
      </c>
      <c r="R54" s="163" t="s">
        <v>305</v>
      </c>
      <c r="S54" s="163" t="s">
        <v>216</v>
      </c>
      <c r="T54" s="163" t="s">
        <v>216</v>
      </c>
      <c r="U54" s="163">
        <v>0</v>
      </c>
      <c r="V54" s="163">
        <f t="shared" si="6"/>
        <v>0</v>
      </c>
      <c r="W54" s="163"/>
      <c r="X54" s="163" t="s">
        <v>306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307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80">
        <v>28</v>
      </c>
      <c r="B55" s="181" t="s">
        <v>311</v>
      </c>
      <c r="C55" s="187" t="s">
        <v>312</v>
      </c>
      <c r="D55" s="182" t="s">
        <v>0</v>
      </c>
      <c r="E55" s="183">
        <v>165.51</v>
      </c>
      <c r="F55" s="184">
        <v>0</v>
      </c>
      <c r="G55" s="185">
        <f t="shared" si="0"/>
        <v>0</v>
      </c>
      <c r="H55" s="164">
        <v>0</v>
      </c>
      <c r="I55" s="163">
        <f t="shared" si="1"/>
        <v>0</v>
      </c>
      <c r="J55" s="164">
        <v>1.3</v>
      </c>
      <c r="K55" s="163">
        <f t="shared" si="2"/>
        <v>215.16</v>
      </c>
      <c r="L55" s="163">
        <v>21</v>
      </c>
      <c r="M55" s="163">
        <f t="shared" si="3"/>
        <v>0</v>
      </c>
      <c r="N55" s="162">
        <v>0</v>
      </c>
      <c r="O55" s="162">
        <f t="shared" si="4"/>
        <v>0</v>
      </c>
      <c r="P55" s="162">
        <v>0</v>
      </c>
      <c r="Q55" s="162">
        <f t="shared" si="5"/>
        <v>0</v>
      </c>
      <c r="R55" s="163"/>
      <c r="S55" s="163" t="s">
        <v>216</v>
      </c>
      <c r="T55" s="163" t="s">
        <v>216</v>
      </c>
      <c r="U55" s="163">
        <v>0</v>
      </c>
      <c r="V55" s="163">
        <f t="shared" si="6"/>
        <v>0</v>
      </c>
      <c r="W55" s="163"/>
      <c r="X55" s="163" t="s">
        <v>291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297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7" t="s">
        <v>211</v>
      </c>
      <c r="B56" s="168" t="s">
        <v>171</v>
      </c>
      <c r="C56" s="186" t="s">
        <v>172</v>
      </c>
      <c r="D56" s="169"/>
      <c r="E56" s="170"/>
      <c r="F56" s="171"/>
      <c r="G56" s="172">
        <f>SUMIF(AG57:AG57,"&lt;&gt;NOR",G57:G57)</f>
        <v>0</v>
      </c>
      <c r="H56" s="166"/>
      <c r="I56" s="166">
        <f>SUM(I57:I57)</f>
        <v>0</v>
      </c>
      <c r="J56" s="166"/>
      <c r="K56" s="166">
        <f>SUM(K57:K57)</f>
        <v>800</v>
      </c>
      <c r="L56" s="166"/>
      <c r="M56" s="166">
        <f>SUM(M57:M57)</f>
        <v>0</v>
      </c>
      <c r="N56" s="165"/>
      <c r="O56" s="165">
        <f>SUM(O57:O57)</f>
        <v>0</v>
      </c>
      <c r="P56" s="165"/>
      <c r="Q56" s="165">
        <f>SUM(Q57:Q57)</f>
        <v>0</v>
      </c>
      <c r="R56" s="166"/>
      <c r="S56" s="166"/>
      <c r="T56" s="166"/>
      <c r="U56" s="166"/>
      <c r="V56" s="166">
        <f>SUM(V57:V57)</f>
        <v>0</v>
      </c>
      <c r="W56" s="166"/>
      <c r="X56" s="166"/>
      <c r="Y56" s="166"/>
      <c r="AG56" t="s">
        <v>212</v>
      </c>
    </row>
    <row r="57" spans="1:60" outlineLevel="1" x14ac:dyDescent="0.2">
      <c r="A57" s="180">
        <v>29</v>
      </c>
      <c r="B57" s="181" t="s">
        <v>313</v>
      </c>
      <c r="C57" s="187" t="s">
        <v>314</v>
      </c>
      <c r="D57" s="182" t="s">
        <v>256</v>
      </c>
      <c r="E57" s="183">
        <v>1</v>
      </c>
      <c r="F57" s="184">
        <v>0</v>
      </c>
      <c r="G57" s="185">
        <f>ROUND(E57*F57,2)</f>
        <v>0</v>
      </c>
      <c r="H57" s="164">
        <v>0</v>
      </c>
      <c r="I57" s="163">
        <f>ROUND(E57*H57,2)</f>
        <v>0</v>
      </c>
      <c r="J57" s="164">
        <v>800</v>
      </c>
      <c r="K57" s="163">
        <f>ROUND(E57*J57,2)</f>
        <v>800</v>
      </c>
      <c r="L57" s="163">
        <v>21</v>
      </c>
      <c r="M57" s="163">
        <f>G57*(1+L57/100)</f>
        <v>0</v>
      </c>
      <c r="N57" s="162">
        <v>0</v>
      </c>
      <c r="O57" s="162">
        <f>ROUND(E57*N57,2)</f>
        <v>0</v>
      </c>
      <c r="P57" s="162">
        <v>0</v>
      </c>
      <c r="Q57" s="162">
        <f>ROUND(E57*P57,2)</f>
        <v>0</v>
      </c>
      <c r="R57" s="163"/>
      <c r="S57" s="163" t="s">
        <v>229</v>
      </c>
      <c r="T57" s="163" t="s">
        <v>217</v>
      </c>
      <c r="U57" s="163">
        <v>0</v>
      </c>
      <c r="V57" s="163">
        <f>ROUND(E57*U57,2)</f>
        <v>0</v>
      </c>
      <c r="W57" s="163"/>
      <c r="X57" s="163" t="s">
        <v>240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241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67" t="s">
        <v>211</v>
      </c>
      <c r="B58" s="168" t="s">
        <v>173</v>
      </c>
      <c r="C58" s="186" t="s">
        <v>174</v>
      </c>
      <c r="D58" s="169"/>
      <c r="E58" s="170"/>
      <c r="F58" s="171"/>
      <c r="G58" s="172">
        <f>SUMIF(AG59:AG62,"&lt;&gt;NOR",G59:G62)</f>
        <v>0</v>
      </c>
      <c r="H58" s="166"/>
      <c r="I58" s="166">
        <f>SUM(I59:I62)</f>
        <v>160.65</v>
      </c>
      <c r="J58" s="166"/>
      <c r="K58" s="166">
        <f>SUM(K59:K62)</f>
        <v>760.55</v>
      </c>
      <c r="L58" s="166"/>
      <c r="M58" s="166">
        <f>SUM(M59:M62)</f>
        <v>0</v>
      </c>
      <c r="N58" s="165"/>
      <c r="O58" s="165">
        <f>SUM(O59:O62)</f>
        <v>0</v>
      </c>
      <c r="P58" s="165"/>
      <c r="Q58" s="165">
        <f>SUM(Q59:Q62)</f>
        <v>0</v>
      </c>
      <c r="R58" s="166"/>
      <c r="S58" s="166"/>
      <c r="T58" s="166"/>
      <c r="U58" s="166"/>
      <c r="V58" s="166">
        <f>SUM(V59:V62)</f>
        <v>1.2</v>
      </c>
      <c r="W58" s="166"/>
      <c r="X58" s="166"/>
      <c r="Y58" s="166"/>
      <c r="AG58" t="s">
        <v>212</v>
      </c>
    </row>
    <row r="59" spans="1:60" outlineLevel="1" x14ac:dyDescent="0.2">
      <c r="A59" s="174">
        <v>30</v>
      </c>
      <c r="B59" s="175" t="s">
        <v>315</v>
      </c>
      <c r="C59" s="188" t="s">
        <v>2046</v>
      </c>
      <c r="D59" s="176" t="s">
        <v>245</v>
      </c>
      <c r="E59" s="177">
        <v>11.734999999999999</v>
      </c>
      <c r="F59" s="178">
        <v>0</v>
      </c>
      <c r="G59" s="179">
        <f>ROUND(E59*F59,2)</f>
        <v>0</v>
      </c>
      <c r="H59" s="164">
        <v>13.69</v>
      </c>
      <c r="I59" s="163">
        <f>ROUND(E59*H59,2)</f>
        <v>160.65</v>
      </c>
      <c r="J59" s="164">
        <v>64.81</v>
      </c>
      <c r="K59" s="163">
        <f>ROUND(E59*J59,2)</f>
        <v>760.55</v>
      </c>
      <c r="L59" s="163">
        <v>21</v>
      </c>
      <c r="M59" s="163">
        <f>G59*(1+L59/100)</f>
        <v>0</v>
      </c>
      <c r="N59" s="162">
        <v>2.7999999999999998E-4</v>
      </c>
      <c r="O59" s="162">
        <f>ROUND(E59*N59,2)</f>
        <v>0</v>
      </c>
      <c r="P59" s="162">
        <v>0</v>
      </c>
      <c r="Q59" s="162">
        <f>ROUND(E59*P59,2)</f>
        <v>0</v>
      </c>
      <c r="R59" s="163"/>
      <c r="S59" s="163" t="s">
        <v>216</v>
      </c>
      <c r="T59" s="163" t="s">
        <v>216</v>
      </c>
      <c r="U59" s="163">
        <v>0.10191</v>
      </c>
      <c r="V59" s="163">
        <f>ROUND(E59*U59,2)</f>
        <v>1.2</v>
      </c>
      <c r="W59" s="163"/>
      <c r="X59" s="163" t="s">
        <v>240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241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2" x14ac:dyDescent="0.2">
      <c r="A60" s="160"/>
      <c r="B60" s="161"/>
      <c r="C60" s="194" t="s">
        <v>316</v>
      </c>
      <c r="D60" s="192"/>
      <c r="E60" s="193">
        <v>0.88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3" x14ac:dyDescent="0.2">
      <c r="A61" s="160"/>
      <c r="B61" s="161"/>
      <c r="C61" s="194" t="s">
        <v>317</v>
      </c>
      <c r="D61" s="192"/>
      <c r="E61" s="193">
        <v>1.7150000000000001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243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3" x14ac:dyDescent="0.2">
      <c r="A62" s="160"/>
      <c r="B62" s="161"/>
      <c r="C62" s="194" t="s">
        <v>318</v>
      </c>
      <c r="D62" s="192"/>
      <c r="E62" s="193">
        <v>9.14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243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x14ac:dyDescent="0.2">
      <c r="A63" s="167" t="s">
        <v>211</v>
      </c>
      <c r="B63" s="168" t="s">
        <v>179</v>
      </c>
      <c r="C63" s="186" t="s">
        <v>180</v>
      </c>
      <c r="D63" s="169"/>
      <c r="E63" s="170"/>
      <c r="F63" s="171"/>
      <c r="G63" s="172">
        <f>SUMIF(AG64:AG81,"&lt;&gt;NOR",G64:G81)</f>
        <v>0</v>
      </c>
      <c r="H63" s="166"/>
      <c r="I63" s="166">
        <f>SUM(I64:I81)</f>
        <v>8.6999999999999993</v>
      </c>
      <c r="J63" s="166"/>
      <c r="K63" s="166">
        <f>SUM(K64:K81)</f>
        <v>3016.28</v>
      </c>
      <c r="L63" s="166"/>
      <c r="M63" s="166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6"/>
      <c r="S63" s="166"/>
      <c r="T63" s="166"/>
      <c r="U63" s="166"/>
      <c r="V63" s="166">
        <f>SUM(V64:V81)</f>
        <v>2.4500000000000002</v>
      </c>
      <c r="W63" s="166"/>
      <c r="X63" s="166"/>
      <c r="Y63" s="166"/>
      <c r="AG63" t="s">
        <v>212</v>
      </c>
    </row>
    <row r="64" spans="1:60" outlineLevel="1" x14ac:dyDescent="0.2">
      <c r="A64" s="174">
        <v>31</v>
      </c>
      <c r="B64" s="175" t="s">
        <v>319</v>
      </c>
      <c r="C64" s="188" t="s">
        <v>320</v>
      </c>
      <c r="D64" s="176" t="s">
        <v>283</v>
      </c>
      <c r="E64" s="177">
        <v>1.9810000000000001E-2</v>
      </c>
      <c r="F64" s="178">
        <v>0</v>
      </c>
      <c r="G64" s="179">
        <f>ROUND(E64*F64,2)</f>
        <v>0</v>
      </c>
      <c r="H64" s="164">
        <v>0</v>
      </c>
      <c r="I64" s="163">
        <f>ROUND(E64*H64,2)</f>
        <v>0</v>
      </c>
      <c r="J64" s="164">
        <v>-3353.56</v>
      </c>
      <c r="K64" s="163">
        <f>ROUND(E64*J64,2)</f>
        <v>-66.430000000000007</v>
      </c>
      <c r="L64" s="163">
        <v>21</v>
      </c>
      <c r="M64" s="163">
        <f>G64*(1+L64/100)</f>
        <v>0</v>
      </c>
      <c r="N64" s="162">
        <v>0</v>
      </c>
      <c r="O64" s="162">
        <f>ROUND(E64*N64,2)</f>
        <v>0</v>
      </c>
      <c r="P64" s="162">
        <v>0</v>
      </c>
      <c r="Q64" s="162">
        <f>ROUND(E64*P64,2)</f>
        <v>0</v>
      </c>
      <c r="R64" s="163"/>
      <c r="S64" s="163" t="s">
        <v>216</v>
      </c>
      <c r="T64" s="163" t="s">
        <v>216</v>
      </c>
      <c r="U64" s="163">
        <v>0</v>
      </c>
      <c r="V64" s="163">
        <f>ROUND(E64*U64,2)</f>
        <v>0</v>
      </c>
      <c r="W64" s="163"/>
      <c r="X64" s="163" t="s">
        <v>240</v>
      </c>
      <c r="Y64" s="163" t="s">
        <v>219</v>
      </c>
      <c r="Z64" s="153"/>
      <c r="AA64" s="153"/>
      <c r="AB64" s="153"/>
      <c r="AC64" s="153"/>
      <c r="AD64" s="153"/>
      <c r="AE64" s="153"/>
      <c r="AF64" s="153"/>
      <c r="AG64" s="153" t="s">
        <v>241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2" x14ac:dyDescent="0.2">
      <c r="A65" s="160"/>
      <c r="B65" s="161"/>
      <c r="C65" s="194" t="s">
        <v>321</v>
      </c>
      <c r="D65" s="192"/>
      <c r="E65" s="193">
        <v>1.9E-2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243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3" x14ac:dyDescent="0.2">
      <c r="A66" s="160"/>
      <c r="B66" s="161"/>
      <c r="C66" s="194" t="s">
        <v>322</v>
      </c>
      <c r="D66" s="192"/>
      <c r="E66" s="193">
        <v>8.0999999999999996E-4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243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74">
        <v>32</v>
      </c>
      <c r="B67" s="175" t="s">
        <v>323</v>
      </c>
      <c r="C67" s="188" t="s">
        <v>324</v>
      </c>
      <c r="D67" s="176" t="s">
        <v>283</v>
      </c>
      <c r="E67" s="177">
        <v>1.9386699999999999</v>
      </c>
      <c r="F67" s="178">
        <v>0</v>
      </c>
      <c r="G67" s="179">
        <f>ROUND(E67*F67,2)</f>
        <v>0</v>
      </c>
      <c r="H67" s="164">
        <v>4.4400000000000004</v>
      </c>
      <c r="I67" s="163">
        <f>ROUND(E67*H67,2)</f>
        <v>8.61</v>
      </c>
      <c r="J67" s="164">
        <v>51.06</v>
      </c>
      <c r="K67" s="163">
        <f>ROUND(E67*J67,2)</f>
        <v>98.99</v>
      </c>
      <c r="L67" s="163">
        <v>21</v>
      </c>
      <c r="M67" s="163">
        <f>G67*(1+L67/100)</f>
        <v>0</v>
      </c>
      <c r="N67" s="162">
        <v>0</v>
      </c>
      <c r="O67" s="162">
        <f>ROUND(E67*N67,2)</f>
        <v>0</v>
      </c>
      <c r="P67" s="162">
        <v>0</v>
      </c>
      <c r="Q67" s="162">
        <f>ROUND(E67*P67,2)</f>
        <v>0</v>
      </c>
      <c r="R67" s="163"/>
      <c r="S67" s="163" t="s">
        <v>216</v>
      </c>
      <c r="T67" s="163" t="s">
        <v>216</v>
      </c>
      <c r="U67" s="163">
        <v>3.4000000000000002E-2</v>
      </c>
      <c r="V67" s="163">
        <f>ROUND(E67*U67,2)</f>
        <v>7.0000000000000007E-2</v>
      </c>
      <c r="W67" s="163"/>
      <c r="X67" s="163" t="s">
        <v>240</v>
      </c>
      <c r="Y67" s="163" t="s">
        <v>219</v>
      </c>
      <c r="Z67" s="153"/>
      <c r="AA67" s="153"/>
      <c r="AB67" s="153"/>
      <c r="AC67" s="153"/>
      <c r="AD67" s="153"/>
      <c r="AE67" s="153"/>
      <c r="AF67" s="153"/>
      <c r="AG67" s="153" t="s">
        <v>241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2" x14ac:dyDescent="0.2">
      <c r="A68" s="160"/>
      <c r="B68" s="161"/>
      <c r="C68" s="194" t="s">
        <v>325</v>
      </c>
      <c r="D68" s="192"/>
      <c r="E68" s="193">
        <v>1.95966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243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3" x14ac:dyDescent="0.2">
      <c r="A69" s="160"/>
      <c r="B69" s="161"/>
      <c r="C69" s="194" t="s">
        <v>326</v>
      </c>
      <c r="D69" s="192"/>
      <c r="E69" s="193">
        <v>-2.0990000000000002E-2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33</v>
      </c>
      <c r="B70" s="175" t="s">
        <v>327</v>
      </c>
      <c r="C70" s="188" t="s">
        <v>328</v>
      </c>
      <c r="D70" s="176" t="s">
        <v>283</v>
      </c>
      <c r="E70" s="177">
        <v>2.0990000000000002E-2</v>
      </c>
      <c r="F70" s="178">
        <v>0</v>
      </c>
      <c r="G70" s="179">
        <f>ROUND(E70*F70,2)</f>
        <v>0</v>
      </c>
      <c r="H70" s="164">
        <v>4.4400000000000004</v>
      </c>
      <c r="I70" s="163">
        <f>ROUND(E70*H70,2)</f>
        <v>0.09</v>
      </c>
      <c r="J70" s="164">
        <v>403.06</v>
      </c>
      <c r="K70" s="163">
        <f>ROUND(E70*J70,2)</f>
        <v>8.4600000000000009</v>
      </c>
      <c r="L70" s="163">
        <v>21</v>
      </c>
      <c r="M70" s="163">
        <f>G70*(1+L70/100)</f>
        <v>0</v>
      </c>
      <c r="N70" s="162">
        <v>0</v>
      </c>
      <c r="O70" s="162">
        <f>ROUND(E70*N70,2)</f>
        <v>0</v>
      </c>
      <c r="P70" s="162">
        <v>0</v>
      </c>
      <c r="Q70" s="162">
        <f>ROUND(E70*P70,2)</f>
        <v>0</v>
      </c>
      <c r="R70" s="163"/>
      <c r="S70" s="163" t="s">
        <v>216</v>
      </c>
      <c r="T70" s="163" t="s">
        <v>216</v>
      </c>
      <c r="U70" s="163">
        <v>4.2000000000000003E-2</v>
      </c>
      <c r="V70" s="163">
        <f>ROUND(E70*U70,2)</f>
        <v>0</v>
      </c>
      <c r="W70" s="163"/>
      <c r="X70" s="163" t="s">
        <v>240</v>
      </c>
      <c r="Y70" s="163" t="s">
        <v>219</v>
      </c>
      <c r="Z70" s="153"/>
      <c r="AA70" s="153"/>
      <c r="AB70" s="153"/>
      <c r="AC70" s="153"/>
      <c r="AD70" s="153"/>
      <c r="AE70" s="153"/>
      <c r="AF70" s="153"/>
      <c r="AG70" s="153" t="s">
        <v>241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194" t="s">
        <v>329</v>
      </c>
      <c r="D71" s="192"/>
      <c r="E71" s="193">
        <v>1.9810000000000001E-2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3" x14ac:dyDescent="0.2">
      <c r="A72" s="160"/>
      <c r="B72" s="161"/>
      <c r="C72" s="194" t="s">
        <v>330</v>
      </c>
      <c r="D72" s="192"/>
      <c r="E72" s="193">
        <v>1.1800000000000001E-3</v>
      </c>
      <c r="F72" s="163"/>
      <c r="G72" s="163"/>
      <c r="H72" s="163"/>
      <c r="I72" s="163"/>
      <c r="J72" s="163"/>
      <c r="K72" s="163"/>
      <c r="L72" s="163"/>
      <c r="M72" s="163"/>
      <c r="N72" s="162"/>
      <c r="O72" s="162"/>
      <c r="P72" s="162"/>
      <c r="Q72" s="162"/>
      <c r="R72" s="163"/>
      <c r="S72" s="163"/>
      <c r="T72" s="163"/>
      <c r="U72" s="163"/>
      <c r="V72" s="163"/>
      <c r="W72" s="163"/>
      <c r="X72" s="163"/>
      <c r="Y72" s="163"/>
      <c r="Z72" s="153"/>
      <c r="AA72" s="153"/>
      <c r="AB72" s="153"/>
      <c r="AC72" s="153"/>
      <c r="AD72" s="153"/>
      <c r="AE72" s="153"/>
      <c r="AF72" s="153"/>
      <c r="AG72" s="153" t="s">
        <v>243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74">
        <v>34</v>
      </c>
      <c r="B73" s="175" t="s">
        <v>331</v>
      </c>
      <c r="C73" s="188" t="s">
        <v>332</v>
      </c>
      <c r="D73" s="176" t="s">
        <v>283</v>
      </c>
      <c r="E73" s="177">
        <v>0.25187999999999999</v>
      </c>
      <c r="F73" s="178">
        <v>0</v>
      </c>
      <c r="G73" s="179">
        <f>ROUND(E73*F73,2)</f>
        <v>0</v>
      </c>
      <c r="H73" s="164">
        <v>0</v>
      </c>
      <c r="I73" s="163">
        <f>ROUND(E73*H73,2)</f>
        <v>0</v>
      </c>
      <c r="J73" s="164">
        <v>31.6</v>
      </c>
      <c r="K73" s="163">
        <f>ROUND(E73*J73,2)</f>
        <v>7.96</v>
      </c>
      <c r="L73" s="163">
        <v>21</v>
      </c>
      <c r="M73" s="163">
        <f>G73*(1+L73/100)</f>
        <v>0</v>
      </c>
      <c r="N73" s="162">
        <v>0</v>
      </c>
      <c r="O73" s="162">
        <f>ROUND(E73*N73,2)</f>
        <v>0</v>
      </c>
      <c r="P73" s="162">
        <v>0</v>
      </c>
      <c r="Q73" s="162">
        <f>ROUND(E73*P73,2)</f>
        <v>0</v>
      </c>
      <c r="R73" s="163"/>
      <c r="S73" s="163" t="s">
        <v>216</v>
      </c>
      <c r="T73" s="163" t="s">
        <v>216</v>
      </c>
      <c r="U73" s="163">
        <v>0</v>
      </c>
      <c r="V73" s="163">
        <f>ROUND(E73*U73,2)</f>
        <v>0</v>
      </c>
      <c r="W73" s="163"/>
      <c r="X73" s="163" t="s">
        <v>240</v>
      </c>
      <c r="Y73" s="163" t="s">
        <v>219</v>
      </c>
      <c r="Z73" s="153"/>
      <c r="AA73" s="153"/>
      <c r="AB73" s="153"/>
      <c r="AC73" s="153"/>
      <c r="AD73" s="153"/>
      <c r="AE73" s="153"/>
      <c r="AF73" s="153"/>
      <c r="AG73" s="153" t="s">
        <v>241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2" x14ac:dyDescent="0.2">
      <c r="A74" s="160"/>
      <c r="B74" s="161"/>
      <c r="C74" s="194" t="s">
        <v>333</v>
      </c>
      <c r="D74" s="192"/>
      <c r="E74" s="193">
        <v>0.25187999999999999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3"/>
      <c r="AA74" s="153"/>
      <c r="AB74" s="153"/>
      <c r="AC74" s="153"/>
      <c r="AD74" s="153"/>
      <c r="AE74" s="153"/>
      <c r="AF74" s="153"/>
      <c r="AG74" s="153" t="s">
        <v>243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74">
        <v>35</v>
      </c>
      <c r="B75" s="175" t="s">
        <v>334</v>
      </c>
      <c r="C75" s="188" t="s">
        <v>335</v>
      </c>
      <c r="D75" s="176" t="s">
        <v>283</v>
      </c>
      <c r="E75" s="177">
        <v>0.47976999999999997</v>
      </c>
      <c r="F75" s="178">
        <v>0</v>
      </c>
      <c r="G75" s="179">
        <f>ROUND(E75*F75,2)</f>
        <v>0</v>
      </c>
      <c r="H75" s="164">
        <v>0</v>
      </c>
      <c r="I75" s="163">
        <f>ROUND(E75*H75,2)</f>
        <v>0</v>
      </c>
      <c r="J75" s="164">
        <v>2880</v>
      </c>
      <c r="K75" s="163">
        <f>ROUND(E75*J75,2)</f>
        <v>1381.74</v>
      </c>
      <c r="L75" s="163">
        <v>21</v>
      </c>
      <c r="M75" s="163">
        <f>G75*(1+L75/100)</f>
        <v>0</v>
      </c>
      <c r="N75" s="162">
        <v>0</v>
      </c>
      <c r="O75" s="162">
        <f>ROUND(E75*N75,2)</f>
        <v>0</v>
      </c>
      <c r="P75" s="162">
        <v>0</v>
      </c>
      <c r="Q75" s="162">
        <f>ROUND(E75*P75,2)</f>
        <v>0</v>
      </c>
      <c r="R75" s="163"/>
      <c r="S75" s="163" t="s">
        <v>216</v>
      </c>
      <c r="T75" s="163" t="s">
        <v>216</v>
      </c>
      <c r="U75" s="163">
        <v>0</v>
      </c>
      <c r="V75" s="163">
        <f>ROUND(E75*U75,2)</f>
        <v>0</v>
      </c>
      <c r="W75" s="163"/>
      <c r="X75" s="163" t="s">
        <v>240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2" x14ac:dyDescent="0.2">
      <c r="A76" s="160"/>
      <c r="B76" s="161"/>
      <c r="C76" s="194" t="s">
        <v>336</v>
      </c>
      <c r="D76" s="192"/>
      <c r="E76" s="193">
        <v>0.3034</v>
      </c>
      <c r="F76" s="163"/>
      <c r="G76" s="163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3"/>
      <c r="AA76" s="153"/>
      <c r="AB76" s="153"/>
      <c r="AC76" s="153"/>
      <c r="AD76" s="153"/>
      <c r="AE76" s="153"/>
      <c r="AF76" s="153"/>
      <c r="AG76" s="153" t="s">
        <v>243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3" x14ac:dyDescent="0.2">
      <c r="A77" s="160"/>
      <c r="B77" s="161"/>
      <c r="C77" s="194" t="s">
        <v>337</v>
      </c>
      <c r="D77" s="192"/>
      <c r="E77" s="193">
        <v>5.4870000000000002E-2</v>
      </c>
      <c r="F77" s="163"/>
      <c r="G77" s="163"/>
      <c r="H77" s="163"/>
      <c r="I77" s="163"/>
      <c r="J77" s="163"/>
      <c r="K77" s="163"/>
      <c r="L77" s="163"/>
      <c r="M77" s="163"/>
      <c r="N77" s="162"/>
      <c r="O77" s="162"/>
      <c r="P77" s="162"/>
      <c r="Q77" s="162"/>
      <c r="R77" s="163"/>
      <c r="S77" s="163"/>
      <c r="T77" s="163"/>
      <c r="U77" s="163"/>
      <c r="V77" s="163"/>
      <c r="W77" s="163"/>
      <c r="X77" s="163"/>
      <c r="Y77" s="163"/>
      <c r="Z77" s="153"/>
      <c r="AA77" s="153"/>
      <c r="AB77" s="153"/>
      <c r="AC77" s="153"/>
      <c r="AD77" s="153"/>
      <c r="AE77" s="153"/>
      <c r="AF77" s="153"/>
      <c r="AG77" s="153" t="s">
        <v>243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3" x14ac:dyDescent="0.2">
      <c r="A78" s="160"/>
      <c r="B78" s="161"/>
      <c r="C78" s="194" t="s">
        <v>338</v>
      </c>
      <c r="D78" s="192"/>
      <c r="E78" s="193">
        <v>0.1215</v>
      </c>
      <c r="F78" s="163"/>
      <c r="G78" s="163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243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80">
        <v>36</v>
      </c>
      <c r="B79" s="181" t="s">
        <v>339</v>
      </c>
      <c r="C79" s="187" t="s">
        <v>340</v>
      </c>
      <c r="D79" s="182" t="s">
        <v>283</v>
      </c>
      <c r="E79" s="183">
        <v>1.95966</v>
      </c>
      <c r="F79" s="184">
        <v>0</v>
      </c>
      <c r="G79" s="185">
        <f>ROUND(E79*F79,2)</f>
        <v>0</v>
      </c>
      <c r="H79" s="164">
        <v>0</v>
      </c>
      <c r="I79" s="163">
        <f>ROUND(E79*H79,2)</f>
        <v>0</v>
      </c>
      <c r="J79" s="164">
        <v>363</v>
      </c>
      <c r="K79" s="163">
        <f>ROUND(E79*J79,2)</f>
        <v>711.36</v>
      </c>
      <c r="L79" s="163">
        <v>21</v>
      </c>
      <c r="M79" s="163">
        <f>G79*(1+L79/100)</f>
        <v>0</v>
      </c>
      <c r="N79" s="162">
        <v>0</v>
      </c>
      <c r="O79" s="162">
        <f>ROUND(E79*N79,2)</f>
        <v>0</v>
      </c>
      <c r="P79" s="162">
        <v>0</v>
      </c>
      <c r="Q79" s="162">
        <f>ROUND(E79*P79,2)</f>
        <v>0</v>
      </c>
      <c r="R79" s="163"/>
      <c r="S79" s="163" t="s">
        <v>216</v>
      </c>
      <c r="T79" s="163" t="s">
        <v>216</v>
      </c>
      <c r="U79" s="163">
        <v>0.26500000000000001</v>
      </c>
      <c r="V79" s="163">
        <f>ROUND(E79*U79,2)</f>
        <v>0.52</v>
      </c>
      <c r="W79" s="163"/>
      <c r="X79" s="163" t="s">
        <v>341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342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0">
        <v>37</v>
      </c>
      <c r="B80" s="181" t="s">
        <v>343</v>
      </c>
      <c r="C80" s="187" t="s">
        <v>344</v>
      </c>
      <c r="D80" s="182" t="s">
        <v>283</v>
      </c>
      <c r="E80" s="183">
        <v>1.95966</v>
      </c>
      <c r="F80" s="184">
        <v>0</v>
      </c>
      <c r="G80" s="185">
        <f>ROUND(E80*F80,2)</f>
        <v>0</v>
      </c>
      <c r="H80" s="164">
        <v>0</v>
      </c>
      <c r="I80" s="163">
        <f>ROUND(E80*H80,2)</f>
        <v>0</v>
      </c>
      <c r="J80" s="164">
        <v>432.5</v>
      </c>
      <c r="K80" s="163">
        <f>ROUND(E80*J80,2)</f>
        <v>847.55</v>
      </c>
      <c r="L80" s="163">
        <v>21</v>
      </c>
      <c r="M80" s="163">
        <f>G80*(1+L80/100)</f>
        <v>0</v>
      </c>
      <c r="N80" s="162">
        <v>0</v>
      </c>
      <c r="O80" s="162">
        <f>ROUND(E80*N80,2)</f>
        <v>0</v>
      </c>
      <c r="P80" s="162">
        <v>0</v>
      </c>
      <c r="Q80" s="162">
        <f>ROUND(E80*P80,2)</f>
        <v>0</v>
      </c>
      <c r="R80" s="163"/>
      <c r="S80" s="163" t="s">
        <v>216</v>
      </c>
      <c r="T80" s="163" t="s">
        <v>216</v>
      </c>
      <c r="U80" s="163">
        <v>0.94199999999999995</v>
      </c>
      <c r="V80" s="163">
        <f>ROUND(E80*U80,2)</f>
        <v>1.85</v>
      </c>
      <c r="W80" s="163"/>
      <c r="X80" s="163" t="s">
        <v>341</v>
      </c>
      <c r="Y80" s="163" t="s">
        <v>219</v>
      </c>
      <c r="Z80" s="153"/>
      <c r="AA80" s="153"/>
      <c r="AB80" s="153"/>
      <c r="AC80" s="153"/>
      <c r="AD80" s="153"/>
      <c r="AE80" s="153"/>
      <c r="AF80" s="153"/>
      <c r="AG80" s="153" t="s">
        <v>342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38</v>
      </c>
      <c r="B81" s="175" t="s">
        <v>345</v>
      </c>
      <c r="C81" s="188" t="s">
        <v>346</v>
      </c>
      <c r="D81" s="176" t="s">
        <v>283</v>
      </c>
      <c r="E81" s="177">
        <v>1.95966</v>
      </c>
      <c r="F81" s="178">
        <v>0</v>
      </c>
      <c r="G81" s="179">
        <f>ROUND(E81*F81,2)</f>
        <v>0</v>
      </c>
      <c r="H81" s="164">
        <v>0</v>
      </c>
      <c r="I81" s="163">
        <f>ROUND(E81*H81,2)</f>
        <v>0</v>
      </c>
      <c r="J81" s="164">
        <v>13.6</v>
      </c>
      <c r="K81" s="163">
        <f>ROUND(E81*J81,2)</f>
        <v>26.65</v>
      </c>
      <c r="L81" s="163">
        <v>21</v>
      </c>
      <c r="M81" s="163">
        <f>G81*(1+L81/100)</f>
        <v>0</v>
      </c>
      <c r="N81" s="162">
        <v>0</v>
      </c>
      <c r="O81" s="162">
        <f>ROUND(E81*N81,2)</f>
        <v>0</v>
      </c>
      <c r="P81" s="162">
        <v>0</v>
      </c>
      <c r="Q81" s="162">
        <f>ROUND(E81*P81,2)</f>
        <v>0</v>
      </c>
      <c r="R81" s="163"/>
      <c r="S81" s="163" t="s">
        <v>216</v>
      </c>
      <c r="T81" s="163" t="s">
        <v>216</v>
      </c>
      <c r="U81" s="163">
        <v>6.0000000000000001E-3</v>
      </c>
      <c r="V81" s="163">
        <f>ROUND(E81*U81,2)</f>
        <v>0.01</v>
      </c>
      <c r="W81" s="163"/>
      <c r="X81" s="163" t="s">
        <v>240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347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3"/>
      <c r="B82" s="4"/>
      <c r="C82" s="189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197</v>
      </c>
    </row>
    <row r="83" spans="1:60" x14ac:dyDescent="0.2">
      <c r="A83" s="156"/>
      <c r="B83" s="157" t="s">
        <v>31</v>
      </c>
      <c r="C83" s="190"/>
      <c r="D83" s="158"/>
      <c r="E83" s="159"/>
      <c r="F83" s="159"/>
      <c r="G83" s="173">
        <f>G8+G17+G24+G27+G29+G42+G44+G47+G56+G58+G63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234</v>
      </c>
    </row>
    <row r="84" spans="1:60" x14ac:dyDescent="0.2">
      <c r="A84" s="3"/>
      <c r="B84" s="4"/>
      <c r="C84" s="18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60" x14ac:dyDescent="0.2">
      <c r="A85" s="3"/>
      <c r="B85" s="4"/>
      <c r="C85" s="189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261"/>
      <c r="B86" s="261"/>
      <c r="C86" s="26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63"/>
      <c r="B87" s="263"/>
      <c r="C87" s="264"/>
      <c r="D87" s="263"/>
      <c r="E87" s="263"/>
      <c r="F87" s="263"/>
      <c r="G87" s="26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235</v>
      </c>
    </row>
    <row r="88" spans="1:60" x14ac:dyDescent="0.2">
      <c r="A88" s="263"/>
      <c r="B88" s="263"/>
      <c r="C88" s="264"/>
      <c r="D88" s="263"/>
      <c r="E88" s="263"/>
      <c r="F88" s="263"/>
      <c r="G88" s="26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3"/>
      <c r="B89" s="263"/>
      <c r="C89" s="264"/>
      <c r="D89" s="263"/>
      <c r="E89" s="263"/>
      <c r="F89" s="263"/>
      <c r="G89" s="26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3"/>
      <c r="B90" s="263"/>
      <c r="C90" s="264"/>
      <c r="D90" s="263"/>
      <c r="E90" s="263"/>
      <c r="F90" s="263"/>
      <c r="G90" s="26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3"/>
      <c r="B91" s="263"/>
      <c r="C91" s="264"/>
      <c r="D91" s="263"/>
      <c r="E91" s="263"/>
      <c r="F91" s="263"/>
      <c r="G91" s="26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89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91"/>
      <c r="D93" s="10"/>
      <c r="AG93" t="s">
        <v>236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2C32-1197-43A7-8043-BA31FE43014F}">
  <sheetPr>
    <outlinePr summaryBelow="0"/>
  </sheetPr>
  <dimension ref="A1:BH5000"/>
  <sheetViews>
    <sheetView zoomScale="120" zoomScaleNormal="120" workbookViewId="0">
      <pane ySplit="7" topLeftCell="A253" activePane="bottomLeft" state="frozen"/>
      <selection pane="bottomLeft" activeCell="C267" sqref="C267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59</v>
      </c>
      <c r="C4" s="258" t="s">
        <v>60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SUMIF(AG9:AG52,"&lt;&gt;NOR",G9:G52)</f>
        <v>0</v>
      </c>
      <c r="H8" s="166"/>
      <c r="I8" s="166">
        <f>SUM(I9:I52)</f>
        <v>491917.44999999995</v>
      </c>
      <c r="J8" s="166"/>
      <c r="K8" s="166">
        <f>SUM(K9:K52)</f>
        <v>163299.1</v>
      </c>
      <c r="L8" s="166"/>
      <c r="M8" s="166">
        <f>SUM(M9:M52)</f>
        <v>0</v>
      </c>
      <c r="N8" s="165"/>
      <c r="O8" s="165">
        <f>SUM(O9:O52)</f>
        <v>35.199999999999996</v>
      </c>
      <c r="P8" s="165"/>
      <c r="Q8" s="165">
        <f>SUM(Q9:Q52)</f>
        <v>0</v>
      </c>
      <c r="R8" s="166"/>
      <c r="S8" s="166"/>
      <c r="T8" s="166"/>
      <c r="U8" s="166"/>
      <c r="V8" s="166">
        <f>SUM(V9:V52)</f>
        <v>270.83</v>
      </c>
      <c r="W8" s="166"/>
      <c r="X8" s="166"/>
      <c r="Y8" s="166"/>
      <c r="AG8" t="s">
        <v>212</v>
      </c>
    </row>
    <row r="9" spans="1:60" ht="22.5" outlineLevel="1" x14ac:dyDescent="0.2">
      <c r="A9" s="174">
        <v>1</v>
      </c>
      <c r="B9" s="175" t="s">
        <v>348</v>
      </c>
      <c r="C9" s="188" t="s">
        <v>349</v>
      </c>
      <c r="D9" s="176" t="s">
        <v>239</v>
      </c>
      <c r="E9" s="177">
        <v>6.6252000000000004</v>
      </c>
      <c r="F9" s="178">
        <v>0</v>
      </c>
      <c r="G9" s="179">
        <f>ROUND(E9*F9,2)</f>
        <v>0</v>
      </c>
      <c r="H9" s="164">
        <v>6354.02</v>
      </c>
      <c r="I9" s="163">
        <f>ROUND(E9*H9,2)</f>
        <v>42096.65</v>
      </c>
      <c r="J9" s="164">
        <v>2325.98</v>
      </c>
      <c r="K9" s="163">
        <f>ROUND(E9*J9,2)</f>
        <v>15410.08</v>
      </c>
      <c r="L9" s="163">
        <v>21</v>
      </c>
      <c r="M9" s="163">
        <f>G9*(1+L9/100)</f>
        <v>0</v>
      </c>
      <c r="N9" s="162">
        <v>1.6820299999999999</v>
      </c>
      <c r="O9" s="162">
        <f>ROUND(E9*N9,2)</f>
        <v>11.14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3.9380000000000002</v>
      </c>
      <c r="V9" s="163">
        <f>ROUND(E9*U9,2)</f>
        <v>26.09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350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351</v>
      </c>
      <c r="D10" s="192"/>
      <c r="E10" s="193">
        <v>1.7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3" x14ac:dyDescent="0.2">
      <c r="A11" s="160"/>
      <c r="B11" s="161"/>
      <c r="C11" s="194" t="s">
        <v>352</v>
      </c>
      <c r="D11" s="192"/>
      <c r="E11" s="193">
        <v>0.27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243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3" x14ac:dyDescent="0.2">
      <c r="A12" s="160"/>
      <c r="B12" s="161"/>
      <c r="C12" s="194" t="s">
        <v>353</v>
      </c>
      <c r="D12" s="192"/>
      <c r="E12" s="193">
        <v>0.45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3" x14ac:dyDescent="0.2">
      <c r="A13" s="160"/>
      <c r="B13" s="161"/>
      <c r="C13" s="194" t="s">
        <v>354</v>
      </c>
      <c r="D13" s="192"/>
      <c r="E13" s="193">
        <v>0.71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3" x14ac:dyDescent="0.2">
      <c r="A14" s="160"/>
      <c r="B14" s="161"/>
      <c r="C14" s="194" t="s">
        <v>355</v>
      </c>
      <c r="D14" s="192"/>
      <c r="E14" s="193">
        <v>3.49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0">
        <v>2</v>
      </c>
      <c r="B15" s="181" t="s">
        <v>356</v>
      </c>
      <c r="C15" s="187" t="s">
        <v>2047</v>
      </c>
      <c r="D15" s="182" t="s">
        <v>256</v>
      </c>
      <c r="E15" s="183">
        <v>1</v>
      </c>
      <c r="F15" s="184">
        <v>0</v>
      </c>
      <c r="G15" s="185">
        <f t="shared" ref="G15:G22" si="0">ROUND(E15*F15,2)</f>
        <v>0</v>
      </c>
      <c r="H15" s="164">
        <v>29264.85</v>
      </c>
      <c r="I15" s="163">
        <f t="shared" ref="I15:I22" si="1">ROUND(E15*H15,2)</f>
        <v>29264.85</v>
      </c>
      <c r="J15" s="164">
        <v>2495.15</v>
      </c>
      <c r="K15" s="163">
        <f t="shared" ref="K15:K22" si="2">ROUND(E15*J15,2)</f>
        <v>2495.15</v>
      </c>
      <c r="L15" s="163">
        <v>21</v>
      </c>
      <c r="M15" s="163">
        <f t="shared" ref="M15:M22" si="3">G15*(1+L15/100)</f>
        <v>0</v>
      </c>
      <c r="N15" s="162">
        <v>0.19997999999999999</v>
      </c>
      <c r="O15" s="162">
        <f t="shared" ref="O15:O22" si="4">ROUND(E15*N15,2)</f>
        <v>0.2</v>
      </c>
      <c r="P15" s="162">
        <v>0</v>
      </c>
      <c r="Q15" s="162">
        <f t="shared" ref="Q15:Q22" si="5">ROUND(E15*P15,2)</f>
        <v>0</v>
      </c>
      <c r="R15" s="163"/>
      <c r="S15" s="163" t="s">
        <v>216</v>
      </c>
      <c r="T15" s="163" t="s">
        <v>216</v>
      </c>
      <c r="U15" s="163">
        <v>3.95</v>
      </c>
      <c r="V15" s="163">
        <f t="shared" ref="V15:V22" si="6">ROUND(E15*U15,2)</f>
        <v>3.95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80">
        <v>3</v>
      </c>
      <c r="B16" s="181" t="s">
        <v>357</v>
      </c>
      <c r="C16" s="187" t="s">
        <v>358</v>
      </c>
      <c r="D16" s="182" t="s">
        <v>249</v>
      </c>
      <c r="E16" s="183">
        <v>10.3</v>
      </c>
      <c r="F16" s="184">
        <v>0</v>
      </c>
      <c r="G16" s="185">
        <f t="shared" si="0"/>
        <v>0</v>
      </c>
      <c r="H16" s="164">
        <v>5414.82</v>
      </c>
      <c r="I16" s="163">
        <f t="shared" si="1"/>
        <v>55772.65</v>
      </c>
      <c r="J16" s="164">
        <v>650.17999999999995</v>
      </c>
      <c r="K16" s="163">
        <f t="shared" si="2"/>
        <v>6696.85</v>
      </c>
      <c r="L16" s="163">
        <v>21</v>
      </c>
      <c r="M16" s="163">
        <f t="shared" si="3"/>
        <v>0</v>
      </c>
      <c r="N16" s="162">
        <v>8.7569999999999995E-2</v>
      </c>
      <c r="O16" s="162">
        <f t="shared" si="4"/>
        <v>0.9</v>
      </c>
      <c r="P16" s="162">
        <v>0</v>
      </c>
      <c r="Q16" s="162">
        <f t="shared" si="5"/>
        <v>0</v>
      </c>
      <c r="R16" s="163"/>
      <c r="S16" s="163" t="s">
        <v>216</v>
      </c>
      <c r="T16" s="163" t="s">
        <v>216</v>
      </c>
      <c r="U16" s="163">
        <v>1.03</v>
      </c>
      <c r="V16" s="163">
        <f t="shared" si="6"/>
        <v>10.61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80">
        <v>4</v>
      </c>
      <c r="B17" s="181" t="s">
        <v>359</v>
      </c>
      <c r="C17" s="187" t="s">
        <v>360</v>
      </c>
      <c r="D17" s="182" t="s">
        <v>256</v>
      </c>
      <c r="E17" s="183">
        <v>1</v>
      </c>
      <c r="F17" s="184">
        <v>0</v>
      </c>
      <c r="G17" s="185">
        <f t="shared" si="0"/>
        <v>0</v>
      </c>
      <c r="H17" s="164">
        <v>35297.57</v>
      </c>
      <c r="I17" s="163">
        <f t="shared" si="1"/>
        <v>35297.57</v>
      </c>
      <c r="J17" s="164">
        <v>1222.43</v>
      </c>
      <c r="K17" s="163">
        <f t="shared" si="2"/>
        <v>1222.43</v>
      </c>
      <c r="L17" s="163">
        <v>21</v>
      </c>
      <c r="M17" s="163">
        <f t="shared" si="3"/>
        <v>0</v>
      </c>
      <c r="N17" s="162">
        <v>9.4500000000000001E-2</v>
      </c>
      <c r="O17" s="162">
        <f t="shared" si="4"/>
        <v>0.09</v>
      </c>
      <c r="P17" s="162">
        <v>0</v>
      </c>
      <c r="Q17" s="162">
        <f t="shared" si="5"/>
        <v>0</v>
      </c>
      <c r="R17" s="163"/>
      <c r="S17" s="163" t="s">
        <v>216</v>
      </c>
      <c r="T17" s="163" t="s">
        <v>216</v>
      </c>
      <c r="U17" s="163">
        <v>1.78</v>
      </c>
      <c r="V17" s="163">
        <f t="shared" si="6"/>
        <v>1.78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80">
        <v>5</v>
      </c>
      <c r="B18" s="181" t="s">
        <v>361</v>
      </c>
      <c r="C18" s="187" t="s">
        <v>362</v>
      </c>
      <c r="D18" s="182" t="s">
        <v>256</v>
      </c>
      <c r="E18" s="183">
        <v>1</v>
      </c>
      <c r="F18" s="184">
        <v>0</v>
      </c>
      <c r="G18" s="185">
        <f t="shared" si="0"/>
        <v>0</v>
      </c>
      <c r="H18" s="164">
        <v>3198.22</v>
      </c>
      <c r="I18" s="163">
        <f t="shared" si="1"/>
        <v>3198.22</v>
      </c>
      <c r="J18" s="164">
        <v>166.78</v>
      </c>
      <c r="K18" s="163">
        <f t="shared" si="2"/>
        <v>166.78</v>
      </c>
      <c r="L18" s="163">
        <v>21</v>
      </c>
      <c r="M18" s="163">
        <f t="shared" si="3"/>
        <v>0</v>
      </c>
      <c r="N18" s="162">
        <v>1.1000000000000001E-3</v>
      </c>
      <c r="O18" s="162">
        <f t="shared" si="4"/>
        <v>0</v>
      </c>
      <c r="P18" s="162">
        <v>0</v>
      </c>
      <c r="Q18" s="162">
        <f t="shared" si="5"/>
        <v>0</v>
      </c>
      <c r="R18" s="163"/>
      <c r="S18" s="163" t="s">
        <v>216</v>
      </c>
      <c r="T18" s="163" t="s">
        <v>216</v>
      </c>
      <c r="U18" s="163">
        <v>0.25</v>
      </c>
      <c r="V18" s="163">
        <f t="shared" si="6"/>
        <v>0.25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350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0">
        <v>6</v>
      </c>
      <c r="B19" s="181" t="s">
        <v>363</v>
      </c>
      <c r="C19" s="187" t="s">
        <v>2048</v>
      </c>
      <c r="D19" s="182" t="s">
        <v>256</v>
      </c>
      <c r="E19" s="183">
        <v>4</v>
      </c>
      <c r="F19" s="184">
        <v>0</v>
      </c>
      <c r="G19" s="185">
        <f t="shared" si="0"/>
        <v>0</v>
      </c>
      <c r="H19" s="164">
        <v>249.45</v>
      </c>
      <c r="I19" s="163">
        <f t="shared" si="1"/>
        <v>997.8</v>
      </c>
      <c r="J19" s="164">
        <v>139.55000000000001</v>
      </c>
      <c r="K19" s="163">
        <f t="shared" si="2"/>
        <v>558.20000000000005</v>
      </c>
      <c r="L19" s="163">
        <v>21</v>
      </c>
      <c r="M19" s="163">
        <f t="shared" si="3"/>
        <v>0</v>
      </c>
      <c r="N19" s="162">
        <v>1.7260000000000001E-2</v>
      </c>
      <c r="O19" s="162">
        <f t="shared" si="4"/>
        <v>7.0000000000000007E-2</v>
      </c>
      <c r="P19" s="162">
        <v>0</v>
      </c>
      <c r="Q19" s="162">
        <f t="shared" si="5"/>
        <v>0</v>
      </c>
      <c r="R19" s="163"/>
      <c r="S19" s="163" t="s">
        <v>216</v>
      </c>
      <c r="T19" s="163" t="s">
        <v>216</v>
      </c>
      <c r="U19" s="163">
        <v>0.23250000000000001</v>
      </c>
      <c r="V19" s="163">
        <f t="shared" si="6"/>
        <v>0.93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350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80">
        <v>7</v>
      </c>
      <c r="B20" s="181" t="s">
        <v>364</v>
      </c>
      <c r="C20" s="187" t="s">
        <v>2049</v>
      </c>
      <c r="D20" s="182" t="s">
        <v>256</v>
      </c>
      <c r="E20" s="183">
        <v>10</v>
      </c>
      <c r="F20" s="184">
        <v>0</v>
      </c>
      <c r="G20" s="185">
        <f t="shared" si="0"/>
        <v>0</v>
      </c>
      <c r="H20" s="164">
        <v>332.44</v>
      </c>
      <c r="I20" s="163">
        <f t="shared" si="1"/>
        <v>3324.4</v>
      </c>
      <c r="J20" s="164">
        <v>191.56</v>
      </c>
      <c r="K20" s="163">
        <f t="shared" si="2"/>
        <v>1915.6</v>
      </c>
      <c r="L20" s="163">
        <v>21</v>
      </c>
      <c r="M20" s="163">
        <f t="shared" si="3"/>
        <v>0</v>
      </c>
      <c r="N20" s="162">
        <v>2.2880000000000001E-2</v>
      </c>
      <c r="O20" s="162">
        <f t="shared" si="4"/>
        <v>0.23</v>
      </c>
      <c r="P20" s="162">
        <v>0</v>
      </c>
      <c r="Q20" s="162">
        <f t="shared" si="5"/>
        <v>0</v>
      </c>
      <c r="R20" s="163"/>
      <c r="S20" s="163" t="s">
        <v>216</v>
      </c>
      <c r="T20" s="163" t="s">
        <v>216</v>
      </c>
      <c r="U20" s="163">
        <v>0.3175</v>
      </c>
      <c r="V20" s="163">
        <f t="shared" si="6"/>
        <v>3.18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350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80">
        <v>8</v>
      </c>
      <c r="B21" s="181" t="s">
        <v>365</v>
      </c>
      <c r="C21" s="187" t="s">
        <v>2050</v>
      </c>
      <c r="D21" s="182" t="s">
        <v>256</v>
      </c>
      <c r="E21" s="183">
        <v>6</v>
      </c>
      <c r="F21" s="184">
        <v>0</v>
      </c>
      <c r="G21" s="185">
        <f t="shared" si="0"/>
        <v>0</v>
      </c>
      <c r="H21" s="164">
        <v>0</v>
      </c>
      <c r="I21" s="163">
        <f t="shared" si="1"/>
        <v>0</v>
      </c>
      <c r="J21" s="164">
        <v>192</v>
      </c>
      <c r="K21" s="163">
        <f t="shared" si="2"/>
        <v>1152</v>
      </c>
      <c r="L21" s="163">
        <v>21</v>
      </c>
      <c r="M21" s="163">
        <f t="shared" si="3"/>
        <v>0</v>
      </c>
      <c r="N21" s="162">
        <v>0</v>
      </c>
      <c r="O21" s="162">
        <f t="shared" si="4"/>
        <v>0</v>
      </c>
      <c r="P21" s="162">
        <v>0</v>
      </c>
      <c r="Q21" s="162">
        <f t="shared" si="5"/>
        <v>0</v>
      </c>
      <c r="R21" s="163"/>
      <c r="S21" s="163" t="s">
        <v>216</v>
      </c>
      <c r="T21" s="163" t="s">
        <v>216</v>
      </c>
      <c r="U21" s="163">
        <v>0.3175</v>
      </c>
      <c r="V21" s="163">
        <f t="shared" si="6"/>
        <v>1.91</v>
      </c>
      <c r="W21" s="163"/>
      <c r="X21" s="163" t="s">
        <v>240</v>
      </c>
      <c r="Y21" s="163" t="s">
        <v>219</v>
      </c>
      <c r="Z21" s="153"/>
      <c r="AA21" s="153"/>
      <c r="AB21" s="153"/>
      <c r="AC21" s="153"/>
      <c r="AD21" s="153"/>
      <c r="AE21" s="153"/>
      <c r="AF21" s="153"/>
      <c r="AG21" s="153" t="s">
        <v>350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74">
        <v>9</v>
      </c>
      <c r="B22" s="175" t="s">
        <v>366</v>
      </c>
      <c r="C22" s="188" t="s">
        <v>367</v>
      </c>
      <c r="D22" s="176" t="s">
        <v>283</v>
      </c>
      <c r="E22" s="177">
        <v>4.5644999999999998</v>
      </c>
      <c r="F22" s="178">
        <v>0</v>
      </c>
      <c r="G22" s="179">
        <f t="shared" si="0"/>
        <v>0</v>
      </c>
      <c r="H22" s="164">
        <v>35075.599999999999</v>
      </c>
      <c r="I22" s="163">
        <f t="shared" si="1"/>
        <v>160102.57999999999</v>
      </c>
      <c r="J22" s="164">
        <v>10984.4</v>
      </c>
      <c r="K22" s="163">
        <f t="shared" si="2"/>
        <v>50138.29</v>
      </c>
      <c r="L22" s="163">
        <v>21</v>
      </c>
      <c r="M22" s="163">
        <f t="shared" si="3"/>
        <v>0</v>
      </c>
      <c r="N22" s="162">
        <v>1.0900000000000001</v>
      </c>
      <c r="O22" s="162">
        <f t="shared" si="4"/>
        <v>4.9800000000000004</v>
      </c>
      <c r="P22" s="162">
        <v>0</v>
      </c>
      <c r="Q22" s="162">
        <f t="shared" si="5"/>
        <v>0</v>
      </c>
      <c r="R22" s="163"/>
      <c r="S22" s="163" t="s">
        <v>216</v>
      </c>
      <c r="T22" s="163" t="s">
        <v>216</v>
      </c>
      <c r="U22" s="163">
        <v>18.8</v>
      </c>
      <c r="V22" s="163">
        <f t="shared" si="6"/>
        <v>85.81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350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2" x14ac:dyDescent="0.2">
      <c r="A23" s="160"/>
      <c r="B23" s="161"/>
      <c r="C23" s="194" t="s">
        <v>368</v>
      </c>
      <c r="D23" s="192"/>
      <c r="E23" s="193">
        <v>1.5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3" x14ac:dyDescent="0.2">
      <c r="A24" s="160"/>
      <c r="B24" s="161"/>
      <c r="C24" s="194" t="s">
        <v>369</v>
      </c>
      <c r="D24" s="192"/>
      <c r="E24" s="193">
        <v>0.56999999999999995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3" x14ac:dyDescent="0.2">
      <c r="A25" s="160"/>
      <c r="B25" s="161"/>
      <c r="C25" s="194" t="s">
        <v>370</v>
      </c>
      <c r="D25" s="192"/>
      <c r="E25" s="193">
        <v>1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243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3" x14ac:dyDescent="0.2">
      <c r="A26" s="160"/>
      <c r="B26" s="161"/>
      <c r="C26" s="194" t="s">
        <v>371</v>
      </c>
      <c r="D26" s="192"/>
      <c r="E26" s="193">
        <v>0.97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243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 x14ac:dyDescent="0.2">
      <c r="A27" s="160"/>
      <c r="B27" s="161"/>
      <c r="C27" s="194" t="s">
        <v>372</v>
      </c>
      <c r="D27" s="192"/>
      <c r="E27" s="193">
        <v>0.52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74">
        <v>10</v>
      </c>
      <c r="B28" s="175" t="s">
        <v>373</v>
      </c>
      <c r="C28" s="188" t="s">
        <v>374</v>
      </c>
      <c r="D28" s="176" t="s">
        <v>283</v>
      </c>
      <c r="E28" s="177">
        <v>0.68117000000000005</v>
      </c>
      <c r="F28" s="178">
        <v>0</v>
      </c>
      <c r="G28" s="179">
        <f>ROUND(E28*F28,2)</f>
        <v>0</v>
      </c>
      <c r="H28" s="164">
        <v>35555.599999999999</v>
      </c>
      <c r="I28" s="163">
        <f>ROUND(E28*H28,2)</f>
        <v>24219.41</v>
      </c>
      <c r="J28" s="164">
        <v>10984.4</v>
      </c>
      <c r="K28" s="163">
        <f>ROUND(E28*J28,2)</f>
        <v>7482.24</v>
      </c>
      <c r="L28" s="163">
        <v>21</v>
      </c>
      <c r="M28" s="163">
        <f>G28*(1+L28/100)</f>
        <v>0</v>
      </c>
      <c r="N28" s="162">
        <v>1.0900000000000001</v>
      </c>
      <c r="O28" s="162">
        <f>ROUND(E28*N28,2)</f>
        <v>0.74</v>
      </c>
      <c r="P28" s="162">
        <v>0</v>
      </c>
      <c r="Q28" s="162">
        <f>ROUND(E28*P28,2)</f>
        <v>0</v>
      </c>
      <c r="R28" s="163"/>
      <c r="S28" s="163" t="s">
        <v>216</v>
      </c>
      <c r="T28" s="163" t="s">
        <v>216</v>
      </c>
      <c r="U28" s="163">
        <v>18.8</v>
      </c>
      <c r="V28" s="163">
        <f>ROUND(E28*U28,2)</f>
        <v>12.81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350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2" x14ac:dyDescent="0.2">
      <c r="A29" s="160"/>
      <c r="B29" s="161"/>
      <c r="C29" s="194" t="s">
        <v>375</v>
      </c>
      <c r="D29" s="192"/>
      <c r="E29" s="193">
        <v>0.26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243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3" x14ac:dyDescent="0.2">
      <c r="A30" s="160"/>
      <c r="B30" s="161"/>
      <c r="C30" s="194" t="s">
        <v>376</v>
      </c>
      <c r="D30" s="192"/>
      <c r="E30" s="193">
        <v>0.2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 x14ac:dyDescent="0.2">
      <c r="A31" s="160"/>
      <c r="B31" s="161"/>
      <c r="C31" s="194" t="s">
        <v>377</v>
      </c>
      <c r="D31" s="192"/>
      <c r="E31" s="193">
        <v>0.22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4">
        <v>11</v>
      </c>
      <c r="B32" s="175" t="s">
        <v>244</v>
      </c>
      <c r="C32" s="188" t="s">
        <v>2051</v>
      </c>
      <c r="D32" s="176" t="s">
        <v>245</v>
      </c>
      <c r="E32" s="177">
        <v>165.6824</v>
      </c>
      <c r="F32" s="178">
        <v>0</v>
      </c>
      <c r="G32" s="179">
        <f>ROUND(E32*F32,2)</f>
        <v>0</v>
      </c>
      <c r="H32" s="164">
        <v>797.83</v>
      </c>
      <c r="I32" s="163">
        <f>ROUND(E32*H32,2)</f>
        <v>132186.39000000001</v>
      </c>
      <c r="J32" s="164">
        <v>312.17</v>
      </c>
      <c r="K32" s="163">
        <f>ROUND(E32*J32,2)</f>
        <v>51721.07</v>
      </c>
      <c r="L32" s="163">
        <v>21</v>
      </c>
      <c r="M32" s="163">
        <f>G32*(1+L32/100)</f>
        <v>0</v>
      </c>
      <c r="N32" s="162">
        <v>0.10106</v>
      </c>
      <c r="O32" s="162">
        <f>ROUND(E32*N32,2)</f>
        <v>16.739999999999998</v>
      </c>
      <c r="P32" s="162">
        <v>0</v>
      </c>
      <c r="Q32" s="162">
        <f>ROUND(E32*P32,2)</f>
        <v>0</v>
      </c>
      <c r="R32" s="163"/>
      <c r="S32" s="163" t="s">
        <v>216</v>
      </c>
      <c r="T32" s="163" t="s">
        <v>216</v>
      </c>
      <c r="U32" s="163">
        <v>0.50627999999999995</v>
      </c>
      <c r="V32" s="163">
        <f>ROUND(E32*U32,2)</f>
        <v>83.88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350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2" x14ac:dyDescent="0.2">
      <c r="A33" s="160"/>
      <c r="B33" s="161"/>
      <c r="C33" s="194" t="s">
        <v>378</v>
      </c>
      <c r="D33" s="192"/>
      <c r="E33" s="193">
        <v>22.83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243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">
      <c r="A34" s="160"/>
      <c r="B34" s="161"/>
      <c r="C34" s="194" t="s">
        <v>379</v>
      </c>
      <c r="D34" s="192"/>
      <c r="E34" s="193">
        <v>-1.76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3" x14ac:dyDescent="0.2">
      <c r="A35" s="160"/>
      <c r="B35" s="161"/>
      <c r="C35" s="194" t="s">
        <v>380</v>
      </c>
      <c r="D35" s="192"/>
      <c r="E35" s="193">
        <v>3.09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3" x14ac:dyDescent="0.2">
      <c r="A36" s="160"/>
      <c r="B36" s="161"/>
      <c r="C36" s="194" t="s">
        <v>381</v>
      </c>
      <c r="D36" s="192"/>
      <c r="E36" s="193">
        <v>15.46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4" t="s">
        <v>382</v>
      </c>
      <c r="D37" s="192"/>
      <c r="E37" s="193">
        <v>-3.52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3" x14ac:dyDescent="0.2">
      <c r="A38" s="160"/>
      <c r="B38" s="161"/>
      <c r="C38" s="194" t="s">
        <v>383</v>
      </c>
      <c r="D38" s="192"/>
      <c r="E38" s="193">
        <v>3.73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3" x14ac:dyDescent="0.2">
      <c r="A39" s="160"/>
      <c r="B39" s="161"/>
      <c r="C39" s="194" t="s">
        <v>384</v>
      </c>
      <c r="D39" s="192"/>
      <c r="E39" s="193">
        <v>15.73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3" x14ac:dyDescent="0.2">
      <c r="A40" s="160"/>
      <c r="B40" s="161"/>
      <c r="C40" s="194" t="s">
        <v>385</v>
      </c>
      <c r="D40" s="192"/>
      <c r="E40" s="193">
        <v>-3.43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3" x14ac:dyDescent="0.2">
      <c r="A41" s="160"/>
      <c r="B41" s="161"/>
      <c r="C41" s="194" t="s">
        <v>386</v>
      </c>
      <c r="D41" s="192"/>
      <c r="E41" s="193">
        <v>18.77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243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3" x14ac:dyDescent="0.2">
      <c r="A42" s="160"/>
      <c r="B42" s="161"/>
      <c r="C42" s="194" t="s">
        <v>387</v>
      </c>
      <c r="D42" s="192"/>
      <c r="E42" s="193">
        <v>-1.82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 x14ac:dyDescent="0.2">
      <c r="A43" s="160"/>
      <c r="B43" s="161"/>
      <c r="C43" s="194" t="s">
        <v>388</v>
      </c>
      <c r="D43" s="192"/>
      <c r="E43" s="193">
        <v>9.3800000000000008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3" x14ac:dyDescent="0.2">
      <c r="A44" s="160"/>
      <c r="B44" s="161"/>
      <c r="C44" s="194" t="s">
        <v>389</v>
      </c>
      <c r="D44" s="192"/>
      <c r="E44" s="193">
        <v>-1.62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 x14ac:dyDescent="0.2">
      <c r="A45" s="160"/>
      <c r="B45" s="161"/>
      <c r="C45" s="194" t="s">
        <v>390</v>
      </c>
      <c r="D45" s="192"/>
      <c r="E45" s="193">
        <v>8.83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3" x14ac:dyDescent="0.2">
      <c r="A46" s="160"/>
      <c r="B46" s="161"/>
      <c r="C46" s="194" t="s">
        <v>391</v>
      </c>
      <c r="D46" s="192"/>
      <c r="E46" s="193">
        <v>-1.62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243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3" x14ac:dyDescent="0.2">
      <c r="A47" s="160"/>
      <c r="B47" s="161"/>
      <c r="C47" s="194" t="s">
        <v>392</v>
      </c>
      <c r="D47" s="192"/>
      <c r="E47" s="193">
        <v>21.61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3" x14ac:dyDescent="0.2">
      <c r="A48" s="160"/>
      <c r="B48" s="161"/>
      <c r="C48" s="194" t="s">
        <v>393</v>
      </c>
      <c r="D48" s="192"/>
      <c r="E48" s="193">
        <v>-1.82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3" x14ac:dyDescent="0.2">
      <c r="A49" s="160"/>
      <c r="B49" s="161"/>
      <c r="C49" s="194" t="s">
        <v>394</v>
      </c>
      <c r="D49" s="192"/>
      <c r="E49" s="193">
        <v>61.84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243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80">
        <v>12</v>
      </c>
      <c r="B50" s="181" t="s">
        <v>247</v>
      </c>
      <c r="C50" s="187" t="s">
        <v>248</v>
      </c>
      <c r="D50" s="182" t="s">
        <v>249</v>
      </c>
      <c r="E50" s="183">
        <v>97.78</v>
      </c>
      <c r="F50" s="184">
        <v>0</v>
      </c>
      <c r="G50" s="185">
        <f>ROUND(E50*F50,2)</f>
        <v>0</v>
      </c>
      <c r="H50" s="164">
        <v>22.39</v>
      </c>
      <c r="I50" s="163">
        <f>ROUND(E50*H50,2)</f>
        <v>2189.29</v>
      </c>
      <c r="J50" s="164">
        <v>110.61</v>
      </c>
      <c r="K50" s="163">
        <f>ROUND(E50*J50,2)</f>
        <v>10815.45</v>
      </c>
      <c r="L50" s="163">
        <v>21</v>
      </c>
      <c r="M50" s="163">
        <f>G50*(1+L50/100)</f>
        <v>0</v>
      </c>
      <c r="N50" s="162">
        <v>8.0000000000000007E-5</v>
      </c>
      <c r="O50" s="162">
        <f>ROUND(E50*N50,2)</f>
        <v>0.01</v>
      </c>
      <c r="P50" s="162">
        <v>0</v>
      </c>
      <c r="Q50" s="162">
        <f>ROUND(E50*P50,2)</f>
        <v>0</v>
      </c>
      <c r="R50" s="163"/>
      <c r="S50" s="163" t="s">
        <v>216</v>
      </c>
      <c r="T50" s="163" t="s">
        <v>216</v>
      </c>
      <c r="U50" s="163">
        <v>0.18</v>
      </c>
      <c r="V50" s="163">
        <f>ROUND(E50*U50,2)</f>
        <v>17.600000000000001</v>
      </c>
      <c r="W50" s="163"/>
      <c r="X50" s="163" t="s">
        <v>240</v>
      </c>
      <c r="Y50" s="163" t="s">
        <v>219</v>
      </c>
      <c r="Z50" s="153"/>
      <c r="AA50" s="153"/>
      <c r="AB50" s="153"/>
      <c r="AC50" s="153"/>
      <c r="AD50" s="153"/>
      <c r="AE50" s="153"/>
      <c r="AF50" s="153"/>
      <c r="AG50" s="153" t="s">
        <v>350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74">
        <v>13</v>
      </c>
      <c r="B51" s="175" t="s">
        <v>251</v>
      </c>
      <c r="C51" s="188" t="s">
        <v>252</v>
      </c>
      <c r="D51" s="176" t="s">
        <v>249</v>
      </c>
      <c r="E51" s="177">
        <v>98.78</v>
      </c>
      <c r="F51" s="178">
        <v>0</v>
      </c>
      <c r="G51" s="179">
        <f>ROUND(E51*F51,2)</f>
        <v>0</v>
      </c>
      <c r="H51" s="164">
        <v>33.08</v>
      </c>
      <c r="I51" s="163">
        <f>ROUND(E51*H51,2)</f>
        <v>3267.64</v>
      </c>
      <c r="J51" s="164">
        <v>136.91999999999999</v>
      </c>
      <c r="K51" s="163">
        <f>ROUND(E51*J51,2)</f>
        <v>13524.96</v>
      </c>
      <c r="L51" s="163">
        <v>21</v>
      </c>
      <c r="M51" s="163">
        <f>G51*(1+L51/100)</f>
        <v>0</v>
      </c>
      <c r="N51" s="162">
        <v>1.0200000000000001E-3</v>
      </c>
      <c r="O51" s="162">
        <f>ROUND(E51*N51,2)</f>
        <v>0.1</v>
      </c>
      <c r="P51" s="162">
        <v>0</v>
      </c>
      <c r="Q51" s="162">
        <f>ROUND(E51*P51,2)</f>
        <v>0</v>
      </c>
      <c r="R51" s="163"/>
      <c r="S51" s="163" t="s">
        <v>216</v>
      </c>
      <c r="T51" s="163" t="s">
        <v>216</v>
      </c>
      <c r="U51" s="163">
        <v>0.223</v>
      </c>
      <c r="V51" s="163">
        <f>ROUND(E51*U51,2)</f>
        <v>22.03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350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4" t="s">
        <v>395</v>
      </c>
      <c r="D52" s="192"/>
      <c r="E52" s="193">
        <v>98.78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67" t="s">
        <v>211</v>
      </c>
      <c r="B53" s="168" t="s">
        <v>112</v>
      </c>
      <c r="C53" s="186" t="s">
        <v>113</v>
      </c>
      <c r="D53" s="169"/>
      <c r="E53" s="170"/>
      <c r="F53" s="171"/>
      <c r="G53" s="172">
        <f>SUMIF(AG54:AG60,"&lt;&gt;NOR",G54:G60)</f>
        <v>0</v>
      </c>
      <c r="H53" s="166"/>
      <c r="I53" s="166">
        <f>SUM(I54:I60)</f>
        <v>178112.41999999998</v>
      </c>
      <c r="J53" s="166"/>
      <c r="K53" s="166">
        <f>SUM(K54:K60)</f>
        <v>487699.64</v>
      </c>
      <c r="L53" s="166"/>
      <c r="M53" s="166">
        <f>SUM(M54:M60)</f>
        <v>0</v>
      </c>
      <c r="N53" s="165"/>
      <c r="O53" s="165">
        <f>SUM(O54:O60)</f>
        <v>13.489999999999998</v>
      </c>
      <c r="P53" s="165"/>
      <c r="Q53" s="165">
        <f>SUM(Q54:Q60)</f>
        <v>0</v>
      </c>
      <c r="R53" s="166"/>
      <c r="S53" s="166"/>
      <c r="T53" s="166"/>
      <c r="U53" s="166"/>
      <c r="V53" s="166">
        <f>SUM(V54:V60)</f>
        <v>802.09999999999991</v>
      </c>
      <c r="W53" s="166"/>
      <c r="X53" s="166"/>
      <c r="Y53" s="166"/>
      <c r="AG53" t="s">
        <v>212</v>
      </c>
    </row>
    <row r="54" spans="1:60" ht="22.5" outlineLevel="1" x14ac:dyDescent="0.2">
      <c r="A54" s="174">
        <v>14</v>
      </c>
      <c r="B54" s="175" t="s">
        <v>396</v>
      </c>
      <c r="C54" s="188" t="s">
        <v>2052</v>
      </c>
      <c r="D54" s="176" t="s">
        <v>245</v>
      </c>
      <c r="E54" s="177">
        <v>661.5</v>
      </c>
      <c r="F54" s="178">
        <v>0</v>
      </c>
      <c r="G54" s="179">
        <f>ROUND(E54*F54,2)</f>
        <v>0</v>
      </c>
      <c r="H54" s="164">
        <v>33.97</v>
      </c>
      <c r="I54" s="163">
        <f>ROUND(E54*H54,2)</f>
        <v>22471.16</v>
      </c>
      <c r="J54" s="164">
        <v>185.03</v>
      </c>
      <c r="K54" s="163">
        <f>ROUND(E54*J54,2)</f>
        <v>122397.35</v>
      </c>
      <c r="L54" s="163">
        <v>21</v>
      </c>
      <c r="M54" s="163">
        <f>G54*(1+L54/100)</f>
        <v>0</v>
      </c>
      <c r="N54" s="162">
        <v>4.0699999999999998E-3</v>
      </c>
      <c r="O54" s="162">
        <f>ROUND(E54*N54,2)</f>
        <v>2.69</v>
      </c>
      <c r="P54" s="162">
        <v>0</v>
      </c>
      <c r="Q54" s="162">
        <f>ROUND(E54*P54,2)</f>
        <v>0</v>
      </c>
      <c r="R54" s="163"/>
      <c r="S54" s="163" t="s">
        <v>216</v>
      </c>
      <c r="T54" s="163" t="s">
        <v>216</v>
      </c>
      <c r="U54" s="163">
        <v>0.31</v>
      </c>
      <c r="V54" s="163">
        <f>ROUND(E54*U54,2)</f>
        <v>205.07</v>
      </c>
      <c r="W54" s="163"/>
      <c r="X54" s="163" t="s">
        <v>240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350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4" t="s">
        <v>397</v>
      </c>
      <c r="D55" s="192"/>
      <c r="E55" s="193">
        <v>661.5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243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4">
        <v>15</v>
      </c>
      <c r="B56" s="175" t="s">
        <v>398</v>
      </c>
      <c r="C56" s="188" t="s">
        <v>2053</v>
      </c>
      <c r="D56" s="176" t="s">
        <v>245</v>
      </c>
      <c r="E56" s="177">
        <v>1956.32</v>
      </c>
      <c r="F56" s="178">
        <v>0</v>
      </c>
      <c r="G56" s="179">
        <f>ROUND(E56*F56,2)</f>
        <v>0</v>
      </c>
      <c r="H56" s="164">
        <v>19.98</v>
      </c>
      <c r="I56" s="163">
        <f>ROUND(E56*H56,2)</f>
        <v>39087.269999999997</v>
      </c>
      <c r="J56" s="164">
        <v>145.02000000000001</v>
      </c>
      <c r="K56" s="163">
        <f>ROUND(E56*J56,2)</f>
        <v>283705.53000000003</v>
      </c>
      <c r="L56" s="163">
        <v>21</v>
      </c>
      <c r="M56" s="163">
        <f>G56*(1+L56/100)</f>
        <v>0</v>
      </c>
      <c r="N56" s="162">
        <v>3.5000000000000001E-3</v>
      </c>
      <c r="O56" s="162">
        <f>ROUND(E56*N56,2)</f>
        <v>6.85</v>
      </c>
      <c r="P56" s="162">
        <v>0</v>
      </c>
      <c r="Q56" s="162">
        <f>ROUND(E56*P56,2)</f>
        <v>0</v>
      </c>
      <c r="R56" s="163"/>
      <c r="S56" s="163" t="s">
        <v>216</v>
      </c>
      <c r="T56" s="163" t="s">
        <v>216</v>
      </c>
      <c r="U56" s="163">
        <v>0.24</v>
      </c>
      <c r="V56" s="163">
        <f>ROUND(E56*U56,2)</f>
        <v>469.52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350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56.25" outlineLevel="2" x14ac:dyDescent="0.2">
      <c r="A57" s="160"/>
      <c r="B57" s="161"/>
      <c r="C57" s="194" t="s">
        <v>399</v>
      </c>
      <c r="D57" s="192"/>
      <c r="E57" s="193">
        <v>1956.32</v>
      </c>
      <c r="F57" s="163"/>
      <c r="G57" s="163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243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74">
        <v>16</v>
      </c>
      <c r="B58" s="175" t="s">
        <v>400</v>
      </c>
      <c r="C58" s="188" t="s">
        <v>2054</v>
      </c>
      <c r="D58" s="176" t="s">
        <v>245</v>
      </c>
      <c r="E58" s="177">
        <v>344.61</v>
      </c>
      <c r="F58" s="178">
        <v>0</v>
      </c>
      <c r="G58" s="179">
        <f>ROUND(E58*F58,2)</f>
        <v>0</v>
      </c>
      <c r="H58" s="164">
        <v>338.22</v>
      </c>
      <c r="I58" s="163">
        <f>ROUND(E58*H58,2)</f>
        <v>116553.99</v>
      </c>
      <c r="J58" s="164">
        <v>236.78</v>
      </c>
      <c r="K58" s="163">
        <f>ROUND(E58*J58,2)</f>
        <v>81596.759999999995</v>
      </c>
      <c r="L58" s="163">
        <v>21</v>
      </c>
      <c r="M58" s="163">
        <f>G58*(1+L58/100)</f>
        <v>0</v>
      </c>
      <c r="N58" s="162">
        <v>1.1469999999999999E-2</v>
      </c>
      <c r="O58" s="162">
        <f>ROUND(E58*N58,2)</f>
        <v>3.95</v>
      </c>
      <c r="P58" s="162">
        <v>0</v>
      </c>
      <c r="Q58" s="162">
        <f>ROUND(E58*P58,2)</f>
        <v>0</v>
      </c>
      <c r="R58" s="163"/>
      <c r="S58" s="163" t="s">
        <v>216</v>
      </c>
      <c r="T58" s="163" t="s">
        <v>216</v>
      </c>
      <c r="U58" s="163">
        <v>0.37</v>
      </c>
      <c r="V58" s="163">
        <f>ROUND(E58*U58,2)</f>
        <v>127.51</v>
      </c>
      <c r="W58" s="163"/>
      <c r="X58" s="163" t="s">
        <v>240</v>
      </c>
      <c r="Y58" s="163" t="s">
        <v>219</v>
      </c>
      <c r="Z58" s="153"/>
      <c r="AA58" s="153"/>
      <c r="AB58" s="153"/>
      <c r="AC58" s="153"/>
      <c r="AD58" s="153"/>
      <c r="AE58" s="153"/>
      <c r="AF58" s="153"/>
      <c r="AG58" s="153" t="s">
        <v>350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 x14ac:dyDescent="0.2">
      <c r="A59" s="160"/>
      <c r="B59" s="161"/>
      <c r="C59" s="194" t="s">
        <v>401</v>
      </c>
      <c r="D59" s="192"/>
      <c r="E59" s="193">
        <v>13.25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243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3" x14ac:dyDescent="0.2">
      <c r="A60" s="160"/>
      <c r="B60" s="161"/>
      <c r="C60" s="194" t="s">
        <v>402</v>
      </c>
      <c r="D60" s="192"/>
      <c r="E60" s="193">
        <v>331.36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7" t="s">
        <v>211</v>
      </c>
      <c r="B61" s="168" t="s">
        <v>114</v>
      </c>
      <c r="C61" s="186" t="s">
        <v>115</v>
      </c>
      <c r="D61" s="169"/>
      <c r="E61" s="170"/>
      <c r="F61" s="171"/>
      <c r="G61" s="172">
        <f>SUMIF(AG62:AG77,"&lt;&gt;NOR",G62:G77)</f>
        <v>0</v>
      </c>
      <c r="H61" s="166"/>
      <c r="I61" s="166">
        <f>SUM(I62:I77)</f>
        <v>33713</v>
      </c>
      <c r="J61" s="166"/>
      <c r="K61" s="166">
        <f>SUM(K62:K77)</f>
        <v>33348.89</v>
      </c>
      <c r="L61" s="166"/>
      <c r="M61" s="166">
        <f>SUM(M62:M77)</f>
        <v>0</v>
      </c>
      <c r="N61" s="165"/>
      <c r="O61" s="165">
        <f>SUM(O62:O77)</f>
        <v>0.61</v>
      </c>
      <c r="P61" s="165"/>
      <c r="Q61" s="165">
        <f>SUM(Q62:Q77)</f>
        <v>0</v>
      </c>
      <c r="R61" s="166"/>
      <c r="S61" s="166"/>
      <c r="T61" s="166"/>
      <c r="U61" s="166"/>
      <c r="V61" s="166">
        <f>SUM(V62:V77)</f>
        <v>55.19</v>
      </c>
      <c r="W61" s="166"/>
      <c r="X61" s="166"/>
      <c r="Y61" s="166"/>
      <c r="AG61" t="s">
        <v>212</v>
      </c>
    </row>
    <row r="62" spans="1:60" outlineLevel="1" x14ac:dyDescent="0.2">
      <c r="A62" s="174">
        <v>17</v>
      </c>
      <c r="B62" s="175" t="s">
        <v>403</v>
      </c>
      <c r="C62" s="188" t="s">
        <v>404</v>
      </c>
      <c r="D62" s="176" t="s">
        <v>245</v>
      </c>
      <c r="E62" s="177">
        <v>22.29</v>
      </c>
      <c r="F62" s="178">
        <v>0</v>
      </c>
      <c r="G62" s="179">
        <f>ROUND(E62*F62,2)</f>
        <v>0</v>
      </c>
      <c r="H62" s="164">
        <v>19.71</v>
      </c>
      <c r="I62" s="163">
        <f>ROUND(E62*H62,2)</f>
        <v>439.34</v>
      </c>
      <c r="J62" s="164">
        <v>43.29</v>
      </c>
      <c r="K62" s="163">
        <f>ROUND(E62*J62,2)</f>
        <v>964.93</v>
      </c>
      <c r="L62" s="163">
        <v>21</v>
      </c>
      <c r="M62" s="163">
        <f>G62*(1+L62/100)</f>
        <v>0</v>
      </c>
      <c r="N62" s="162">
        <v>4.0000000000000003E-5</v>
      </c>
      <c r="O62" s="162">
        <f>ROUND(E62*N62,2)</f>
        <v>0</v>
      </c>
      <c r="P62" s="162">
        <v>0</v>
      </c>
      <c r="Q62" s="162">
        <f>ROUND(E62*P62,2)</f>
        <v>0</v>
      </c>
      <c r="R62" s="163"/>
      <c r="S62" s="163" t="s">
        <v>216</v>
      </c>
      <c r="T62" s="163" t="s">
        <v>216</v>
      </c>
      <c r="U62" s="163">
        <v>7.8E-2</v>
      </c>
      <c r="V62" s="163">
        <f>ROUND(E62*U62,2)</f>
        <v>1.74</v>
      </c>
      <c r="W62" s="163"/>
      <c r="X62" s="163" t="s">
        <v>240</v>
      </c>
      <c r="Y62" s="163" t="s">
        <v>219</v>
      </c>
      <c r="Z62" s="153"/>
      <c r="AA62" s="153"/>
      <c r="AB62" s="153"/>
      <c r="AC62" s="153"/>
      <c r="AD62" s="153"/>
      <c r="AE62" s="153"/>
      <c r="AF62" s="153"/>
      <c r="AG62" s="153" t="s">
        <v>350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2" x14ac:dyDescent="0.2">
      <c r="A63" s="160"/>
      <c r="B63" s="161"/>
      <c r="C63" s="194" t="s">
        <v>405</v>
      </c>
      <c r="D63" s="192"/>
      <c r="E63" s="193">
        <v>11.25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243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3" x14ac:dyDescent="0.2">
      <c r="A64" s="160"/>
      <c r="B64" s="161"/>
      <c r="C64" s="194" t="s">
        <v>406</v>
      </c>
      <c r="D64" s="192"/>
      <c r="E64" s="193">
        <v>2.94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243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3" x14ac:dyDescent="0.2">
      <c r="A65" s="160"/>
      <c r="B65" s="161"/>
      <c r="C65" s="194" t="s">
        <v>407</v>
      </c>
      <c r="D65" s="192"/>
      <c r="E65" s="193">
        <v>8.1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243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4">
        <v>18</v>
      </c>
      <c r="B66" s="175" t="s">
        <v>408</v>
      </c>
      <c r="C66" s="188" t="s">
        <v>409</v>
      </c>
      <c r="D66" s="176" t="s">
        <v>249</v>
      </c>
      <c r="E66" s="177">
        <v>40.799999999999997</v>
      </c>
      <c r="F66" s="178">
        <v>0</v>
      </c>
      <c r="G66" s="179">
        <f>ROUND(E66*F66,2)</f>
        <v>0</v>
      </c>
      <c r="H66" s="164">
        <v>47.54</v>
      </c>
      <c r="I66" s="163">
        <f>ROUND(E66*H66,2)</f>
        <v>1939.63</v>
      </c>
      <c r="J66" s="164">
        <v>27.76</v>
      </c>
      <c r="K66" s="163">
        <f>ROUND(E66*J66,2)</f>
        <v>1132.6099999999999</v>
      </c>
      <c r="L66" s="163">
        <v>21</v>
      </c>
      <c r="M66" s="163">
        <f>G66*(1+L66/100)</f>
        <v>0</v>
      </c>
      <c r="N66" s="162">
        <v>1.2E-4</v>
      </c>
      <c r="O66" s="162">
        <f>ROUND(E66*N66,2)</f>
        <v>0</v>
      </c>
      <c r="P66" s="162">
        <v>0</v>
      </c>
      <c r="Q66" s="162">
        <f>ROUND(E66*P66,2)</f>
        <v>0</v>
      </c>
      <c r="R66" s="163"/>
      <c r="S66" s="163" t="s">
        <v>216</v>
      </c>
      <c r="T66" s="163" t="s">
        <v>216</v>
      </c>
      <c r="U66" s="163">
        <v>0.05</v>
      </c>
      <c r="V66" s="163">
        <f>ROUND(E66*U66,2)</f>
        <v>2.04</v>
      </c>
      <c r="W66" s="163"/>
      <c r="X66" s="163" t="s">
        <v>240</v>
      </c>
      <c r="Y66" s="163" t="s">
        <v>219</v>
      </c>
      <c r="Z66" s="153"/>
      <c r="AA66" s="153"/>
      <c r="AB66" s="153"/>
      <c r="AC66" s="153"/>
      <c r="AD66" s="153"/>
      <c r="AE66" s="153"/>
      <c r="AF66" s="153"/>
      <c r="AG66" s="153" t="s">
        <v>350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2" x14ac:dyDescent="0.2">
      <c r="A67" s="160"/>
      <c r="B67" s="161"/>
      <c r="C67" s="194" t="s">
        <v>410</v>
      </c>
      <c r="D67" s="192"/>
      <c r="E67" s="193">
        <v>40.799999999999997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74">
        <v>19</v>
      </c>
      <c r="B68" s="175" t="s">
        <v>411</v>
      </c>
      <c r="C68" s="188" t="s">
        <v>412</v>
      </c>
      <c r="D68" s="176" t="s">
        <v>249</v>
      </c>
      <c r="E68" s="177">
        <v>88.8</v>
      </c>
      <c r="F68" s="178">
        <v>0</v>
      </c>
      <c r="G68" s="179">
        <f>ROUND(E68*F68,2)</f>
        <v>0</v>
      </c>
      <c r="H68" s="164">
        <v>26.49</v>
      </c>
      <c r="I68" s="163">
        <f>ROUND(E68*H68,2)</f>
        <v>2352.31</v>
      </c>
      <c r="J68" s="164">
        <v>101.51</v>
      </c>
      <c r="K68" s="163">
        <f>ROUND(E68*J68,2)</f>
        <v>9014.09</v>
      </c>
      <c r="L68" s="163">
        <v>21</v>
      </c>
      <c r="M68" s="163">
        <f>G68*(1+L68/100)</f>
        <v>0</v>
      </c>
      <c r="N68" s="162">
        <v>2.5100000000000001E-3</v>
      </c>
      <c r="O68" s="162">
        <f>ROUND(E68*N68,2)</f>
        <v>0.22</v>
      </c>
      <c r="P68" s="162">
        <v>0</v>
      </c>
      <c r="Q68" s="162">
        <f>ROUND(E68*P68,2)</f>
        <v>0</v>
      </c>
      <c r="R68" s="163"/>
      <c r="S68" s="163" t="s">
        <v>216</v>
      </c>
      <c r="T68" s="163" t="s">
        <v>216</v>
      </c>
      <c r="U68" s="163">
        <v>0.18232999999999999</v>
      </c>
      <c r="V68" s="163">
        <f>ROUND(E68*U68,2)</f>
        <v>16.190000000000001</v>
      </c>
      <c r="W68" s="163"/>
      <c r="X68" s="163" t="s">
        <v>240</v>
      </c>
      <c r="Y68" s="163" t="s">
        <v>219</v>
      </c>
      <c r="Z68" s="153"/>
      <c r="AA68" s="153"/>
      <c r="AB68" s="153"/>
      <c r="AC68" s="153"/>
      <c r="AD68" s="153"/>
      <c r="AE68" s="153"/>
      <c r="AF68" s="153"/>
      <c r="AG68" s="153" t="s">
        <v>350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2" x14ac:dyDescent="0.2">
      <c r="A69" s="160"/>
      <c r="B69" s="161"/>
      <c r="C69" s="194" t="s">
        <v>413</v>
      </c>
      <c r="D69" s="192"/>
      <c r="E69" s="193">
        <v>36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3" x14ac:dyDescent="0.2">
      <c r="A70" s="160"/>
      <c r="B70" s="161"/>
      <c r="C70" s="194" t="s">
        <v>414</v>
      </c>
      <c r="D70" s="192"/>
      <c r="E70" s="193">
        <v>13.2</v>
      </c>
      <c r="F70" s="163"/>
      <c r="G70" s="163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3"/>
      <c r="AA70" s="153"/>
      <c r="AB70" s="153"/>
      <c r="AC70" s="153"/>
      <c r="AD70" s="153"/>
      <c r="AE70" s="153"/>
      <c r="AF70" s="153"/>
      <c r="AG70" s="153" t="s">
        <v>243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3" x14ac:dyDescent="0.2">
      <c r="A71" s="160"/>
      <c r="B71" s="161"/>
      <c r="C71" s="194" t="s">
        <v>415</v>
      </c>
      <c r="D71" s="192"/>
      <c r="E71" s="193">
        <v>39.6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4">
        <v>20</v>
      </c>
      <c r="B72" s="175" t="s">
        <v>416</v>
      </c>
      <c r="C72" s="188" t="s">
        <v>417</v>
      </c>
      <c r="D72" s="176" t="s">
        <v>249</v>
      </c>
      <c r="E72" s="177">
        <v>40.799999999999997</v>
      </c>
      <c r="F72" s="178">
        <v>0</v>
      </c>
      <c r="G72" s="179">
        <f>ROUND(E72*F72,2)</f>
        <v>0</v>
      </c>
      <c r="H72" s="164">
        <v>104</v>
      </c>
      <c r="I72" s="163">
        <f>ROUND(E72*H72,2)</f>
        <v>4243.2</v>
      </c>
      <c r="J72" s="164">
        <v>0</v>
      </c>
      <c r="K72" s="163">
        <f>ROUND(E72*J72,2)</f>
        <v>0</v>
      </c>
      <c r="L72" s="163">
        <v>21</v>
      </c>
      <c r="M72" s="163">
        <f>G72*(1+L72/100)</f>
        <v>0</v>
      </c>
      <c r="N72" s="162">
        <v>1.6000000000000001E-4</v>
      </c>
      <c r="O72" s="162">
        <f>ROUND(E72*N72,2)</f>
        <v>0.01</v>
      </c>
      <c r="P72" s="162">
        <v>0</v>
      </c>
      <c r="Q72" s="162">
        <f>ROUND(E72*P72,2)</f>
        <v>0</v>
      </c>
      <c r="R72" s="163"/>
      <c r="S72" s="163" t="s">
        <v>216</v>
      </c>
      <c r="T72" s="163" t="s">
        <v>216</v>
      </c>
      <c r="U72" s="163">
        <v>0</v>
      </c>
      <c r="V72" s="163">
        <f>ROUND(E72*U72,2)</f>
        <v>0</v>
      </c>
      <c r="W72" s="163"/>
      <c r="X72" s="163" t="s">
        <v>240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350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 x14ac:dyDescent="0.2">
      <c r="A73" s="160"/>
      <c r="B73" s="161"/>
      <c r="C73" s="194" t="s">
        <v>410</v>
      </c>
      <c r="D73" s="192"/>
      <c r="E73" s="193">
        <v>40.799999999999997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4">
        <v>21</v>
      </c>
      <c r="B74" s="175" t="s">
        <v>418</v>
      </c>
      <c r="C74" s="188" t="s">
        <v>2055</v>
      </c>
      <c r="D74" s="176" t="s">
        <v>245</v>
      </c>
      <c r="E74" s="177">
        <v>26.564</v>
      </c>
      <c r="F74" s="178">
        <v>0</v>
      </c>
      <c r="G74" s="179">
        <f>ROUND(E74*F74,2)</f>
        <v>0</v>
      </c>
      <c r="H74" s="164">
        <v>47.63</v>
      </c>
      <c r="I74" s="163">
        <f>ROUND(E74*H74,2)</f>
        <v>1265.24</v>
      </c>
      <c r="J74" s="164">
        <v>41.77</v>
      </c>
      <c r="K74" s="163">
        <f>ROUND(E74*J74,2)</f>
        <v>1109.58</v>
      </c>
      <c r="L74" s="163">
        <v>21</v>
      </c>
      <c r="M74" s="163">
        <f>G74*(1+L74/100)</f>
        <v>0</v>
      </c>
      <c r="N74" s="162">
        <v>3.5E-4</v>
      </c>
      <c r="O74" s="162">
        <f>ROUND(E74*N74,2)</f>
        <v>0.01</v>
      </c>
      <c r="P74" s="162">
        <v>0</v>
      </c>
      <c r="Q74" s="162">
        <f>ROUND(E74*P74,2)</f>
        <v>0</v>
      </c>
      <c r="R74" s="163"/>
      <c r="S74" s="163" t="s">
        <v>216</v>
      </c>
      <c r="T74" s="163" t="s">
        <v>216</v>
      </c>
      <c r="U74" s="163">
        <v>7.0000000000000007E-2</v>
      </c>
      <c r="V74" s="163">
        <f>ROUND(E74*U74,2)</f>
        <v>1.86</v>
      </c>
      <c r="W74" s="163"/>
      <c r="X74" s="163" t="s">
        <v>240</v>
      </c>
      <c r="Y74" s="163" t="s">
        <v>219</v>
      </c>
      <c r="Z74" s="153"/>
      <c r="AA74" s="153"/>
      <c r="AB74" s="153"/>
      <c r="AC74" s="153"/>
      <c r="AD74" s="153"/>
      <c r="AE74" s="153"/>
      <c r="AF74" s="153"/>
      <c r="AG74" s="153" t="s">
        <v>350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2" x14ac:dyDescent="0.2">
      <c r="A75" s="160"/>
      <c r="B75" s="161"/>
      <c r="C75" s="194" t="s">
        <v>419</v>
      </c>
      <c r="D75" s="192"/>
      <c r="E75" s="193">
        <v>26.56</v>
      </c>
      <c r="F75" s="163"/>
      <c r="G75" s="163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243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74">
        <v>22</v>
      </c>
      <c r="B76" s="175" t="s">
        <v>420</v>
      </c>
      <c r="C76" s="188" t="s">
        <v>421</v>
      </c>
      <c r="D76" s="176" t="s">
        <v>245</v>
      </c>
      <c r="E76" s="177">
        <v>26.564</v>
      </c>
      <c r="F76" s="178">
        <v>0</v>
      </c>
      <c r="G76" s="179">
        <f>ROUND(E76*F76,2)</f>
        <v>0</v>
      </c>
      <c r="H76" s="164">
        <v>883.65</v>
      </c>
      <c r="I76" s="163">
        <f>ROUND(E76*H76,2)</f>
        <v>23473.279999999999</v>
      </c>
      <c r="J76" s="164">
        <v>795.35</v>
      </c>
      <c r="K76" s="163">
        <f>ROUND(E76*J76,2)</f>
        <v>21127.68</v>
      </c>
      <c r="L76" s="163">
        <v>21</v>
      </c>
      <c r="M76" s="163">
        <f>G76*(1+L76/100)</f>
        <v>0</v>
      </c>
      <c r="N76" s="162">
        <v>1.392E-2</v>
      </c>
      <c r="O76" s="162">
        <f>ROUND(E76*N76,2)</f>
        <v>0.37</v>
      </c>
      <c r="P76" s="162">
        <v>0</v>
      </c>
      <c r="Q76" s="162">
        <f>ROUND(E76*P76,2)</f>
        <v>0</v>
      </c>
      <c r="R76" s="163"/>
      <c r="S76" s="163" t="s">
        <v>216</v>
      </c>
      <c r="T76" s="163" t="s">
        <v>216</v>
      </c>
      <c r="U76" s="163">
        <v>1.2558</v>
      </c>
      <c r="V76" s="163">
        <f>ROUND(E76*U76,2)</f>
        <v>33.36</v>
      </c>
      <c r="W76" s="163"/>
      <c r="X76" s="163" t="s">
        <v>240</v>
      </c>
      <c r="Y76" s="163" t="s">
        <v>219</v>
      </c>
      <c r="Z76" s="153"/>
      <c r="AA76" s="153"/>
      <c r="AB76" s="153"/>
      <c r="AC76" s="153"/>
      <c r="AD76" s="153"/>
      <c r="AE76" s="153"/>
      <c r="AF76" s="153"/>
      <c r="AG76" s="153" t="s">
        <v>350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2" x14ac:dyDescent="0.2">
      <c r="A77" s="160"/>
      <c r="B77" s="161"/>
      <c r="C77" s="194" t="s">
        <v>419</v>
      </c>
      <c r="D77" s="192"/>
      <c r="E77" s="193">
        <v>26.56</v>
      </c>
      <c r="F77" s="163"/>
      <c r="G77" s="163"/>
      <c r="H77" s="163"/>
      <c r="I77" s="163"/>
      <c r="J77" s="163"/>
      <c r="K77" s="163"/>
      <c r="L77" s="163"/>
      <c r="M77" s="163"/>
      <c r="N77" s="162"/>
      <c r="O77" s="162"/>
      <c r="P77" s="162"/>
      <c r="Q77" s="162"/>
      <c r="R77" s="163"/>
      <c r="S77" s="163"/>
      <c r="T77" s="163"/>
      <c r="U77" s="163"/>
      <c r="V77" s="163"/>
      <c r="W77" s="163"/>
      <c r="X77" s="163"/>
      <c r="Y77" s="163"/>
      <c r="Z77" s="153"/>
      <c r="AA77" s="153"/>
      <c r="AB77" s="153"/>
      <c r="AC77" s="153"/>
      <c r="AD77" s="153"/>
      <c r="AE77" s="153"/>
      <c r="AF77" s="153"/>
      <c r="AG77" s="153" t="s">
        <v>243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67" t="s">
        <v>211</v>
      </c>
      <c r="B78" s="168" t="s">
        <v>121</v>
      </c>
      <c r="C78" s="186" t="s">
        <v>122</v>
      </c>
      <c r="D78" s="169"/>
      <c r="E78" s="170"/>
      <c r="F78" s="171"/>
      <c r="G78" s="172">
        <f>SUMIF(AG79:AG81,"&lt;&gt;NOR",G79:G81)</f>
        <v>0</v>
      </c>
      <c r="H78" s="166"/>
      <c r="I78" s="166">
        <f>SUM(I79:I81)</f>
        <v>23359.41</v>
      </c>
      <c r="J78" s="166"/>
      <c r="K78" s="166">
        <f>SUM(K79:K81)</f>
        <v>30680.59</v>
      </c>
      <c r="L78" s="166"/>
      <c r="M78" s="166">
        <f>SUM(M79:M81)</f>
        <v>0</v>
      </c>
      <c r="N78" s="165"/>
      <c r="O78" s="165">
        <f>SUM(O79:O81)</f>
        <v>0.78</v>
      </c>
      <c r="P78" s="165"/>
      <c r="Q78" s="165">
        <f>SUM(Q79:Q81)</f>
        <v>0</v>
      </c>
      <c r="R78" s="166"/>
      <c r="S78" s="166"/>
      <c r="T78" s="166"/>
      <c r="U78" s="166"/>
      <c r="V78" s="166">
        <f>SUM(V79:V81)</f>
        <v>53.04</v>
      </c>
      <c r="W78" s="166"/>
      <c r="X78" s="166"/>
      <c r="Y78" s="166"/>
      <c r="AG78" t="s">
        <v>212</v>
      </c>
    </row>
    <row r="79" spans="1:60" ht="22.5" outlineLevel="1" x14ac:dyDescent="0.2">
      <c r="A79" s="180">
        <v>23</v>
      </c>
      <c r="B79" s="181" t="s">
        <v>422</v>
      </c>
      <c r="C79" s="187" t="s">
        <v>423</v>
      </c>
      <c r="D79" s="182" t="s">
        <v>256</v>
      </c>
      <c r="E79" s="183">
        <v>7</v>
      </c>
      <c r="F79" s="184">
        <v>0</v>
      </c>
      <c r="G79" s="185">
        <f>ROUND(E79*F79,2)</f>
        <v>0</v>
      </c>
      <c r="H79" s="164">
        <v>1832.61</v>
      </c>
      <c r="I79" s="163">
        <f>ROUND(E79*H79,2)</f>
        <v>12828.27</v>
      </c>
      <c r="J79" s="164">
        <v>1137.3900000000001</v>
      </c>
      <c r="K79" s="163">
        <f>ROUND(E79*J79,2)</f>
        <v>7961.73</v>
      </c>
      <c r="L79" s="163">
        <v>21</v>
      </c>
      <c r="M79" s="163">
        <f>G79*(1+L79/100)</f>
        <v>0</v>
      </c>
      <c r="N79" s="162">
        <v>3.1269999999999999E-2</v>
      </c>
      <c r="O79" s="162">
        <f>ROUND(E79*N79,2)</f>
        <v>0.22</v>
      </c>
      <c r="P79" s="162">
        <v>0</v>
      </c>
      <c r="Q79" s="162">
        <f>ROUND(E79*P79,2)</f>
        <v>0</v>
      </c>
      <c r="R79" s="163"/>
      <c r="S79" s="163" t="s">
        <v>216</v>
      </c>
      <c r="T79" s="163" t="s">
        <v>216</v>
      </c>
      <c r="U79" s="163">
        <v>1.86</v>
      </c>
      <c r="V79" s="163">
        <f>ROUND(E79*U79,2)</f>
        <v>13.02</v>
      </c>
      <c r="W79" s="163"/>
      <c r="X79" s="163" t="s">
        <v>240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350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80">
        <v>24</v>
      </c>
      <c r="B80" s="181" t="s">
        <v>424</v>
      </c>
      <c r="C80" s="187" t="s">
        <v>425</v>
      </c>
      <c r="D80" s="182" t="s">
        <v>256</v>
      </c>
      <c r="E80" s="183">
        <v>4</v>
      </c>
      <c r="F80" s="184">
        <v>0</v>
      </c>
      <c r="G80" s="185">
        <f>ROUND(E80*F80,2)</f>
        <v>0</v>
      </c>
      <c r="H80" s="164">
        <v>1862.61</v>
      </c>
      <c r="I80" s="163">
        <f>ROUND(E80*H80,2)</f>
        <v>7450.44</v>
      </c>
      <c r="J80" s="164">
        <v>1137.3900000000001</v>
      </c>
      <c r="K80" s="163">
        <f>ROUND(E80*J80,2)</f>
        <v>4549.5600000000004</v>
      </c>
      <c r="L80" s="163">
        <v>21</v>
      </c>
      <c r="M80" s="163">
        <f>G80*(1+L80/100)</f>
        <v>0</v>
      </c>
      <c r="N80" s="162">
        <v>3.1469999999999998E-2</v>
      </c>
      <c r="O80" s="162">
        <f>ROUND(E80*N80,2)</f>
        <v>0.13</v>
      </c>
      <c r="P80" s="162">
        <v>0</v>
      </c>
      <c r="Q80" s="162">
        <f>ROUND(E80*P80,2)</f>
        <v>0</v>
      </c>
      <c r="R80" s="163"/>
      <c r="S80" s="163" t="s">
        <v>216</v>
      </c>
      <c r="T80" s="163" t="s">
        <v>216</v>
      </c>
      <c r="U80" s="163">
        <v>1.86</v>
      </c>
      <c r="V80" s="163">
        <f>ROUND(E80*U80,2)</f>
        <v>7.44</v>
      </c>
      <c r="W80" s="163"/>
      <c r="X80" s="163" t="s">
        <v>240</v>
      </c>
      <c r="Y80" s="163" t="s">
        <v>219</v>
      </c>
      <c r="Z80" s="153"/>
      <c r="AA80" s="153"/>
      <c r="AB80" s="153"/>
      <c r="AC80" s="153"/>
      <c r="AD80" s="153"/>
      <c r="AE80" s="153"/>
      <c r="AF80" s="153"/>
      <c r="AG80" s="153" t="s">
        <v>350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80">
        <v>25</v>
      </c>
      <c r="B81" s="181" t="s">
        <v>426</v>
      </c>
      <c r="C81" s="187" t="s">
        <v>427</v>
      </c>
      <c r="D81" s="182" t="s">
        <v>256</v>
      </c>
      <c r="E81" s="183">
        <v>10</v>
      </c>
      <c r="F81" s="184">
        <v>0</v>
      </c>
      <c r="G81" s="185">
        <f>ROUND(E81*F81,2)</f>
        <v>0</v>
      </c>
      <c r="H81" s="164">
        <v>308.07</v>
      </c>
      <c r="I81" s="163">
        <f>ROUND(E81*H81,2)</f>
        <v>3080.7</v>
      </c>
      <c r="J81" s="164">
        <v>1816.93</v>
      </c>
      <c r="K81" s="163">
        <f>ROUND(E81*J81,2)</f>
        <v>18169.3</v>
      </c>
      <c r="L81" s="163">
        <v>21</v>
      </c>
      <c r="M81" s="163">
        <f>G81*(1+L81/100)</f>
        <v>0</v>
      </c>
      <c r="N81" s="162">
        <v>4.3200000000000002E-2</v>
      </c>
      <c r="O81" s="162">
        <f>ROUND(E81*N81,2)</f>
        <v>0.43</v>
      </c>
      <c r="P81" s="162">
        <v>0</v>
      </c>
      <c r="Q81" s="162">
        <f>ROUND(E81*P81,2)</f>
        <v>0</v>
      </c>
      <c r="R81" s="163"/>
      <c r="S81" s="163" t="s">
        <v>216</v>
      </c>
      <c r="T81" s="163" t="s">
        <v>216</v>
      </c>
      <c r="U81" s="163">
        <v>3.258</v>
      </c>
      <c r="V81" s="163">
        <f>ROUND(E81*U81,2)</f>
        <v>32.58</v>
      </c>
      <c r="W81" s="163"/>
      <c r="X81" s="163" t="s">
        <v>240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350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67" t="s">
        <v>211</v>
      </c>
      <c r="B82" s="168" t="s">
        <v>125</v>
      </c>
      <c r="C82" s="186" t="s">
        <v>126</v>
      </c>
      <c r="D82" s="169"/>
      <c r="E82" s="170"/>
      <c r="F82" s="171"/>
      <c r="G82" s="172">
        <f>SUMIF(AG83:AG93,"&lt;&gt;NOR",G83:G93)</f>
        <v>0</v>
      </c>
      <c r="H82" s="166"/>
      <c r="I82" s="166">
        <f>SUM(I83:I93)</f>
        <v>385243.43</v>
      </c>
      <c r="J82" s="166"/>
      <c r="K82" s="166">
        <f>SUM(K83:K93)</f>
        <v>148113.03000000003</v>
      </c>
      <c r="L82" s="166"/>
      <c r="M82" s="166">
        <f>SUM(M83:M93)</f>
        <v>0</v>
      </c>
      <c r="N82" s="165"/>
      <c r="O82" s="165">
        <f>SUM(O83:O93)</f>
        <v>22.15</v>
      </c>
      <c r="P82" s="165"/>
      <c r="Q82" s="165">
        <f>SUM(Q83:Q93)</f>
        <v>0</v>
      </c>
      <c r="R82" s="166"/>
      <c r="S82" s="166"/>
      <c r="T82" s="166"/>
      <c r="U82" s="166"/>
      <c r="V82" s="166">
        <f>SUM(V83:V93)</f>
        <v>243.08</v>
      </c>
      <c r="W82" s="166"/>
      <c r="X82" s="166"/>
      <c r="Y82" s="166"/>
      <c r="AG82" t="s">
        <v>212</v>
      </c>
    </row>
    <row r="83" spans="1:60" outlineLevel="1" x14ac:dyDescent="0.2">
      <c r="A83" s="174">
        <v>26</v>
      </c>
      <c r="B83" s="175" t="s">
        <v>428</v>
      </c>
      <c r="C83" s="188" t="s">
        <v>429</v>
      </c>
      <c r="D83" s="176" t="s">
        <v>245</v>
      </c>
      <c r="E83" s="177">
        <v>374.4</v>
      </c>
      <c r="F83" s="178">
        <v>0</v>
      </c>
      <c r="G83" s="179">
        <f>ROUND(E83*F83,2)</f>
        <v>0</v>
      </c>
      <c r="H83" s="164">
        <v>7.0000000000000007E-2</v>
      </c>
      <c r="I83" s="163">
        <f>ROUND(E83*H83,2)</f>
        <v>26.21</v>
      </c>
      <c r="J83" s="164">
        <v>98.63</v>
      </c>
      <c r="K83" s="163">
        <f>ROUND(E83*J83,2)</f>
        <v>36927.07</v>
      </c>
      <c r="L83" s="163">
        <v>21</v>
      </c>
      <c r="M83" s="163">
        <f>G83*(1+L83/100)</f>
        <v>0</v>
      </c>
      <c r="N83" s="162">
        <v>2.426E-2</v>
      </c>
      <c r="O83" s="162">
        <f>ROUND(E83*N83,2)</f>
        <v>9.08</v>
      </c>
      <c r="P83" s="162">
        <v>0</v>
      </c>
      <c r="Q83" s="162">
        <f>ROUND(E83*P83,2)</f>
        <v>0</v>
      </c>
      <c r="R83" s="163"/>
      <c r="S83" s="163" t="s">
        <v>216</v>
      </c>
      <c r="T83" s="163" t="s">
        <v>216</v>
      </c>
      <c r="U83" s="163">
        <v>0.155</v>
      </c>
      <c r="V83" s="163">
        <f>ROUND(E83*U83,2)</f>
        <v>58.03</v>
      </c>
      <c r="W83" s="163"/>
      <c r="X83" s="163" t="s">
        <v>240</v>
      </c>
      <c r="Y83" s="163" t="s">
        <v>219</v>
      </c>
      <c r="Z83" s="153"/>
      <c r="AA83" s="153"/>
      <c r="AB83" s="153"/>
      <c r="AC83" s="153"/>
      <c r="AD83" s="153"/>
      <c r="AE83" s="153"/>
      <c r="AF83" s="153"/>
      <c r="AG83" s="153" t="s">
        <v>350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2" x14ac:dyDescent="0.2">
      <c r="A84" s="160"/>
      <c r="B84" s="161"/>
      <c r="C84" s="194" t="s">
        <v>430</v>
      </c>
      <c r="D84" s="192"/>
      <c r="E84" s="193">
        <v>374.4</v>
      </c>
      <c r="F84" s="163"/>
      <c r="G84" s="163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243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4">
        <v>27</v>
      </c>
      <c r="B85" s="175" t="s">
        <v>431</v>
      </c>
      <c r="C85" s="188" t="s">
        <v>432</v>
      </c>
      <c r="D85" s="176" t="s">
        <v>245</v>
      </c>
      <c r="E85" s="177">
        <v>7939.2</v>
      </c>
      <c r="F85" s="178">
        <v>0</v>
      </c>
      <c r="G85" s="179">
        <f>ROUND(E85*F85,2)</f>
        <v>0</v>
      </c>
      <c r="H85" s="164">
        <v>46.06</v>
      </c>
      <c r="I85" s="163">
        <f>ROUND(E85*H85,2)</f>
        <v>365679.55</v>
      </c>
      <c r="J85" s="164">
        <v>3.34</v>
      </c>
      <c r="K85" s="163">
        <f>ROUND(E85*J85,2)</f>
        <v>26516.93</v>
      </c>
      <c r="L85" s="163">
        <v>21</v>
      </c>
      <c r="M85" s="163">
        <f>G85*(1+L85/100)</f>
        <v>0</v>
      </c>
      <c r="N85" s="162">
        <v>1.56E-3</v>
      </c>
      <c r="O85" s="162">
        <f>ROUND(E85*N85,2)</f>
        <v>12.39</v>
      </c>
      <c r="P85" s="162">
        <v>0</v>
      </c>
      <c r="Q85" s="162">
        <f>ROUND(E85*P85,2)</f>
        <v>0</v>
      </c>
      <c r="R85" s="163"/>
      <c r="S85" s="163" t="s">
        <v>216</v>
      </c>
      <c r="T85" s="163" t="s">
        <v>216</v>
      </c>
      <c r="U85" s="163">
        <v>6.0000000000000001E-3</v>
      </c>
      <c r="V85" s="163">
        <f>ROUND(E85*U85,2)</f>
        <v>47.64</v>
      </c>
      <c r="W85" s="163"/>
      <c r="X85" s="163" t="s">
        <v>240</v>
      </c>
      <c r="Y85" s="163" t="s">
        <v>219</v>
      </c>
      <c r="Z85" s="153"/>
      <c r="AA85" s="153"/>
      <c r="AB85" s="153"/>
      <c r="AC85" s="153"/>
      <c r="AD85" s="153"/>
      <c r="AE85" s="153"/>
      <c r="AF85" s="153"/>
      <c r="AG85" s="153" t="s">
        <v>350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2" x14ac:dyDescent="0.2">
      <c r="A86" s="160"/>
      <c r="B86" s="161"/>
      <c r="C86" s="194" t="s">
        <v>433</v>
      </c>
      <c r="D86" s="192"/>
      <c r="E86" s="193">
        <v>7939.2</v>
      </c>
      <c r="F86" s="163"/>
      <c r="G86" s="163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3"/>
      <c r="AA86" s="153"/>
      <c r="AB86" s="153"/>
      <c r="AC86" s="153"/>
      <c r="AD86" s="153"/>
      <c r="AE86" s="153"/>
      <c r="AF86" s="153"/>
      <c r="AG86" s="153" t="s">
        <v>243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74">
        <v>28</v>
      </c>
      <c r="B87" s="175" t="s">
        <v>434</v>
      </c>
      <c r="C87" s="188" t="s">
        <v>435</v>
      </c>
      <c r="D87" s="176" t="s">
        <v>245</v>
      </c>
      <c r="E87" s="177">
        <v>287.2</v>
      </c>
      <c r="F87" s="178">
        <v>0</v>
      </c>
      <c r="G87" s="179">
        <f>ROUND(E87*F87,2)</f>
        <v>0</v>
      </c>
      <c r="H87" s="164">
        <v>0</v>
      </c>
      <c r="I87" s="163">
        <f>ROUND(E87*H87,2)</f>
        <v>0</v>
      </c>
      <c r="J87" s="164">
        <v>72</v>
      </c>
      <c r="K87" s="163">
        <f>ROUND(E87*J87,2)</f>
        <v>20678.400000000001</v>
      </c>
      <c r="L87" s="163">
        <v>21</v>
      </c>
      <c r="M87" s="163">
        <f>G87*(1+L87/100)</f>
        <v>0</v>
      </c>
      <c r="N87" s="162">
        <v>0</v>
      </c>
      <c r="O87" s="162">
        <f>ROUND(E87*N87,2)</f>
        <v>0</v>
      </c>
      <c r="P87" s="162">
        <v>0</v>
      </c>
      <c r="Q87" s="162">
        <f>ROUND(E87*P87,2)</f>
        <v>0</v>
      </c>
      <c r="R87" s="163"/>
      <c r="S87" s="163" t="s">
        <v>216</v>
      </c>
      <c r="T87" s="163" t="s">
        <v>216</v>
      </c>
      <c r="U87" s="163">
        <v>0.107</v>
      </c>
      <c r="V87" s="163">
        <f>ROUND(E87*U87,2)</f>
        <v>30.73</v>
      </c>
      <c r="W87" s="163"/>
      <c r="X87" s="163" t="s">
        <v>240</v>
      </c>
      <c r="Y87" s="163" t="s">
        <v>219</v>
      </c>
      <c r="Z87" s="153"/>
      <c r="AA87" s="153"/>
      <c r="AB87" s="153"/>
      <c r="AC87" s="153"/>
      <c r="AD87" s="153"/>
      <c r="AE87" s="153"/>
      <c r="AF87" s="153"/>
      <c r="AG87" s="153" t="s">
        <v>350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2" x14ac:dyDescent="0.2">
      <c r="A88" s="160"/>
      <c r="B88" s="161"/>
      <c r="C88" s="194" t="s">
        <v>436</v>
      </c>
      <c r="D88" s="192"/>
      <c r="E88" s="193">
        <v>287.2</v>
      </c>
      <c r="F88" s="163"/>
      <c r="G88" s="163"/>
      <c r="H88" s="163"/>
      <c r="I88" s="163"/>
      <c r="J88" s="163"/>
      <c r="K88" s="163"/>
      <c r="L88" s="163"/>
      <c r="M88" s="163"/>
      <c r="N88" s="162"/>
      <c r="O88" s="162"/>
      <c r="P88" s="162"/>
      <c r="Q88" s="162"/>
      <c r="R88" s="163"/>
      <c r="S88" s="163"/>
      <c r="T88" s="163"/>
      <c r="U88" s="163"/>
      <c r="V88" s="163"/>
      <c r="W88" s="163"/>
      <c r="X88" s="163"/>
      <c r="Y88" s="163"/>
      <c r="Z88" s="153"/>
      <c r="AA88" s="153"/>
      <c r="AB88" s="153"/>
      <c r="AC88" s="153"/>
      <c r="AD88" s="153"/>
      <c r="AE88" s="153"/>
      <c r="AF88" s="153"/>
      <c r="AG88" s="153" t="s">
        <v>243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80">
        <v>29</v>
      </c>
      <c r="B89" s="181" t="s">
        <v>437</v>
      </c>
      <c r="C89" s="187" t="s">
        <v>438</v>
      </c>
      <c r="D89" s="182" t="s">
        <v>245</v>
      </c>
      <c r="E89" s="183">
        <v>374.4</v>
      </c>
      <c r="F89" s="184">
        <v>0</v>
      </c>
      <c r="G89" s="185">
        <f>ROUND(E89*F89,2)</f>
        <v>0</v>
      </c>
      <c r="H89" s="164">
        <v>0</v>
      </c>
      <c r="I89" s="163">
        <f>ROUND(E89*H89,2)</f>
        <v>0</v>
      </c>
      <c r="J89" s="164">
        <v>76.5</v>
      </c>
      <c r="K89" s="163">
        <f>ROUND(E89*J89,2)</f>
        <v>28641.599999999999</v>
      </c>
      <c r="L89" s="163">
        <v>21</v>
      </c>
      <c r="M89" s="163">
        <f>G89*(1+L89/100)</f>
        <v>0</v>
      </c>
      <c r="N89" s="162">
        <v>0</v>
      </c>
      <c r="O89" s="162">
        <f>ROUND(E89*N89,2)</f>
        <v>0</v>
      </c>
      <c r="P89" s="162">
        <v>0</v>
      </c>
      <c r="Q89" s="162">
        <f>ROUND(E89*P89,2)</f>
        <v>0</v>
      </c>
      <c r="R89" s="163"/>
      <c r="S89" s="163" t="s">
        <v>216</v>
      </c>
      <c r="T89" s="163" t="s">
        <v>216</v>
      </c>
      <c r="U89" s="163">
        <v>0.115</v>
      </c>
      <c r="V89" s="163">
        <f>ROUND(E89*U89,2)</f>
        <v>43.06</v>
      </c>
      <c r="W89" s="163"/>
      <c r="X89" s="163" t="s">
        <v>240</v>
      </c>
      <c r="Y89" s="163" t="s">
        <v>219</v>
      </c>
      <c r="Z89" s="153"/>
      <c r="AA89" s="153"/>
      <c r="AB89" s="153"/>
      <c r="AC89" s="153"/>
      <c r="AD89" s="153"/>
      <c r="AE89" s="153"/>
      <c r="AF89" s="153"/>
      <c r="AG89" s="153" t="s">
        <v>350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74">
        <v>30</v>
      </c>
      <c r="B90" s="175" t="s">
        <v>439</v>
      </c>
      <c r="C90" s="188" t="s">
        <v>440</v>
      </c>
      <c r="D90" s="176" t="s">
        <v>245</v>
      </c>
      <c r="E90" s="177">
        <v>240.2</v>
      </c>
      <c r="F90" s="178">
        <v>0</v>
      </c>
      <c r="G90" s="179">
        <f>ROUND(E90*F90,2)</f>
        <v>0</v>
      </c>
      <c r="H90" s="164">
        <v>64.58</v>
      </c>
      <c r="I90" s="163">
        <f>ROUND(E90*H90,2)</f>
        <v>15512.12</v>
      </c>
      <c r="J90" s="164">
        <v>118.92</v>
      </c>
      <c r="K90" s="163">
        <f>ROUND(E90*J90,2)</f>
        <v>28564.58</v>
      </c>
      <c r="L90" s="163">
        <v>21</v>
      </c>
      <c r="M90" s="163">
        <f>G90*(1+L90/100)</f>
        <v>0</v>
      </c>
      <c r="N90" s="162">
        <v>1.58E-3</v>
      </c>
      <c r="O90" s="162">
        <f>ROUND(E90*N90,2)</f>
        <v>0.38</v>
      </c>
      <c r="P90" s="162">
        <v>0</v>
      </c>
      <c r="Q90" s="162">
        <f>ROUND(E90*P90,2)</f>
        <v>0</v>
      </c>
      <c r="R90" s="163"/>
      <c r="S90" s="163" t="s">
        <v>216</v>
      </c>
      <c r="T90" s="163" t="s">
        <v>216</v>
      </c>
      <c r="U90" s="163">
        <v>0.214</v>
      </c>
      <c r="V90" s="163">
        <f>ROUND(E90*U90,2)</f>
        <v>51.4</v>
      </c>
      <c r="W90" s="163"/>
      <c r="X90" s="163" t="s">
        <v>240</v>
      </c>
      <c r="Y90" s="163" t="s">
        <v>219</v>
      </c>
      <c r="Z90" s="153"/>
      <c r="AA90" s="153"/>
      <c r="AB90" s="153"/>
      <c r="AC90" s="153"/>
      <c r="AD90" s="153"/>
      <c r="AE90" s="153"/>
      <c r="AF90" s="153"/>
      <c r="AG90" s="153" t="s">
        <v>350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2" x14ac:dyDescent="0.2">
      <c r="A91" s="160"/>
      <c r="B91" s="161"/>
      <c r="C91" s="194" t="s">
        <v>441</v>
      </c>
      <c r="D91" s="192"/>
      <c r="E91" s="193">
        <v>240.2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3"/>
      <c r="AA91" s="153"/>
      <c r="AB91" s="153"/>
      <c r="AC91" s="153"/>
      <c r="AD91" s="153"/>
      <c r="AE91" s="153"/>
      <c r="AF91" s="153"/>
      <c r="AG91" s="153" t="s">
        <v>243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4">
        <v>31</v>
      </c>
      <c r="B92" s="175" t="s">
        <v>442</v>
      </c>
      <c r="C92" s="188" t="s">
        <v>443</v>
      </c>
      <c r="D92" s="176" t="s">
        <v>245</v>
      </c>
      <c r="E92" s="177">
        <v>47</v>
      </c>
      <c r="F92" s="178">
        <v>0</v>
      </c>
      <c r="G92" s="179">
        <f>ROUND(E92*F92,2)</f>
        <v>0</v>
      </c>
      <c r="H92" s="164">
        <v>85.65</v>
      </c>
      <c r="I92" s="163">
        <f>ROUND(E92*H92,2)</f>
        <v>4025.55</v>
      </c>
      <c r="J92" s="164">
        <v>144.35</v>
      </c>
      <c r="K92" s="163">
        <f>ROUND(E92*J92,2)</f>
        <v>6784.45</v>
      </c>
      <c r="L92" s="163">
        <v>21</v>
      </c>
      <c r="M92" s="163">
        <f>G92*(1+L92/100)</f>
        <v>0</v>
      </c>
      <c r="N92" s="162">
        <v>6.3400000000000001E-3</v>
      </c>
      <c r="O92" s="162">
        <f>ROUND(E92*N92,2)</f>
        <v>0.3</v>
      </c>
      <c r="P92" s="162">
        <v>0</v>
      </c>
      <c r="Q92" s="162">
        <f>ROUND(E92*P92,2)</f>
        <v>0</v>
      </c>
      <c r="R92" s="163"/>
      <c r="S92" s="163" t="s">
        <v>216</v>
      </c>
      <c r="T92" s="163" t="s">
        <v>216</v>
      </c>
      <c r="U92" s="163">
        <v>0.26</v>
      </c>
      <c r="V92" s="163">
        <f>ROUND(E92*U92,2)</f>
        <v>12.22</v>
      </c>
      <c r="W92" s="163"/>
      <c r="X92" s="163" t="s">
        <v>240</v>
      </c>
      <c r="Y92" s="163" t="s">
        <v>219</v>
      </c>
      <c r="Z92" s="153"/>
      <c r="AA92" s="153"/>
      <c r="AB92" s="153"/>
      <c r="AC92" s="153"/>
      <c r="AD92" s="153"/>
      <c r="AE92" s="153"/>
      <c r="AF92" s="153"/>
      <c r="AG92" s="153" t="s">
        <v>350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 x14ac:dyDescent="0.2">
      <c r="A93" s="160"/>
      <c r="B93" s="161"/>
      <c r="C93" s="194" t="s">
        <v>444</v>
      </c>
      <c r="D93" s="192"/>
      <c r="E93" s="193">
        <v>47</v>
      </c>
      <c r="F93" s="163"/>
      <c r="G93" s="163"/>
      <c r="H93" s="163"/>
      <c r="I93" s="163"/>
      <c r="J93" s="163"/>
      <c r="K93" s="163"/>
      <c r="L93" s="163"/>
      <c r="M93" s="163"/>
      <c r="N93" s="162"/>
      <c r="O93" s="162"/>
      <c r="P93" s="162"/>
      <c r="Q93" s="162"/>
      <c r="R93" s="163"/>
      <c r="S93" s="163"/>
      <c r="T93" s="163"/>
      <c r="U93" s="163"/>
      <c r="V93" s="163"/>
      <c r="W93" s="163"/>
      <c r="X93" s="163"/>
      <c r="Y93" s="163"/>
      <c r="Z93" s="153"/>
      <c r="AA93" s="153"/>
      <c r="AB93" s="153"/>
      <c r="AC93" s="153"/>
      <c r="AD93" s="153"/>
      <c r="AE93" s="153"/>
      <c r="AF93" s="153"/>
      <c r="AG93" s="153" t="s">
        <v>243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167" t="s">
        <v>211</v>
      </c>
      <c r="B94" s="168" t="s">
        <v>129</v>
      </c>
      <c r="C94" s="186" t="s">
        <v>130</v>
      </c>
      <c r="D94" s="169"/>
      <c r="E94" s="170"/>
      <c r="F94" s="171"/>
      <c r="G94" s="172">
        <f>SUMIF(AG95:AG132,"&lt;&gt;NOR",G95:G132)</f>
        <v>0</v>
      </c>
      <c r="H94" s="166"/>
      <c r="I94" s="166">
        <f>SUM(I95:I132)</f>
        <v>3733.65</v>
      </c>
      <c r="J94" s="166"/>
      <c r="K94" s="166">
        <f>SUM(K95:K132)</f>
        <v>56698.89</v>
      </c>
      <c r="L94" s="166"/>
      <c r="M94" s="166">
        <f>SUM(M95:M132)</f>
        <v>0</v>
      </c>
      <c r="N94" s="165"/>
      <c r="O94" s="165">
        <f>SUM(O95:O132)</f>
        <v>0.12000000000000001</v>
      </c>
      <c r="P94" s="165"/>
      <c r="Q94" s="165">
        <f>SUM(Q95:Q132)</f>
        <v>66.33</v>
      </c>
      <c r="R94" s="166"/>
      <c r="S94" s="166"/>
      <c r="T94" s="166"/>
      <c r="U94" s="166"/>
      <c r="V94" s="166">
        <f>SUM(V95:V132)</f>
        <v>97.29</v>
      </c>
      <c r="W94" s="166"/>
      <c r="X94" s="166"/>
      <c r="Y94" s="166"/>
      <c r="AG94" t="s">
        <v>212</v>
      </c>
    </row>
    <row r="95" spans="1:60" outlineLevel="1" x14ac:dyDescent="0.2">
      <c r="A95" s="174">
        <v>32</v>
      </c>
      <c r="B95" s="175" t="s">
        <v>268</v>
      </c>
      <c r="C95" s="188" t="s">
        <v>269</v>
      </c>
      <c r="D95" s="176" t="s">
        <v>245</v>
      </c>
      <c r="E95" s="177">
        <v>100.699</v>
      </c>
      <c r="F95" s="178">
        <v>0</v>
      </c>
      <c r="G95" s="179">
        <f>ROUND(E95*F95,2)</f>
        <v>0</v>
      </c>
      <c r="H95" s="164">
        <v>19.43</v>
      </c>
      <c r="I95" s="163">
        <f>ROUND(E95*H95,2)</f>
        <v>1956.58</v>
      </c>
      <c r="J95" s="164">
        <v>194.07</v>
      </c>
      <c r="K95" s="163">
        <f>ROUND(E95*J95,2)</f>
        <v>19542.650000000001</v>
      </c>
      <c r="L95" s="163">
        <v>21</v>
      </c>
      <c r="M95" s="163">
        <f>G95*(1+L95/100)</f>
        <v>0</v>
      </c>
      <c r="N95" s="162">
        <v>6.7000000000000002E-4</v>
      </c>
      <c r="O95" s="162">
        <f>ROUND(E95*N95,2)</f>
        <v>7.0000000000000007E-2</v>
      </c>
      <c r="P95" s="162">
        <v>0.31900000000000001</v>
      </c>
      <c r="Q95" s="162">
        <f>ROUND(E95*P95,2)</f>
        <v>32.119999999999997</v>
      </c>
      <c r="R95" s="163"/>
      <c r="S95" s="163" t="s">
        <v>216</v>
      </c>
      <c r="T95" s="163" t="s">
        <v>216</v>
      </c>
      <c r="U95" s="163">
        <v>0.317</v>
      </c>
      <c r="V95" s="163">
        <f>ROUND(E95*U95,2)</f>
        <v>31.92</v>
      </c>
      <c r="W95" s="163"/>
      <c r="X95" s="163" t="s">
        <v>240</v>
      </c>
      <c r="Y95" s="163" t="s">
        <v>219</v>
      </c>
      <c r="Z95" s="153"/>
      <c r="AA95" s="153"/>
      <c r="AB95" s="153"/>
      <c r="AC95" s="153"/>
      <c r="AD95" s="153"/>
      <c r="AE95" s="153"/>
      <c r="AF95" s="153"/>
      <c r="AG95" s="153" t="s">
        <v>350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2" x14ac:dyDescent="0.2">
      <c r="A96" s="160"/>
      <c r="B96" s="161"/>
      <c r="C96" s="194" t="s">
        <v>445</v>
      </c>
      <c r="D96" s="192"/>
      <c r="E96" s="193">
        <v>13.48</v>
      </c>
      <c r="F96" s="163"/>
      <c r="G96" s="163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3"/>
      <c r="AA96" s="153"/>
      <c r="AB96" s="153"/>
      <c r="AC96" s="153"/>
      <c r="AD96" s="153"/>
      <c r="AE96" s="153"/>
      <c r="AF96" s="153"/>
      <c r="AG96" s="153" t="s">
        <v>243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3" x14ac:dyDescent="0.2">
      <c r="A97" s="160"/>
      <c r="B97" s="161"/>
      <c r="C97" s="194" t="s">
        <v>446</v>
      </c>
      <c r="D97" s="192"/>
      <c r="E97" s="193">
        <v>19.46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3"/>
      <c r="AA97" s="153"/>
      <c r="AB97" s="153"/>
      <c r="AC97" s="153"/>
      <c r="AD97" s="153"/>
      <c r="AE97" s="153"/>
      <c r="AF97" s="153"/>
      <c r="AG97" s="153" t="s">
        <v>243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3" x14ac:dyDescent="0.2">
      <c r="A98" s="160"/>
      <c r="B98" s="161"/>
      <c r="C98" s="194" t="s">
        <v>447</v>
      </c>
      <c r="D98" s="192"/>
      <c r="E98" s="193">
        <v>19.04</v>
      </c>
      <c r="F98" s="163"/>
      <c r="G98" s="163"/>
      <c r="H98" s="163"/>
      <c r="I98" s="163"/>
      <c r="J98" s="163"/>
      <c r="K98" s="163"/>
      <c r="L98" s="163"/>
      <c r="M98" s="163"/>
      <c r="N98" s="162"/>
      <c r="O98" s="162"/>
      <c r="P98" s="162"/>
      <c r="Q98" s="162"/>
      <c r="R98" s="163"/>
      <c r="S98" s="163"/>
      <c r="T98" s="163"/>
      <c r="U98" s="163"/>
      <c r="V98" s="163"/>
      <c r="W98" s="163"/>
      <c r="X98" s="163"/>
      <c r="Y98" s="163"/>
      <c r="Z98" s="153"/>
      <c r="AA98" s="153"/>
      <c r="AB98" s="153"/>
      <c r="AC98" s="153"/>
      <c r="AD98" s="153"/>
      <c r="AE98" s="153"/>
      <c r="AF98" s="153"/>
      <c r="AG98" s="153" t="s">
        <v>243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3" x14ac:dyDescent="0.2">
      <c r="A99" s="160"/>
      <c r="B99" s="161"/>
      <c r="C99" s="194" t="s">
        <v>448</v>
      </c>
      <c r="D99" s="192"/>
      <c r="E99" s="193">
        <v>48.71</v>
      </c>
      <c r="F99" s="163"/>
      <c r="G99" s="163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3"/>
      <c r="AA99" s="153"/>
      <c r="AB99" s="153"/>
      <c r="AC99" s="153"/>
      <c r="AD99" s="153"/>
      <c r="AE99" s="153"/>
      <c r="AF99" s="153"/>
      <c r="AG99" s="153" t="s">
        <v>243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74">
        <v>33</v>
      </c>
      <c r="B100" s="175" t="s">
        <v>449</v>
      </c>
      <c r="C100" s="188" t="s">
        <v>450</v>
      </c>
      <c r="D100" s="176" t="s">
        <v>239</v>
      </c>
      <c r="E100" s="177">
        <v>16.1097</v>
      </c>
      <c r="F100" s="178">
        <v>0</v>
      </c>
      <c r="G100" s="179">
        <f>ROUND(E100*F100,2)</f>
        <v>0</v>
      </c>
      <c r="H100" s="164">
        <v>37.29</v>
      </c>
      <c r="I100" s="163">
        <f>ROUND(E100*H100,2)</f>
        <v>600.73</v>
      </c>
      <c r="J100" s="164">
        <v>1019.71</v>
      </c>
      <c r="K100" s="163">
        <f>ROUND(E100*J100,2)</f>
        <v>16427.22</v>
      </c>
      <c r="L100" s="163">
        <v>21</v>
      </c>
      <c r="M100" s="163">
        <f>G100*(1+L100/100)</f>
        <v>0</v>
      </c>
      <c r="N100" s="162">
        <v>1.2800000000000001E-3</v>
      </c>
      <c r="O100" s="162">
        <f>ROUND(E100*N100,2)</f>
        <v>0.02</v>
      </c>
      <c r="P100" s="162">
        <v>1.8</v>
      </c>
      <c r="Q100" s="162">
        <f>ROUND(E100*P100,2)</f>
        <v>29</v>
      </c>
      <c r="R100" s="163"/>
      <c r="S100" s="163" t="s">
        <v>216</v>
      </c>
      <c r="T100" s="163" t="s">
        <v>216</v>
      </c>
      <c r="U100" s="163">
        <v>1.52</v>
      </c>
      <c r="V100" s="163">
        <f>ROUND(E100*U100,2)</f>
        <v>24.49</v>
      </c>
      <c r="W100" s="163"/>
      <c r="X100" s="163" t="s">
        <v>240</v>
      </c>
      <c r="Y100" s="163" t="s">
        <v>219</v>
      </c>
      <c r="Z100" s="153"/>
      <c r="AA100" s="153"/>
      <c r="AB100" s="153"/>
      <c r="AC100" s="153"/>
      <c r="AD100" s="153"/>
      <c r="AE100" s="153"/>
      <c r="AF100" s="153"/>
      <c r="AG100" s="153" t="s">
        <v>350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2" x14ac:dyDescent="0.2">
      <c r="A101" s="160"/>
      <c r="B101" s="161"/>
      <c r="C101" s="194" t="s">
        <v>451</v>
      </c>
      <c r="D101" s="192"/>
      <c r="E101" s="193">
        <v>0.59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3"/>
      <c r="AA101" s="153"/>
      <c r="AB101" s="153"/>
      <c r="AC101" s="153"/>
      <c r="AD101" s="153"/>
      <c r="AE101" s="153"/>
      <c r="AF101" s="153"/>
      <c r="AG101" s="153" t="s">
        <v>243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3" x14ac:dyDescent="0.2">
      <c r="A102" s="160"/>
      <c r="B102" s="161"/>
      <c r="C102" s="194" t="s">
        <v>452</v>
      </c>
      <c r="D102" s="192"/>
      <c r="E102" s="193">
        <v>0.81</v>
      </c>
      <c r="F102" s="163"/>
      <c r="G102" s="163"/>
      <c r="H102" s="163"/>
      <c r="I102" s="163"/>
      <c r="J102" s="163"/>
      <c r="K102" s="163"/>
      <c r="L102" s="163"/>
      <c r="M102" s="163"/>
      <c r="N102" s="162"/>
      <c r="O102" s="162"/>
      <c r="P102" s="162"/>
      <c r="Q102" s="162"/>
      <c r="R102" s="163"/>
      <c r="S102" s="163"/>
      <c r="T102" s="163"/>
      <c r="U102" s="163"/>
      <c r="V102" s="163"/>
      <c r="W102" s="163"/>
      <c r="X102" s="163"/>
      <c r="Y102" s="163"/>
      <c r="Z102" s="153"/>
      <c r="AA102" s="153"/>
      <c r="AB102" s="153"/>
      <c r="AC102" s="153"/>
      <c r="AD102" s="153"/>
      <c r="AE102" s="153"/>
      <c r="AF102" s="153"/>
      <c r="AG102" s="153" t="s">
        <v>243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3" x14ac:dyDescent="0.2">
      <c r="A103" s="160"/>
      <c r="B103" s="161"/>
      <c r="C103" s="194" t="s">
        <v>453</v>
      </c>
      <c r="D103" s="192"/>
      <c r="E103" s="193">
        <v>0.95</v>
      </c>
      <c r="F103" s="163"/>
      <c r="G103" s="163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3"/>
      <c r="AA103" s="153"/>
      <c r="AB103" s="153"/>
      <c r="AC103" s="153"/>
      <c r="AD103" s="153"/>
      <c r="AE103" s="153"/>
      <c r="AF103" s="153"/>
      <c r="AG103" s="153" t="s">
        <v>243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3" x14ac:dyDescent="0.2">
      <c r="A104" s="160"/>
      <c r="B104" s="161"/>
      <c r="C104" s="194" t="s">
        <v>454</v>
      </c>
      <c r="D104" s="192"/>
      <c r="E104" s="193">
        <v>0.66</v>
      </c>
      <c r="F104" s="163"/>
      <c r="G104" s="163"/>
      <c r="H104" s="163"/>
      <c r="I104" s="163"/>
      <c r="J104" s="163"/>
      <c r="K104" s="163"/>
      <c r="L104" s="163"/>
      <c r="M104" s="163"/>
      <c r="N104" s="162"/>
      <c r="O104" s="162"/>
      <c r="P104" s="162"/>
      <c r="Q104" s="162"/>
      <c r="R104" s="163"/>
      <c r="S104" s="163"/>
      <c r="T104" s="163"/>
      <c r="U104" s="163"/>
      <c r="V104" s="163"/>
      <c r="W104" s="163"/>
      <c r="X104" s="163"/>
      <c r="Y104" s="163"/>
      <c r="Z104" s="153"/>
      <c r="AA104" s="153"/>
      <c r="AB104" s="153"/>
      <c r="AC104" s="153"/>
      <c r="AD104" s="153"/>
      <c r="AE104" s="153"/>
      <c r="AF104" s="153"/>
      <c r="AG104" s="153" t="s">
        <v>243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3" x14ac:dyDescent="0.2">
      <c r="A105" s="160"/>
      <c r="B105" s="161"/>
      <c r="C105" s="194" t="s">
        <v>455</v>
      </c>
      <c r="D105" s="192"/>
      <c r="E105" s="193">
        <v>0.96</v>
      </c>
      <c r="F105" s="163"/>
      <c r="G105" s="163"/>
      <c r="H105" s="163"/>
      <c r="I105" s="163"/>
      <c r="J105" s="163"/>
      <c r="K105" s="163"/>
      <c r="L105" s="163"/>
      <c r="M105" s="163"/>
      <c r="N105" s="162"/>
      <c r="O105" s="162"/>
      <c r="P105" s="162"/>
      <c r="Q105" s="162"/>
      <c r="R105" s="163"/>
      <c r="S105" s="163"/>
      <c r="T105" s="163"/>
      <c r="U105" s="163"/>
      <c r="V105" s="163"/>
      <c r="W105" s="163"/>
      <c r="X105" s="163"/>
      <c r="Y105" s="163"/>
      <c r="Z105" s="153"/>
      <c r="AA105" s="153"/>
      <c r="AB105" s="153"/>
      <c r="AC105" s="153"/>
      <c r="AD105" s="153"/>
      <c r="AE105" s="153"/>
      <c r="AF105" s="153"/>
      <c r="AG105" s="153" t="s">
        <v>243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3" x14ac:dyDescent="0.2">
      <c r="A106" s="160"/>
      <c r="B106" s="161"/>
      <c r="C106" s="194" t="s">
        <v>456</v>
      </c>
      <c r="D106" s="192"/>
      <c r="E106" s="193">
        <v>0.5</v>
      </c>
      <c r="F106" s="163"/>
      <c r="G106" s="163"/>
      <c r="H106" s="163"/>
      <c r="I106" s="163"/>
      <c r="J106" s="163"/>
      <c r="K106" s="163"/>
      <c r="L106" s="163"/>
      <c r="M106" s="163"/>
      <c r="N106" s="162"/>
      <c r="O106" s="162"/>
      <c r="P106" s="162"/>
      <c r="Q106" s="162"/>
      <c r="R106" s="163"/>
      <c r="S106" s="163"/>
      <c r="T106" s="163"/>
      <c r="U106" s="163"/>
      <c r="V106" s="163"/>
      <c r="W106" s="163"/>
      <c r="X106" s="163"/>
      <c r="Y106" s="163"/>
      <c r="Z106" s="153"/>
      <c r="AA106" s="153"/>
      <c r="AB106" s="153"/>
      <c r="AC106" s="153"/>
      <c r="AD106" s="153"/>
      <c r="AE106" s="153"/>
      <c r="AF106" s="153"/>
      <c r="AG106" s="153" t="s">
        <v>243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3" x14ac:dyDescent="0.2">
      <c r="A107" s="160"/>
      <c r="B107" s="161"/>
      <c r="C107" s="194" t="s">
        <v>457</v>
      </c>
      <c r="D107" s="192"/>
      <c r="E107" s="193">
        <v>0.47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3"/>
      <c r="AA107" s="153"/>
      <c r="AB107" s="153"/>
      <c r="AC107" s="153"/>
      <c r="AD107" s="153"/>
      <c r="AE107" s="153"/>
      <c r="AF107" s="153"/>
      <c r="AG107" s="153" t="s">
        <v>243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3" x14ac:dyDescent="0.2">
      <c r="A108" s="160"/>
      <c r="B108" s="161"/>
      <c r="C108" s="194" t="s">
        <v>458</v>
      </c>
      <c r="D108" s="192"/>
      <c r="E108" s="193">
        <v>1.1599999999999999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3"/>
      <c r="AA108" s="153"/>
      <c r="AB108" s="153"/>
      <c r="AC108" s="153"/>
      <c r="AD108" s="153"/>
      <c r="AE108" s="153"/>
      <c r="AF108" s="153"/>
      <c r="AG108" s="153" t="s">
        <v>243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3" x14ac:dyDescent="0.2">
      <c r="A109" s="160"/>
      <c r="B109" s="161"/>
      <c r="C109" s="194" t="s">
        <v>459</v>
      </c>
      <c r="D109" s="192"/>
      <c r="E109" s="193">
        <v>0.95</v>
      </c>
      <c r="F109" s="163"/>
      <c r="G109" s="163"/>
      <c r="H109" s="163"/>
      <c r="I109" s="163"/>
      <c r="J109" s="163"/>
      <c r="K109" s="163"/>
      <c r="L109" s="163"/>
      <c r="M109" s="163"/>
      <c r="N109" s="162"/>
      <c r="O109" s="162"/>
      <c r="P109" s="162"/>
      <c r="Q109" s="162"/>
      <c r="R109" s="163"/>
      <c r="S109" s="163"/>
      <c r="T109" s="163"/>
      <c r="U109" s="163"/>
      <c r="V109" s="163"/>
      <c r="W109" s="163"/>
      <c r="X109" s="163"/>
      <c r="Y109" s="163"/>
      <c r="Z109" s="153"/>
      <c r="AA109" s="153"/>
      <c r="AB109" s="153"/>
      <c r="AC109" s="153"/>
      <c r="AD109" s="153"/>
      <c r="AE109" s="153"/>
      <c r="AF109" s="153"/>
      <c r="AG109" s="153" t="s">
        <v>243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3" x14ac:dyDescent="0.2">
      <c r="A110" s="160"/>
      <c r="B110" s="161"/>
      <c r="C110" s="194" t="s">
        <v>460</v>
      </c>
      <c r="D110" s="192"/>
      <c r="E110" s="193">
        <v>0.76</v>
      </c>
      <c r="F110" s="163"/>
      <c r="G110" s="163"/>
      <c r="H110" s="163"/>
      <c r="I110" s="163"/>
      <c r="J110" s="163"/>
      <c r="K110" s="163"/>
      <c r="L110" s="163"/>
      <c r="M110" s="163"/>
      <c r="N110" s="162"/>
      <c r="O110" s="162"/>
      <c r="P110" s="162"/>
      <c r="Q110" s="162"/>
      <c r="R110" s="163"/>
      <c r="S110" s="163"/>
      <c r="T110" s="163"/>
      <c r="U110" s="163"/>
      <c r="V110" s="163"/>
      <c r="W110" s="163"/>
      <c r="X110" s="163"/>
      <c r="Y110" s="163"/>
      <c r="Z110" s="153"/>
      <c r="AA110" s="153"/>
      <c r="AB110" s="153"/>
      <c r="AC110" s="153"/>
      <c r="AD110" s="153"/>
      <c r="AE110" s="153"/>
      <c r="AF110" s="153"/>
      <c r="AG110" s="153" t="s">
        <v>243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3" x14ac:dyDescent="0.2">
      <c r="A111" s="160"/>
      <c r="B111" s="161"/>
      <c r="C111" s="194" t="s">
        <v>461</v>
      </c>
      <c r="D111" s="192"/>
      <c r="E111" s="193">
        <v>3.46</v>
      </c>
      <c r="F111" s="163"/>
      <c r="G111" s="163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3"/>
      <c r="AA111" s="153"/>
      <c r="AB111" s="153"/>
      <c r="AC111" s="153"/>
      <c r="AD111" s="153"/>
      <c r="AE111" s="153"/>
      <c r="AF111" s="153"/>
      <c r="AG111" s="153" t="s">
        <v>243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3" x14ac:dyDescent="0.2">
      <c r="A112" s="160"/>
      <c r="B112" s="161"/>
      <c r="C112" s="194" t="s">
        <v>462</v>
      </c>
      <c r="D112" s="192"/>
      <c r="E112" s="193">
        <v>2.77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3"/>
      <c r="AA112" s="153"/>
      <c r="AB112" s="153"/>
      <c r="AC112" s="153"/>
      <c r="AD112" s="153"/>
      <c r="AE112" s="153"/>
      <c r="AF112" s="153"/>
      <c r="AG112" s="153" t="s">
        <v>243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3" x14ac:dyDescent="0.2">
      <c r="A113" s="160"/>
      <c r="B113" s="161"/>
      <c r="C113" s="194" t="s">
        <v>463</v>
      </c>
      <c r="D113" s="192"/>
      <c r="E113" s="193">
        <v>2.08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3"/>
      <c r="AA113" s="153"/>
      <c r="AB113" s="153"/>
      <c r="AC113" s="153"/>
      <c r="AD113" s="153"/>
      <c r="AE113" s="153"/>
      <c r="AF113" s="153"/>
      <c r="AG113" s="153" t="s">
        <v>243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2.5" outlineLevel="1" x14ac:dyDescent="0.2">
      <c r="A114" s="180">
        <v>34</v>
      </c>
      <c r="B114" s="181" t="s">
        <v>273</v>
      </c>
      <c r="C114" s="187" t="s">
        <v>274</v>
      </c>
      <c r="D114" s="182" t="s">
        <v>256</v>
      </c>
      <c r="E114" s="183">
        <v>26</v>
      </c>
      <c r="F114" s="184">
        <v>0</v>
      </c>
      <c r="G114" s="185">
        <f>ROUND(E114*F114,2)</f>
        <v>0</v>
      </c>
      <c r="H114" s="164">
        <v>0</v>
      </c>
      <c r="I114" s="163">
        <f>ROUND(E114*H114,2)</f>
        <v>0</v>
      </c>
      <c r="J114" s="164">
        <v>23</v>
      </c>
      <c r="K114" s="163">
        <f>ROUND(E114*J114,2)</f>
        <v>598</v>
      </c>
      <c r="L114" s="163">
        <v>21</v>
      </c>
      <c r="M114" s="163">
        <f>G114*(1+L114/100)</f>
        <v>0</v>
      </c>
      <c r="N114" s="162">
        <v>0</v>
      </c>
      <c r="O114" s="162">
        <f>ROUND(E114*N114,2)</f>
        <v>0</v>
      </c>
      <c r="P114" s="162">
        <v>0</v>
      </c>
      <c r="Q114" s="162">
        <f>ROUND(E114*P114,2)</f>
        <v>0</v>
      </c>
      <c r="R114" s="163"/>
      <c r="S114" s="163" t="s">
        <v>216</v>
      </c>
      <c r="T114" s="163" t="s">
        <v>216</v>
      </c>
      <c r="U114" s="163">
        <v>0.05</v>
      </c>
      <c r="V114" s="163">
        <f>ROUND(E114*U114,2)</f>
        <v>1.3</v>
      </c>
      <c r="W114" s="163"/>
      <c r="X114" s="163" t="s">
        <v>240</v>
      </c>
      <c r="Y114" s="163" t="s">
        <v>219</v>
      </c>
      <c r="Z114" s="153"/>
      <c r="AA114" s="153"/>
      <c r="AB114" s="153"/>
      <c r="AC114" s="153"/>
      <c r="AD114" s="153"/>
      <c r="AE114" s="153"/>
      <c r="AF114" s="153"/>
      <c r="AG114" s="153" t="s">
        <v>350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4">
        <v>35</v>
      </c>
      <c r="B115" s="175" t="s">
        <v>464</v>
      </c>
      <c r="C115" s="188" t="s">
        <v>465</v>
      </c>
      <c r="D115" s="176" t="s">
        <v>245</v>
      </c>
      <c r="E115" s="177">
        <v>2.94</v>
      </c>
      <c r="F115" s="178">
        <v>0</v>
      </c>
      <c r="G115" s="179">
        <f>ROUND(E115*F115,2)</f>
        <v>0</v>
      </c>
      <c r="H115" s="164">
        <v>29.21</v>
      </c>
      <c r="I115" s="163">
        <f>ROUND(E115*H115,2)</f>
        <v>85.88</v>
      </c>
      <c r="J115" s="164">
        <v>272.29000000000002</v>
      </c>
      <c r="K115" s="163">
        <f>ROUND(E115*J115,2)</f>
        <v>800.53</v>
      </c>
      <c r="L115" s="163">
        <v>21</v>
      </c>
      <c r="M115" s="163">
        <f>G115*(1+L115/100)</f>
        <v>0</v>
      </c>
      <c r="N115" s="162">
        <v>1E-3</v>
      </c>
      <c r="O115" s="162">
        <f>ROUND(E115*N115,2)</f>
        <v>0</v>
      </c>
      <c r="P115" s="162">
        <v>6.7000000000000004E-2</v>
      </c>
      <c r="Q115" s="162">
        <f>ROUND(E115*P115,2)</f>
        <v>0.2</v>
      </c>
      <c r="R115" s="163"/>
      <c r="S115" s="163" t="s">
        <v>216</v>
      </c>
      <c r="T115" s="163" t="s">
        <v>216</v>
      </c>
      <c r="U115" s="163">
        <v>0.53300000000000003</v>
      </c>
      <c r="V115" s="163">
        <f>ROUND(E115*U115,2)</f>
        <v>1.57</v>
      </c>
      <c r="W115" s="163"/>
      <c r="X115" s="163" t="s">
        <v>240</v>
      </c>
      <c r="Y115" s="163" t="s">
        <v>219</v>
      </c>
      <c r="Z115" s="153"/>
      <c r="AA115" s="153"/>
      <c r="AB115" s="153"/>
      <c r="AC115" s="153"/>
      <c r="AD115" s="153"/>
      <c r="AE115" s="153"/>
      <c r="AF115" s="153"/>
      <c r="AG115" s="153" t="s">
        <v>350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2" x14ac:dyDescent="0.2">
      <c r="A116" s="160"/>
      <c r="B116" s="161"/>
      <c r="C116" s="194" t="s">
        <v>466</v>
      </c>
      <c r="D116" s="192"/>
      <c r="E116" s="193">
        <v>2.94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3"/>
      <c r="AA116" s="153"/>
      <c r="AB116" s="153"/>
      <c r="AC116" s="153"/>
      <c r="AD116" s="153"/>
      <c r="AE116" s="153"/>
      <c r="AF116" s="153"/>
      <c r="AG116" s="153" t="s">
        <v>243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80">
        <v>36</v>
      </c>
      <c r="B117" s="181" t="s">
        <v>467</v>
      </c>
      <c r="C117" s="187" t="s">
        <v>468</v>
      </c>
      <c r="D117" s="182" t="s">
        <v>256</v>
      </c>
      <c r="E117" s="183">
        <v>4</v>
      </c>
      <c r="F117" s="184">
        <v>0</v>
      </c>
      <c r="G117" s="185">
        <f>ROUND(E117*F117,2)</f>
        <v>0</v>
      </c>
      <c r="H117" s="164">
        <v>0</v>
      </c>
      <c r="I117" s="163">
        <f>ROUND(E117*H117,2)</f>
        <v>0</v>
      </c>
      <c r="J117" s="164">
        <v>206</v>
      </c>
      <c r="K117" s="163">
        <f>ROUND(E117*J117,2)</f>
        <v>824</v>
      </c>
      <c r="L117" s="163">
        <v>21</v>
      </c>
      <c r="M117" s="163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2">
        <f>ROUND(E117*P117,2)</f>
        <v>0</v>
      </c>
      <c r="R117" s="163"/>
      <c r="S117" s="163" t="s">
        <v>216</v>
      </c>
      <c r="T117" s="163" t="s">
        <v>216</v>
      </c>
      <c r="U117" s="163">
        <v>0.41</v>
      </c>
      <c r="V117" s="163">
        <f>ROUND(E117*U117,2)</f>
        <v>1.64</v>
      </c>
      <c r="W117" s="163"/>
      <c r="X117" s="163" t="s">
        <v>240</v>
      </c>
      <c r="Y117" s="163" t="s">
        <v>219</v>
      </c>
      <c r="Z117" s="153"/>
      <c r="AA117" s="153"/>
      <c r="AB117" s="153"/>
      <c r="AC117" s="153"/>
      <c r="AD117" s="153"/>
      <c r="AE117" s="153"/>
      <c r="AF117" s="153"/>
      <c r="AG117" s="153" t="s">
        <v>350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74">
        <v>37</v>
      </c>
      <c r="B118" s="175" t="s">
        <v>278</v>
      </c>
      <c r="C118" s="188" t="s">
        <v>279</v>
      </c>
      <c r="D118" s="176" t="s">
        <v>245</v>
      </c>
      <c r="E118" s="177">
        <v>29.693999999999999</v>
      </c>
      <c r="F118" s="178">
        <v>0</v>
      </c>
      <c r="G118" s="179">
        <f>ROUND(E118*F118,2)</f>
        <v>0</v>
      </c>
      <c r="H118" s="164">
        <v>34.17</v>
      </c>
      <c r="I118" s="163">
        <f>ROUND(E118*H118,2)</f>
        <v>1014.64</v>
      </c>
      <c r="J118" s="164">
        <v>476.83</v>
      </c>
      <c r="K118" s="163">
        <f>ROUND(E118*J118,2)</f>
        <v>14158.99</v>
      </c>
      <c r="L118" s="163">
        <v>21</v>
      </c>
      <c r="M118" s="163">
        <f>G118*(1+L118/100)</f>
        <v>0</v>
      </c>
      <c r="N118" s="162">
        <v>1.17E-3</v>
      </c>
      <c r="O118" s="162">
        <f>ROUND(E118*N118,2)</f>
        <v>0.03</v>
      </c>
      <c r="P118" s="162">
        <v>7.5999999999999998E-2</v>
      </c>
      <c r="Q118" s="162">
        <f>ROUND(E118*P118,2)</f>
        <v>2.2599999999999998</v>
      </c>
      <c r="R118" s="163"/>
      <c r="S118" s="163" t="s">
        <v>216</v>
      </c>
      <c r="T118" s="163" t="s">
        <v>216</v>
      </c>
      <c r="U118" s="163">
        <v>0.93899999999999995</v>
      </c>
      <c r="V118" s="163">
        <f>ROUND(E118*U118,2)</f>
        <v>27.88</v>
      </c>
      <c r="W118" s="163"/>
      <c r="X118" s="163" t="s">
        <v>240</v>
      </c>
      <c r="Y118" s="163" t="s">
        <v>219</v>
      </c>
      <c r="Z118" s="153"/>
      <c r="AA118" s="153"/>
      <c r="AB118" s="153"/>
      <c r="AC118" s="153"/>
      <c r="AD118" s="153"/>
      <c r="AE118" s="153"/>
      <c r="AF118" s="153"/>
      <c r="AG118" s="153" t="s">
        <v>350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2" x14ac:dyDescent="0.2">
      <c r="A119" s="160"/>
      <c r="B119" s="161"/>
      <c r="C119" s="194" t="s">
        <v>469</v>
      </c>
      <c r="D119" s="192"/>
      <c r="E119" s="193">
        <v>3.64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3"/>
      <c r="AA119" s="153"/>
      <c r="AB119" s="153"/>
      <c r="AC119" s="153"/>
      <c r="AD119" s="153"/>
      <c r="AE119" s="153"/>
      <c r="AF119" s="153"/>
      <c r="AG119" s="153" t="s">
        <v>243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3" x14ac:dyDescent="0.2">
      <c r="A120" s="160"/>
      <c r="B120" s="161"/>
      <c r="C120" s="194" t="s">
        <v>470</v>
      </c>
      <c r="D120" s="192"/>
      <c r="E120" s="193">
        <v>16.16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3"/>
      <c r="AA120" s="153"/>
      <c r="AB120" s="153"/>
      <c r="AC120" s="153"/>
      <c r="AD120" s="153"/>
      <c r="AE120" s="153"/>
      <c r="AF120" s="153"/>
      <c r="AG120" s="153" t="s">
        <v>243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3" x14ac:dyDescent="0.2">
      <c r="A121" s="160"/>
      <c r="B121" s="161"/>
      <c r="C121" s="194" t="s">
        <v>471</v>
      </c>
      <c r="D121" s="192"/>
      <c r="E121" s="193">
        <v>2.83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3"/>
      <c r="AA121" s="153"/>
      <c r="AB121" s="153"/>
      <c r="AC121" s="153"/>
      <c r="AD121" s="153"/>
      <c r="AE121" s="153"/>
      <c r="AF121" s="153"/>
      <c r="AG121" s="153" t="s">
        <v>243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3" x14ac:dyDescent="0.2">
      <c r="A122" s="160"/>
      <c r="B122" s="161"/>
      <c r="C122" s="194" t="s">
        <v>472</v>
      </c>
      <c r="D122" s="192"/>
      <c r="E122" s="193">
        <v>3.43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3"/>
      <c r="AA122" s="153"/>
      <c r="AB122" s="153"/>
      <c r="AC122" s="153"/>
      <c r="AD122" s="153"/>
      <c r="AE122" s="153"/>
      <c r="AF122" s="153"/>
      <c r="AG122" s="153" t="s">
        <v>243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3" x14ac:dyDescent="0.2">
      <c r="A123" s="160"/>
      <c r="B123" s="161"/>
      <c r="C123" s="194" t="s">
        <v>473</v>
      </c>
      <c r="D123" s="192"/>
      <c r="E123" s="193">
        <v>3.64</v>
      </c>
      <c r="F123" s="163"/>
      <c r="G123" s="163"/>
      <c r="H123" s="163"/>
      <c r="I123" s="163"/>
      <c r="J123" s="163"/>
      <c r="K123" s="163"/>
      <c r="L123" s="163"/>
      <c r="M123" s="163"/>
      <c r="N123" s="162"/>
      <c r="O123" s="162"/>
      <c r="P123" s="162"/>
      <c r="Q123" s="162"/>
      <c r="R123" s="163"/>
      <c r="S123" s="163"/>
      <c r="T123" s="163"/>
      <c r="U123" s="163"/>
      <c r="V123" s="163"/>
      <c r="W123" s="163"/>
      <c r="X123" s="163"/>
      <c r="Y123" s="163"/>
      <c r="Z123" s="153"/>
      <c r="AA123" s="153"/>
      <c r="AB123" s="153"/>
      <c r="AC123" s="153"/>
      <c r="AD123" s="153"/>
      <c r="AE123" s="153"/>
      <c r="AF123" s="153"/>
      <c r="AG123" s="153" t="s">
        <v>243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74">
        <v>38</v>
      </c>
      <c r="B124" s="175" t="s">
        <v>474</v>
      </c>
      <c r="C124" s="188" t="s">
        <v>475</v>
      </c>
      <c r="D124" s="176" t="s">
        <v>249</v>
      </c>
      <c r="E124" s="177">
        <v>16.2</v>
      </c>
      <c r="F124" s="178">
        <v>0</v>
      </c>
      <c r="G124" s="179">
        <f>ROUND(E124*F124,2)</f>
        <v>0</v>
      </c>
      <c r="H124" s="164">
        <v>0</v>
      </c>
      <c r="I124" s="163">
        <f>ROUND(E124*H124,2)</f>
        <v>0</v>
      </c>
      <c r="J124" s="164">
        <v>46.1</v>
      </c>
      <c r="K124" s="163">
        <f>ROUND(E124*J124,2)</f>
        <v>746.82</v>
      </c>
      <c r="L124" s="163">
        <v>21</v>
      </c>
      <c r="M124" s="163">
        <f>G124*(1+L124/100)</f>
        <v>0</v>
      </c>
      <c r="N124" s="162">
        <v>0</v>
      </c>
      <c r="O124" s="162">
        <f>ROUND(E124*N124,2)</f>
        <v>0</v>
      </c>
      <c r="P124" s="162">
        <v>1.1129999999999999E-2</v>
      </c>
      <c r="Q124" s="162">
        <f>ROUND(E124*P124,2)</f>
        <v>0.18</v>
      </c>
      <c r="R124" s="163"/>
      <c r="S124" s="163" t="s">
        <v>216</v>
      </c>
      <c r="T124" s="163" t="s">
        <v>216</v>
      </c>
      <c r="U124" s="163">
        <v>8.3000000000000004E-2</v>
      </c>
      <c r="V124" s="163">
        <f>ROUND(E124*U124,2)</f>
        <v>1.34</v>
      </c>
      <c r="W124" s="163"/>
      <c r="X124" s="163" t="s">
        <v>240</v>
      </c>
      <c r="Y124" s="163" t="s">
        <v>219</v>
      </c>
      <c r="Z124" s="153"/>
      <c r="AA124" s="153"/>
      <c r="AB124" s="153"/>
      <c r="AC124" s="153"/>
      <c r="AD124" s="153"/>
      <c r="AE124" s="153"/>
      <c r="AF124" s="153"/>
      <c r="AG124" s="153" t="s">
        <v>350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2" x14ac:dyDescent="0.2">
      <c r="A125" s="160"/>
      <c r="B125" s="161"/>
      <c r="C125" s="194" t="s">
        <v>476</v>
      </c>
      <c r="D125" s="192"/>
      <c r="E125" s="193">
        <v>16.2</v>
      </c>
      <c r="F125" s="163"/>
      <c r="G125" s="163"/>
      <c r="H125" s="163"/>
      <c r="I125" s="163"/>
      <c r="J125" s="163"/>
      <c r="K125" s="163"/>
      <c r="L125" s="163"/>
      <c r="M125" s="163"/>
      <c r="N125" s="162"/>
      <c r="O125" s="162"/>
      <c r="P125" s="162"/>
      <c r="Q125" s="162"/>
      <c r="R125" s="163"/>
      <c r="S125" s="163"/>
      <c r="T125" s="163"/>
      <c r="U125" s="163"/>
      <c r="V125" s="163"/>
      <c r="W125" s="163"/>
      <c r="X125" s="163"/>
      <c r="Y125" s="163"/>
      <c r="Z125" s="153"/>
      <c r="AA125" s="153"/>
      <c r="AB125" s="153"/>
      <c r="AC125" s="153"/>
      <c r="AD125" s="153"/>
      <c r="AE125" s="153"/>
      <c r="AF125" s="153"/>
      <c r="AG125" s="153" t="s">
        <v>243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74">
        <v>39</v>
      </c>
      <c r="B126" s="175" t="s">
        <v>477</v>
      </c>
      <c r="C126" s="188" t="s">
        <v>478</v>
      </c>
      <c r="D126" s="176" t="s">
        <v>239</v>
      </c>
      <c r="E126" s="177">
        <v>1.425</v>
      </c>
      <c r="F126" s="178">
        <v>0</v>
      </c>
      <c r="G126" s="179">
        <f>ROUND(E126*F126,2)</f>
        <v>0</v>
      </c>
      <c r="H126" s="164">
        <v>53.21</v>
      </c>
      <c r="I126" s="163">
        <f>ROUND(E126*H126,2)</f>
        <v>75.819999999999993</v>
      </c>
      <c r="J126" s="164">
        <v>2526.79</v>
      </c>
      <c r="K126" s="163">
        <f>ROUND(E126*J126,2)</f>
        <v>3600.68</v>
      </c>
      <c r="L126" s="163">
        <v>21</v>
      </c>
      <c r="M126" s="163">
        <f>G126*(1+L126/100)</f>
        <v>0</v>
      </c>
      <c r="N126" s="162">
        <v>1.82E-3</v>
      </c>
      <c r="O126" s="162">
        <f>ROUND(E126*N126,2)</f>
        <v>0</v>
      </c>
      <c r="P126" s="162">
        <v>1.8</v>
      </c>
      <c r="Q126" s="162">
        <f>ROUND(E126*P126,2)</f>
        <v>2.57</v>
      </c>
      <c r="R126" s="163"/>
      <c r="S126" s="163" t="s">
        <v>216</v>
      </c>
      <c r="T126" s="163" t="s">
        <v>216</v>
      </c>
      <c r="U126" s="163">
        <v>5.016</v>
      </c>
      <c r="V126" s="163">
        <f>ROUND(E126*U126,2)</f>
        <v>7.15</v>
      </c>
      <c r="W126" s="163"/>
      <c r="X126" s="163" t="s">
        <v>240</v>
      </c>
      <c r="Y126" s="163" t="s">
        <v>219</v>
      </c>
      <c r="Z126" s="153"/>
      <c r="AA126" s="153"/>
      <c r="AB126" s="153"/>
      <c r="AC126" s="153"/>
      <c r="AD126" s="153"/>
      <c r="AE126" s="153"/>
      <c r="AF126" s="153"/>
      <c r="AG126" s="153" t="s">
        <v>350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2" x14ac:dyDescent="0.2">
      <c r="A127" s="160"/>
      <c r="B127" s="161"/>
      <c r="C127" s="194" t="s">
        <v>479</v>
      </c>
      <c r="D127" s="192"/>
      <c r="E127" s="193">
        <v>0.78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3"/>
      <c r="AA127" s="153"/>
      <c r="AB127" s="153"/>
      <c r="AC127" s="153"/>
      <c r="AD127" s="153"/>
      <c r="AE127" s="153"/>
      <c r="AF127" s="153"/>
      <c r="AG127" s="153" t="s">
        <v>243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3" x14ac:dyDescent="0.2">
      <c r="A128" s="160"/>
      <c r="B128" s="161"/>
      <c r="C128" s="194" t="s">
        <v>480</v>
      </c>
      <c r="D128" s="192"/>
      <c r="E128" s="193">
        <v>0.13500000000000001</v>
      </c>
      <c r="F128" s="163"/>
      <c r="G128" s="163"/>
      <c r="H128" s="163"/>
      <c r="I128" s="163"/>
      <c r="J128" s="163"/>
      <c r="K128" s="163"/>
      <c r="L128" s="163"/>
      <c r="M128" s="163"/>
      <c r="N128" s="162"/>
      <c r="O128" s="162"/>
      <c r="P128" s="162"/>
      <c r="Q128" s="162"/>
      <c r="R128" s="163"/>
      <c r="S128" s="163"/>
      <c r="T128" s="163"/>
      <c r="U128" s="163"/>
      <c r="V128" s="163"/>
      <c r="W128" s="163"/>
      <c r="X128" s="163"/>
      <c r="Y128" s="163"/>
      <c r="Z128" s="153"/>
      <c r="AA128" s="153"/>
      <c r="AB128" s="153"/>
      <c r="AC128" s="153"/>
      <c r="AD128" s="153"/>
      <c r="AE128" s="153"/>
      <c r="AF128" s="153"/>
      <c r="AG128" s="153" t="s">
        <v>243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3" x14ac:dyDescent="0.2">
      <c r="A129" s="160"/>
      <c r="B129" s="161"/>
      <c r="C129" s="194" t="s">
        <v>481</v>
      </c>
      <c r="D129" s="192"/>
      <c r="E129" s="193">
        <v>9.6000000000000002E-2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3"/>
      <c r="AA129" s="153"/>
      <c r="AB129" s="153"/>
      <c r="AC129" s="153"/>
      <c r="AD129" s="153"/>
      <c r="AE129" s="153"/>
      <c r="AF129" s="153"/>
      <c r="AG129" s="153" t="s">
        <v>243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3" x14ac:dyDescent="0.2">
      <c r="A130" s="160"/>
      <c r="B130" s="161"/>
      <c r="C130" s="194" t="s">
        <v>482</v>
      </c>
      <c r="D130" s="192"/>
      <c r="E130" s="193">
        <v>0.16800000000000001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3"/>
      <c r="AA130" s="153"/>
      <c r="AB130" s="153"/>
      <c r="AC130" s="153"/>
      <c r="AD130" s="153"/>
      <c r="AE130" s="153"/>
      <c r="AF130" s="153"/>
      <c r="AG130" s="153" t="s">
        <v>243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3" x14ac:dyDescent="0.2">
      <c r="A131" s="160"/>
      <c r="B131" s="161"/>
      <c r="C131" s="194" t="s">
        <v>483</v>
      </c>
      <c r="D131" s="192"/>
      <c r="E131" s="193">
        <v>8.4000000000000005E-2</v>
      </c>
      <c r="F131" s="163"/>
      <c r="G131" s="163"/>
      <c r="H131" s="163"/>
      <c r="I131" s="163"/>
      <c r="J131" s="163"/>
      <c r="K131" s="163"/>
      <c r="L131" s="163"/>
      <c r="M131" s="163"/>
      <c r="N131" s="162"/>
      <c r="O131" s="162"/>
      <c r="P131" s="162"/>
      <c r="Q131" s="162"/>
      <c r="R131" s="163"/>
      <c r="S131" s="163"/>
      <c r="T131" s="163"/>
      <c r="U131" s="163"/>
      <c r="V131" s="163"/>
      <c r="W131" s="163"/>
      <c r="X131" s="163"/>
      <c r="Y131" s="163"/>
      <c r="Z131" s="153"/>
      <c r="AA131" s="153"/>
      <c r="AB131" s="153"/>
      <c r="AC131" s="153"/>
      <c r="AD131" s="153"/>
      <c r="AE131" s="153"/>
      <c r="AF131" s="153"/>
      <c r="AG131" s="153" t="s">
        <v>243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3" x14ac:dyDescent="0.2">
      <c r="A132" s="160"/>
      <c r="B132" s="161"/>
      <c r="C132" s="194" t="s">
        <v>484</v>
      </c>
      <c r="D132" s="192"/>
      <c r="E132" s="193">
        <v>0.16200000000000001</v>
      </c>
      <c r="F132" s="163"/>
      <c r="G132" s="163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3"/>
      <c r="AA132" s="153"/>
      <c r="AB132" s="153"/>
      <c r="AC132" s="153"/>
      <c r="AD132" s="153"/>
      <c r="AE132" s="153"/>
      <c r="AF132" s="153"/>
      <c r="AG132" s="153" t="s">
        <v>243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x14ac:dyDescent="0.2">
      <c r="A133" s="167" t="s">
        <v>211</v>
      </c>
      <c r="B133" s="168" t="s">
        <v>131</v>
      </c>
      <c r="C133" s="186" t="s">
        <v>132</v>
      </c>
      <c r="D133" s="169"/>
      <c r="E133" s="170"/>
      <c r="F133" s="171"/>
      <c r="G133" s="172">
        <f>SUMIF(AG134:AG135,"&lt;&gt;NOR",G134:G135)</f>
        <v>0</v>
      </c>
      <c r="H133" s="166"/>
      <c r="I133" s="166">
        <f>SUM(I134:I135)</f>
        <v>0</v>
      </c>
      <c r="J133" s="166"/>
      <c r="K133" s="166">
        <f>SUM(K134:K135)</f>
        <v>-116.5</v>
      </c>
      <c r="L133" s="166"/>
      <c r="M133" s="166">
        <f>SUM(M134:M135)</f>
        <v>0</v>
      </c>
      <c r="N133" s="165"/>
      <c r="O133" s="165">
        <f>SUM(O134:O135)</f>
        <v>0</v>
      </c>
      <c r="P133" s="165"/>
      <c r="Q133" s="165">
        <f>SUM(Q134:Q135)</f>
        <v>0</v>
      </c>
      <c r="R133" s="166"/>
      <c r="S133" s="166"/>
      <c r="T133" s="166"/>
      <c r="U133" s="166"/>
      <c r="V133" s="166">
        <f>SUM(V134:V135)</f>
        <v>0</v>
      </c>
      <c r="W133" s="166"/>
      <c r="X133" s="166"/>
      <c r="Y133" s="166"/>
      <c r="AG133" t="s">
        <v>212</v>
      </c>
    </row>
    <row r="134" spans="1:60" outlineLevel="1" x14ac:dyDescent="0.2">
      <c r="A134" s="174">
        <v>40</v>
      </c>
      <c r="B134" s="175" t="s">
        <v>319</v>
      </c>
      <c r="C134" s="188" t="s">
        <v>320</v>
      </c>
      <c r="D134" s="176" t="s">
        <v>283</v>
      </c>
      <c r="E134" s="177">
        <v>3.474E-2</v>
      </c>
      <c r="F134" s="178">
        <v>0</v>
      </c>
      <c r="G134" s="179">
        <f>ROUND(E134*F134,2)</f>
        <v>0</v>
      </c>
      <c r="H134" s="164">
        <v>0</v>
      </c>
      <c r="I134" s="163">
        <f>ROUND(E134*H134,2)</f>
        <v>0</v>
      </c>
      <c r="J134" s="164">
        <v>-3353.56</v>
      </c>
      <c r="K134" s="163">
        <f>ROUND(E134*J134,2)</f>
        <v>-116.5</v>
      </c>
      <c r="L134" s="163">
        <v>21</v>
      </c>
      <c r="M134" s="163">
        <f>G134*(1+L134/100)</f>
        <v>0</v>
      </c>
      <c r="N134" s="162">
        <v>0</v>
      </c>
      <c r="O134" s="162">
        <f>ROUND(E134*N134,2)</f>
        <v>0</v>
      </c>
      <c r="P134" s="162">
        <v>0</v>
      </c>
      <c r="Q134" s="162">
        <f>ROUND(E134*P134,2)</f>
        <v>0</v>
      </c>
      <c r="R134" s="163"/>
      <c r="S134" s="163" t="s">
        <v>216</v>
      </c>
      <c r="T134" s="163" t="s">
        <v>216</v>
      </c>
      <c r="U134" s="163">
        <v>0</v>
      </c>
      <c r="V134" s="163">
        <f>ROUND(E134*U134,2)</f>
        <v>0</v>
      </c>
      <c r="W134" s="163"/>
      <c r="X134" s="163" t="s">
        <v>240</v>
      </c>
      <c r="Y134" s="163" t="s">
        <v>219</v>
      </c>
      <c r="Z134" s="153"/>
      <c r="AA134" s="153"/>
      <c r="AB134" s="153"/>
      <c r="AC134" s="153"/>
      <c r="AD134" s="153"/>
      <c r="AE134" s="153"/>
      <c r="AF134" s="153"/>
      <c r="AG134" s="153" t="s">
        <v>350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2" x14ac:dyDescent="0.2">
      <c r="A135" s="160"/>
      <c r="B135" s="161"/>
      <c r="C135" s="194" t="s">
        <v>485</v>
      </c>
      <c r="D135" s="192"/>
      <c r="E135" s="193">
        <v>3.474E-2</v>
      </c>
      <c r="F135" s="163"/>
      <c r="G135" s="163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3"/>
      <c r="AA135" s="153"/>
      <c r="AB135" s="153"/>
      <c r="AC135" s="153"/>
      <c r="AD135" s="153"/>
      <c r="AE135" s="153"/>
      <c r="AF135" s="153"/>
      <c r="AG135" s="153" t="s">
        <v>243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x14ac:dyDescent="0.2">
      <c r="A136" s="167" t="s">
        <v>211</v>
      </c>
      <c r="B136" s="168" t="s">
        <v>129</v>
      </c>
      <c r="C136" s="186" t="s">
        <v>130</v>
      </c>
      <c r="D136" s="169"/>
      <c r="E136" s="170"/>
      <c r="F136" s="171"/>
      <c r="G136" s="172">
        <f>SUMIF(AG137:AG142,"&lt;&gt;NOR",G137:G142)</f>
        <v>0</v>
      </c>
      <c r="H136" s="166"/>
      <c r="I136" s="166">
        <f>SUM(I137:I142)</f>
        <v>0</v>
      </c>
      <c r="J136" s="166"/>
      <c r="K136" s="166">
        <f>SUM(K137:K142)</f>
        <v>29.020000000000003</v>
      </c>
      <c r="L136" s="166"/>
      <c r="M136" s="166">
        <f>SUM(M137:M142)</f>
        <v>0</v>
      </c>
      <c r="N136" s="165"/>
      <c r="O136" s="165">
        <f>SUM(O137:O142)</f>
        <v>0</v>
      </c>
      <c r="P136" s="165"/>
      <c r="Q136" s="165">
        <f>SUM(Q137:Q142)</f>
        <v>0</v>
      </c>
      <c r="R136" s="166"/>
      <c r="S136" s="166"/>
      <c r="T136" s="166"/>
      <c r="U136" s="166"/>
      <c r="V136" s="166">
        <f>SUM(V137:V142)</f>
        <v>0</v>
      </c>
      <c r="W136" s="166"/>
      <c r="X136" s="166"/>
      <c r="Y136" s="166"/>
      <c r="AG136" t="s">
        <v>212</v>
      </c>
    </row>
    <row r="137" spans="1:60" outlineLevel="1" x14ac:dyDescent="0.2">
      <c r="A137" s="174">
        <v>41</v>
      </c>
      <c r="B137" s="175" t="s">
        <v>281</v>
      </c>
      <c r="C137" s="188" t="s">
        <v>282</v>
      </c>
      <c r="D137" s="176" t="s">
        <v>283</v>
      </c>
      <c r="E137" s="177">
        <v>9.0679999999999997E-2</v>
      </c>
      <c r="F137" s="178">
        <v>0</v>
      </c>
      <c r="G137" s="179">
        <f>ROUND(E137*F137,2)</f>
        <v>0</v>
      </c>
      <c r="H137" s="164">
        <v>0</v>
      </c>
      <c r="I137" s="163">
        <f>ROUND(E137*H137,2)</f>
        <v>0</v>
      </c>
      <c r="J137" s="164">
        <v>122</v>
      </c>
      <c r="K137" s="163">
        <f>ROUND(E137*J137,2)</f>
        <v>11.06</v>
      </c>
      <c r="L137" s="163">
        <v>21</v>
      </c>
      <c r="M137" s="163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2">
        <f>ROUND(E137*P137,2)</f>
        <v>0</v>
      </c>
      <c r="R137" s="163"/>
      <c r="S137" s="163" t="s">
        <v>216</v>
      </c>
      <c r="T137" s="163" t="s">
        <v>216</v>
      </c>
      <c r="U137" s="163">
        <v>4.5999999999999999E-2</v>
      </c>
      <c r="V137" s="163">
        <f>ROUND(E137*U137,2)</f>
        <v>0</v>
      </c>
      <c r="W137" s="163"/>
      <c r="X137" s="163" t="s">
        <v>240</v>
      </c>
      <c r="Y137" s="163" t="s">
        <v>219</v>
      </c>
      <c r="Z137" s="153"/>
      <c r="AA137" s="153"/>
      <c r="AB137" s="153"/>
      <c r="AC137" s="153"/>
      <c r="AD137" s="153"/>
      <c r="AE137" s="153"/>
      <c r="AF137" s="153"/>
      <c r="AG137" s="153" t="s">
        <v>350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2" x14ac:dyDescent="0.2">
      <c r="A138" s="160"/>
      <c r="B138" s="161"/>
      <c r="C138" s="194" t="s">
        <v>486</v>
      </c>
      <c r="D138" s="192"/>
      <c r="E138" s="193">
        <v>9.0679999999999997E-2</v>
      </c>
      <c r="F138" s="163"/>
      <c r="G138" s="163"/>
      <c r="H138" s="163"/>
      <c r="I138" s="163"/>
      <c r="J138" s="163"/>
      <c r="K138" s="163"/>
      <c r="L138" s="163"/>
      <c r="M138" s="163"/>
      <c r="N138" s="162"/>
      <c r="O138" s="162"/>
      <c r="P138" s="162"/>
      <c r="Q138" s="162"/>
      <c r="R138" s="163"/>
      <c r="S138" s="163"/>
      <c r="T138" s="163"/>
      <c r="U138" s="163"/>
      <c r="V138" s="163"/>
      <c r="W138" s="163"/>
      <c r="X138" s="163"/>
      <c r="Y138" s="163"/>
      <c r="Z138" s="153"/>
      <c r="AA138" s="153"/>
      <c r="AB138" s="153"/>
      <c r="AC138" s="153"/>
      <c r="AD138" s="153"/>
      <c r="AE138" s="153"/>
      <c r="AF138" s="153"/>
      <c r="AG138" s="153" t="s">
        <v>243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74">
        <v>42</v>
      </c>
      <c r="B139" s="175" t="s">
        <v>285</v>
      </c>
      <c r="C139" s="188" t="s">
        <v>286</v>
      </c>
      <c r="D139" s="176" t="s">
        <v>283</v>
      </c>
      <c r="E139" s="177">
        <v>9.0679999999999997E-2</v>
      </c>
      <c r="F139" s="178">
        <v>0</v>
      </c>
      <c r="G139" s="179">
        <f>ROUND(E139*F139,2)</f>
        <v>0</v>
      </c>
      <c r="H139" s="164">
        <v>0</v>
      </c>
      <c r="I139" s="163">
        <f>ROUND(E139*H139,2)</f>
        <v>0</v>
      </c>
      <c r="J139" s="164">
        <v>131</v>
      </c>
      <c r="K139" s="163">
        <f>ROUND(E139*J139,2)</f>
        <v>11.88</v>
      </c>
      <c r="L139" s="163">
        <v>21</v>
      </c>
      <c r="M139" s="163">
        <f>G139*(1+L139/100)</f>
        <v>0</v>
      </c>
      <c r="N139" s="162">
        <v>0</v>
      </c>
      <c r="O139" s="162">
        <f>ROUND(E139*N139,2)</f>
        <v>0</v>
      </c>
      <c r="P139" s="162">
        <v>0</v>
      </c>
      <c r="Q139" s="162">
        <f>ROUND(E139*P139,2)</f>
        <v>0</v>
      </c>
      <c r="R139" s="163"/>
      <c r="S139" s="163" t="s">
        <v>216</v>
      </c>
      <c r="T139" s="163" t="s">
        <v>216</v>
      </c>
      <c r="U139" s="163">
        <v>0</v>
      </c>
      <c r="V139" s="163">
        <f>ROUND(E139*U139,2)</f>
        <v>0</v>
      </c>
      <c r="W139" s="163"/>
      <c r="X139" s="163" t="s">
        <v>240</v>
      </c>
      <c r="Y139" s="163" t="s">
        <v>219</v>
      </c>
      <c r="Z139" s="153"/>
      <c r="AA139" s="153"/>
      <c r="AB139" s="153"/>
      <c r="AC139" s="153"/>
      <c r="AD139" s="153"/>
      <c r="AE139" s="153"/>
      <c r="AF139" s="153"/>
      <c r="AG139" s="153" t="s">
        <v>350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2" x14ac:dyDescent="0.2">
      <c r="A140" s="160"/>
      <c r="B140" s="161"/>
      <c r="C140" s="194" t="s">
        <v>486</v>
      </c>
      <c r="D140" s="192"/>
      <c r="E140" s="193">
        <v>9.0679999999999997E-2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3"/>
      <c r="AA140" s="153"/>
      <c r="AB140" s="153"/>
      <c r="AC140" s="153"/>
      <c r="AD140" s="153"/>
      <c r="AE140" s="153"/>
      <c r="AF140" s="153"/>
      <c r="AG140" s="153" t="s">
        <v>243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74">
        <v>43</v>
      </c>
      <c r="B141" s="175" t="s">
        <v>287</v>
      </c>
      <c r="C141" s="188" t="s">
        <v>288</v>
      </c>
      <c r="D141" s="176" t="s">
        <v>283</v>
      </c>
      <c r="E141" s="177">
        <v>9.0679999999999997E-2</v>
      </c>
      <c r="F141" s="178">
        <v>0</v>
      </c>
      <c r="G141" s="179">
        <f>ROUND(E141*F141,2)</f>
        <v>0</v>
      </c>
      <c r="H141" s="164">
        <v>0</v>
      </c>
      <c r="I141" s="163">
        <f>ROUND(E141*H141,2)</f>
        <v>0</v>
      </c>
      <c r="J141" s="164">
        <v>67.099999999999994</v>
      </c>
      <c r="K141" s="163">
        <f>ROUND(E141*J141,2)</f>
        <v>6.08</v>
      </c>
      <c r="L141" s="163">
        <v>21</v>
      </c>
      <c r="M141" s="163">
        <f>G141*(1+L141/100)</f>
        <v>0</v>
      </c>
      <c r="N141" s="162">
        <v>0</v>
      </c>
      <c r="O141" s="162">
        <f>ROUND(E141*N141,2)</f>
        <v>0</v>
      </c>
      <c r="P141" s="162">
        <v>0</v>
      </c>
      <c r="Q141" s="162">
        <f>ROUND(E141*P141,2)</f>
        <v>0</v>
      </c>
      <c r="R141" s="163"/>
      <c r="S141" s="163" t="s">
        <v>216</v>
      </c>
      <c r="T141" s="163" t="s">
        <v>216</v>
      </c>
      <c r="U141" s="163">
        <v>0</v>
      </c>
      <c r="V141" s="163">
        <f>ROUND(E141*U141,2)</f>
        <v>0</v>
      </c>
      <c r="W141" s="163"/>
      <c r="X141" s="163" t="s">
        <v>240</v>
      </c>
      <c r="Y141" s="163" t="s">
        <v>219</v>
      </c>
      <c r="Z141" s="153"/>
      <c r="AA141" s="153"/>
      <c r="AB141" s="153"/>
      <c r="AC141" s="153"/>
      <c r="AD141" s="153"/>
      <c r="AE141" s="153"/>
      <c r="AF141" s="153"/>
      <c r="AG141" s="153" t="s">
        <v>350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2" x14ac:dyDescent="0.2">
      <c r="A142" s="160"/>
      <c r="B142" s="161"/>
      <c r="C142" s="194" t="s">
        <v>486</v>
      </c>
      <c r="D142" s="192"/>
      <c r="E142" s="193">
        <v>9.0679999999999997E-2</v>
      </c>
      <c r="F142" s="163"/>
      <c r="G142" s="163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3"/>
      <c r="AA142" s="153"/>
      <c r="AB142" s="153"/>
      <c r="AC142" s="153"/>
      <c r="AD142" s="153"/>
      <c r="AE142" s="153"/>
      <c r="AF142" s="153"/>
      <c r="AG142" s="153" t="s">
        <v>243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x14ac:dyDescent="0.2">
      <c r="A143" s="167" t="s">
        <v>211</v>
      </c>
      <c r="B143" s="168" t="s">
        <v>179</v>
      </c>
      <c r="C143" s="186" t="s">
        <v>180</v>
      </c>
      <c r="D143" s="169"/>
      <c r="E143" s="170"/>
      <c r="F143" s="171"/>
      <c r="G143" s="172">
        <f>SUMIF(AG144:AG166,"&lt;&gt;NOR",G144:G166)</f>
        <v>0</v>
      </c>
      <c r="H143" s="166"/>
      <c r="I143" s="166">
        <f>SUM(I144:I166)</f>
        <v>0.69</v>
      </c>
      <c r="J143" s="166"/>
      <c r="K143" s="166">
        <f>SUM(K144:K166)</f>
        <v>947.39</v>
      </c>
      <c r="L143" s="166"/>
      <c r="M143" s="166">
        <f>SUM(M144:M166)</f>
        <v>0</v>
      </c>
      <c r="N143" s="165"/>
      <c r="O143" s="165">
        <f>SUM(O144:O166)</f>
        <v>0</v>
      </c>
      <c r="P143" s="165"/>
      <c r="Q143" s="165">
        <f>SUM(Q144:Q166)</f>
        <v>0</v>
      </c>
      <c r="R143" s="166"/>
      <c r="S143" s="166"/>
      <c r="T143" s="166"/>
      <c r="U143" s="166"/>
      <c r="V143" s="166">
        <f>SUM(V144:V166)</f>
        <v>0.27</v>
      </c>
      <c r="W143" s="166"/>
      <c r="X143" s="166"/>
      <c r="Y143" s="166"/>
      <c r="AG143" t="s">
        <v>212</v>
      </c>
    </row>
    <row r="144" spans="1:60" outlineLevel="1" x14ac:dyDescent="0.2">
      <c r="A144" s="174">
        <v>44</v>
      </c>
      <c r="B144" s="175" t="s">
        <v>343</v>
      </c>
      <c r="C144" s="188" t="s">
        <v>344</v>
      </c>
      <c r="D144" s="176" t="s">
        <v>283</v>
      </c>
      <c r="E144" s="177">
        <v>0.2455</v>
      </c>
      <c r="F144" s="178">
        <v>0</v>
      </c>
      <c r="G144" s="179">
        <f>ROUND(E144*F144,2)</f>
        <v>0</v>
      </c>
      <c r="H144" s="164">
        <v>0</v>
      </c>
      <c r="I144" s="163">
        <f>ROUND(E144*H144,2)</f>
        <v>0</v>
      </c>
      <c r="J144" s="164">
        <v>432.5</v>
      </c>
      <c r="K144" s="163">
        <f>ROUND(E144*J144,2)</f>
        <v>106.18</v>
      </c>
      <c r="L144" s="163">
        <v>21</v>
      </c>
      <c r="M144" s="163">
        <f>G144*(1+L144/100)</f>
        <v>0</v>
      </c>
      <c r="N144" s="162">
        <v>0</v>
      </c>
      <c r="O144" s="162">
        <f>ROUND(E144*N144,2)</f>
        <v>0</v>
      </c>
      <c r="P144" s="162">
        <v>0</v>
      </c>
      <c r="Q144" s="162">
        <f>ROUND(E144*P144,2)</f>
        <v>0</v>
      </c>
      <c r="R144" s="163"/>
      <c r="S144" s="163" t="s">
        <v>216</v>
      </c>
      <c r="T144" s="163" t="s">
        <v>216</v>
      </c>
      <c r="U144" s="163">
        <v>0.94199999999999995</v>
      </c>
      <c r="V144" s="163">
        <f>ROUND(E144*U144,2)</f>
        <v>0.23</v>
      </c>
      <c r="W144" s="163"/>
      <c r="X144" s="163" t="s">
        <v>240</v>
      </c>
      <c r="Y144" s="163" t="s">
        <v>219</v>
      </c>
      <c r="Z144" s="153"/>
      <c r="AA144" s="153"/>
      <c r="AB144" s="153"/>
      <c r="AC144" s="153"/>
      <c r="AD144" s="153"/>
      <c r="AE144" s="153"/>
      <c r="AF144" s="153"/>
      <c r="AG144" s="153" t="s">
        <v>350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ht="22.5" outlineLevel="2" x14ac:dyDescent="0.2">
      <c r="A145" s="160"/>
      <c r="B145" s="161"/>
      <c r="C145" s="194" t="s">
        <v>487</v>
      </c>
      <c r="D145" s="192"/>
      <c r="E145" s="193">
        <v>9.0679999999999997E-2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3"/>
      <c r="AA145" s="153"/>
      <c r="AB145" s="153"/>
      <c r="AC145" s="153"/>
      <c r="AD145" s="153"/>
      <c r="AE145" s="153"/>
      <c r="AF145" s="153"/>
      <c r="AG145" s="153" t="s">
        <v>243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3" x14ac:dyDescent="0.2">
      <c r="A146" s="160"/>
      <c r="B146" s="161"/>
      <c r="C146" s="194" t="s">
        <v>488</v>
      </c>
      <c r="D146" s="192"/>
      <c r="E146" s="193">
        <v>3.474E-2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3"/>
      <c r="AA146" s="153"/>
      <c r="AB146" s="153"/>
      <c r="AC146" s="153"/>
      <c r="AD146" s="153"/>
      <c r="AE146" s="153"/>
      <c r="AF146" s="153"/>
      <c r="AG146" s="153" t="s">
        <v>243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2.5" outlineLevel="3" x14ac:dyDescent="0.2">
      <c r="A147" s="160"/>
      <c r="B147" s="161"/>
      <c r="C147" s="194" t="s">
        <v>489</v>
      </c>
      <c r="D147" s="192"/>
      <c r="E147" s="193">
        <v>2.9399999999999999E-2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3"/>
      <c r="AA147" s="153"/>
      <c r="AB147" s="153"/>
      <c r="AC147" s="153"/>
      <c r="AD147" s="153"/>
      <c r="AE147" s="153"/>
      <c r="AF147" s="153"/>
      <c r="AG147" s="153" t="s">
        <v>243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3" x14ac:dyDescent="0.2">
      <c r="A148" s="160"/>
      <c r="B148" s="161"/>
      <c r="C148" s="194" t="s">
        <v>486</v>
      </c>
      <c r="D148" s="192"/>
      <c r="E148" s="193">
        <v>9.0679999999999997E-2</v>
      </c>
      <c r="F148" s="163"/>
      <c r="G148" s="163"/>
      <c r="H148" s="163"/>
      <c r="I148" s="163"/>
      <c r="J148" s="163"/>
      <c r="K148" s="163"/>
      <c r="L148" s="163"/>
      <c r="M148" s="163"/>
      <c r="N148" s="162"/>
      <c r="O148" s="162"/>
      <c r="P148" s="162"/>
      <c r="Q148" s="162"/>
      <c r="R148" s="163"/>
      <c r="S148" s="163"/>
      <c r="T148" s="163"/>
      <c r="U148" s="163"/>
      <c r="V148" s="163"/>
      <c r="W148" s="163"/>
      <c r="X148" s="163"/>
      <c r="Y148" s="163"/>
      <c r="Z148" s="153"/>
      <c r="AA148" s="153"/>
      <c r="AB148" s="153"/>
      <c r="AC148" s="153"/>
      <c r="AD148" s="153"/>
      <c r="AE148" s="153"/>
      <c r="AF148" s="153"/>
      <c r="AG148" s="153" t="s">
        <v>243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74">
        <v>45</v>
      </c>
      <c r="B149" s="175" t="s">
        <v>490</v>
      </c>
      <c r="C149" s="188" t="s">
        <v>491</v>
      </c>
      <c r="D149" s="176" t="s">
        <v>283</v>
      </c>
      <c r="E149" s="177">
        <v>0.2455</v>
      </c>
      <c r="F149" s="178">
        <v>0</v>
      </c>
      <c r="G149" s="179">
        <f>ROUND(E149*F149,2)</f>
        <v>0</v>
      </c>
      <c r="H149" s="164">
        <v>0</v>
      </c>
      <c r="I149" s="163">
        <f>ROUND(E149*H149,2)</f>
        <v>0</v>
      </c>
      <c r="J149" s="164">
        <v>48.2</v>
      </c>
      <c r="K149" s="163">
        <f>ROUND(E149*J149,2)</f>
        <v>11.83</v>
      </c>
      <c r="L149" s="163">
        <v>21</v>
      </c>
      <c r="M149" s="163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2">
        <f>ROUND(E149*P149,2)</f>
        <v>0</v>
      </c>
      <c r="R149" s="163"/>
      <c r="S149" s="163" t="s">
        <v>216</v>
      </c>
      <c r="T149" s="163" t="s">
        <v>216</v>
      </c>
      <c r="U149" s="163">
        <v>0.105</v>
      </c>
      <c r="V149" s="163">
        <f>ROUND(E149*U149,2)</f>
        <v>0.03</v>
      </c>
      <c r="W149" s="163"/>
      <c r="X149" s="163" t="s">
        <v>240</v>
      </c>
      <c r="Y149" s="163" t="s">
        <v>219</v>
      </c>
      <c r="Z149" s="153"/>
      <c r="AA149" s="153"/>
      <c r="AB149" s="153"/>
      <c r="AC149" s="153"/>
      <c r="AD149" s="153"/>
      <c r="AE149" s="153"/>
      <c r="AF149" s="153"/>
      <c r="AG149" s="153" t="s">
        <v>350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ht="22.5" outlineLevel="2" x14ac:dyDescent="0.2">
      <c r="A150" s="160"/>
      <c r="B150" s="161"/>
      <c r="C150" s="194" t="s">
        <v>487</v>
      </c>
      <c r="D150" s="192"/>
      <c r="E150" s="193">
        <v>9.0679999999999997E-2</v>
      </c>
      <c r="F150" s="163"/>
      <c r="G150" s="163"/>
      <c r="H150" s="163"/>
      <c r="I150" s="163"/>
      <c r="J150" s="163"/>
      <c r="K150" s="163"/>
      <c r="L150" s="163"/>
      <c r="M150" s="163"/>
      <c r="N150" s="162"/>
      <c r="O150" s="162"/>
      <c r="P150" s="162"/>
      <c r="Q150" s="162"/>
      <c r="R150" s="163"/>
      <c r="S150" s="163"/>
      <c r="T150" s="163"/>
      <c r="U150" s="163"/>
      <c r="V150" s="163"/>
      <c r="W150" s="163"/>
      <c r="X150" s="163"/>
      <c r="Y150" s="163"/>
      <c r="Z150" s="153"/>
      <c r="AA150" s="153"/>
      <c r="AB150" s="153"/>
      <c r="AC150" s="153"/>
      <c r="AD150" s="153"/>
      <c r="AE150" s="153"/>
      <c r="AF150" s="153"/>
      <c r="AG150" s="153" t="s">
        <v>243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3" x14ac:dyDescent="0.2">
      <c r="A151" s="160"/>
      <c r="B151" s="161"/>
      <c r="C151" s="194" t="s">
        <v>488</v>
      </c>
      <c r="D151" s="192"/>
      <c r="E151" s="193">
        <v>3.474E-2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3"/>
      <c r="AA151" s="153"/>
      <c r="AB151" s="153"/>
      <c r="AC151" s="153"/>
      <c r="AD151" s="153"/>
      <c r="AE151" s="153"/>
      <c r="AF151" s="153"/>
      <c r="AG151" s="153" t="s">
        <v>243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ht="22.5" outlineLevel="3" x14ac:dyDescent="0.2">
      <c r="A152" s="160"/>
      <c r="B152" s="161"/>
      <c r="C152" s="194" t="s">
        <v>489</v>
      </c>
      <c r="D152" s="192"/>
      <c r="E152" s="193">
        <v>2.9399999999999999E-2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3"/>
      <c r="AA152" s="153"/>
      <c r="AB152" s="153"/>
      <c r="AC152" s="153"/>
      <c r="AD152" s="153"/>
      <c r="AE152" s="153"/>
      <c r="AF152" s="153"/>
      <c r="AG152" s="153" t="s">
        <v>243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3" x14ac:dyDescent="0.2">
      <c r="A153" s="160"/>
      <c r="B153" s="161"/>
      <c r="C153" s="194" t="s">
        <v>486</v>
      </c>
      <c r="D153" s="192"/>
      <c r="E153" s="193">
        <v>9.0679999999999997E-2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3"/>
      <c r="AA153" s="153"/>
      <c r="AB153" s="153"/>
      <c r="AC153" s="153"/>
      <c r="AD153" s="153"/>
      <c r="AE153" s="153"/>
      <c r="AF153" s="153"/>
      <c r="AG153" s="153" t="s">
        <v>243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74">
        <v>46</v>
      </c>
      <c r="B154" s="175" t="s">
        <v>327</v>
      </c>
      <c r="C154" s="188" t="s">
        <v>328</v>
      </c>
      <c r="D154" s="176" t="s">
        <v>283</v>
      </c>
      <c r="E154" s="177">
        <v>0.15482000000000001</v>
      </c>
      <c r="F154" s="178">
        <v>0</v>
      </c>
      <c r="G154" s="179">
        <f>ROUND(E154*F154,2)</f>
        <v>0</v>
      </c>
      <c r="H154" s="164">
        <v>4.4400000000000004</v>
      </c>
      <c r="I154" s="163">
        <f>ROUND(E154*H154,2)</f>
        <v>0.69</v>
      </c>
      <c r="J154" s="164">
        <v>403.06</v>
      </c>
      <c r="K154" s="163">
        <f>ROUND(E154*J154,2)</f>
        <v>62.4</v>
      </c>
      <c r="L154" s="163">
        <v>21</v>
      </c>
      <c r="M154" s="163">
        <f>G154*(1+L154/100)</f>
        <v>0</v>
      </c>
      <c r="N154" s="162">
        <v>0</v>
      </c>
      <c r="O154" s="162">
        <f>ROUND(E154*N154,2)</f>
        <v>0</v>
      </c>
      <c r="P154" s="162">
        <v>0</v>
      </c>
      <c r="Q154" s="162">
        <f>ROUND(E154*P154,2)</f>
        <v>0</v>
      </c>
      <c r="R154" s="163"/>
      <c r="S154" s="163" t="s">
        <v>216</v>
      </c>
      <c r="T154" s="163" t="s">
        <v>216</v>
      </c>
      <c r="U154" s="163">
        <v>4.2000000000000003E-2</v>
      </c>
      <c r="V154" s="163">
        <f>ROUND(E154*U154,2)</f>
        <v>0.01</v>
      </c>
      <c r="W154" s="163"/>
      <c r="X154" s="163" t="s">
        <v>240</v>
      </c>
      <c r="Y154" s="163" t="s">
        <v>219</v>
      </c>
      <c r="Z154" s="153"/>
      <c r="AA154" s="153"/>
      <c r="AB154" s="153"/>
      <c r="AC154" s="153"/>
      <c r="AD154" s="153"/>
      <c r="AE154" s="153"/>
      <c r="AF154" s="153"/>
      <c r="AG154" s="153" t="s">
        <v>350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ht="22.5" outlineLevel="2" x14ac:dyDescent="0.2">
      <c r="A155" s="160"/>
      <c r="B155" s="161"/>
      <c r="C155" s="194" t="s">
        <v>487</v>
      </c>
      <c r="D155" s="192"/>
      <c r="E155" s="193">
        <v>9.0679999999999997E-2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3"/>
      <c r="AA155" s="153"/>
      <c r="AB155" s="153"/>
      <c r="AC155" s="153"/>
      <c r="AD155" s="153"/>
      <c r="AE155" s="153"/>
      <c r="AF155" s="153"/>
      <c r="AG155" s="153" t="s">
        <v>243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3" x14ac:dyDescent="0.2">
      <c r="A156" s="160"/>
      <c r="B156" s="161"/>
      <c r="C156" s="194" t="s">
        <v>488</v>
      </c>
      <c r="D156" s="192"/>
      <c r="E156" s="193">
        <v>3.474E-2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3"/>
      <c r="AA156" s="153"/>
      <c r="AB156" s="153"/>
      <c r="AC156" s="153"/>
      <c r="AD156" s="153"/>
      <c r="AE156" s="153"/>
      <c r="AF156" s="153"/>
      <c r="AG156" s="153" t="s">
        <v>243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2.5" outlineLevel="3" x14ac:dyDescent="0.2">
      <c r="A157" s="160"/>
      <c r="B157" s="161"/>
      <c r="C157" s="194" t="s">
        <v>489</v>
      </c>
      <c r="D157" s="192"/>
      <c r="E157" s="193">
        <v>2.9399999999999999E-2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3"/>
      <c r="AA157" s="153"/>
      <c r="AB157" s="153"/>
      <c r="AC157" s="153"/>
      <c r="AD157" s="153"/>
      <c r="AE157" s="153"/>
      <c r="AF157" s="153"/>
      <c r="AG157" s="153" t="s">
        <v>243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74">
        <v>47</v>
      </c>
      <c r="B158" s="175" t="s">
        <v>331</v>
      </c>
      <c r="C158" s="188" t="s">
        <v>332</v>
      </c>
      <c r="D158" s="176" t="s">
        <v>283</v>
      </c>
      <c r="E158" s="177">
        <v>1.8578399999999999</v>
      </c>
      <c r="F158" s="178">
        <v>0</v>
      </c>
      <c r="G158" s="179">
        <f>ROUND(E158*F158,2)</f>
        <v>0</v>
      </c>
      <c r="H158" s="164">
        <v>0</v>
      </c>
      <c r="I158" s="163">
        <f>ROUND(E158*H158,2)</f>
        <v>0</v>
      </c>
      <c r="J158" s="164">
        <v>31.6</v>
      </c>
      <c r="K158" s="163">
        <f>ROUND(E158*J158,2)</f>
        <v>58.71</v>
      </c>
      <c r="L158" s="163">
        <v>21</v>
      </c>
      <c r="M158" s="163">
        <f>G158*(1+L158/100)</f>
        <v>0</v>
      </c>
      <c r="N158" s="162">
        <v>0</v>
      </c>
      <c r="O158" s="162">
        <f>ROUND(E158*N158,2)</f>
        <v>0</v>
      </c>
      <c r="P158" s="162">
        <v>0</v>
      </c>
      <c r="Q158" s="162">
        <f>ROUND(E158*P158,2)</f>
        <v>0</v>
      </c>
      <c r="R158" s="163"/>
      <c r="S158" s="163" t="s">
        <v>216</v>
      </c>
      <c r="T158" s="163" t="s">
        <v>216</v>
      </c>
      <c r="U158" s="163">
        <v>0</v>
      </c>
      <c r="V158" s="163">
        <f>ROUND(E158*U158,2)</f>
        <v>0</v>
      </c>
      <c r="W158" s="163"/>
      <c r="X158" s="163" t="s">
        <v>240</v>
      </c>
      <c r="Y158" s="163" t="s">
        <v>219</v>
      </c>
      <c r="Z158" s="153"/>
      <c r="AA158" s="153"/>
      <c r="AB158" s="153"/>
      <c r="AC158" s="153"/>
      <c r="AD158" s="153"/>
      <c r="AE158" s="153"/>
      <c r="AF158" s="153"/>
      <c r="AG158" s="153" t="s">
        <v>350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2" x14ac:dyDescent="0.2">
      <c r="A159" s="160"/>
      <c r="B159" s="161"/>
      <c r="C159" s="194" t="s">
        <v>492</v>
      </c>
      <c r="D159" s="192"/>
      <c r="E159" s="193">
        <v>1.8578399999999999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3"/>
      <c r="AA159" s="153"/>
      <c r="AB159" s="153"/>
      <c r="AC159" s="153"/>
      <c r="AD159" s="153"/>
      <c r="AE159" s="153"/>
      <c r="AF159" s="153"/>
      <c r="AG159" s="153" t="s">
        <v>243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ht="22.5" outlineLevel="1" x14ac:dyDescent="0.2">
      <c r="A160" s="174">
        <v>48</v>
      </c>
      <c r="B160" s="175" t="s">
        <v>493</v>
      </c>
      <c r="C160" s="188" t="s">
        <v>494</v>
      </c>
      <c r="D160" s="176" t="s">
        <v>283</v>
      </c>
      <c r="E160" s="177">
        <v>0.2455</v>
      </c>
      <c r="F160" s="178">
        <v>0</v>
      </c>
      <c r="G160" s="179">
        <f>ROUND(E160*F160,2)</f>
        <v>0</v>
      </c>
      <c r="H160" s="164">
        <v>0</v>
      </c>
      <c r="I160" s="163">
        <f>ROUND(E160*H160,2)</f>
        <v>0</v>
      </c>
      <c r="J160" s="164">
        <v>2880</v>
      </c>
      <c r="K160" s="163">
        <f>ROUND(E160*J160,2)</f>
        <v>707.04</v>
      </c>
      <c r="L160" s="163">
        <v>21</v>
      </c>
      <c r="M160" s="163">
        <f>G160*(1+L160/100)</f>
        <v>0</v>
      </c>
      <c r="N160" s="162">
        <v>0</v>
      </c>
      <c r="O160" s="162">
        <f>ROUND(E160*N160,2)</f>
        <v>0</v>
      </c>
      <c r="P160" s="162">
        <v>0</v>
      </c>
      <c r="Q160" s="162">
        <f>ROUND(E160*P160,2)</f>
        <v>0</v>
      </c>
      <c r="R160" s="163"/>
      <c r="S160" s="163" t="s">
        <v>216</v>
      </c>
      <c r="T160" s="163" t="s">
        <v>216</v>
      </c>
      <c r="U160" s="163">
        <v>0</v>
      </c>
      <c r="V160" s="163">
        <f>ROUND(E160*U160,2)</f>
        <v>0</v>
      </c>
      <c r="W160" s="163"/>
      <c r="X160" s="163" t="s">
        <v>240</v>
      </c>
      <c r="Y160" s="163" t="s">
        <v>219</v>
      </c>
      <c r="Z160" s="153"/>
      <c r="AA160" s="153"/>
      <c r="AB160" s="153"/>
      <c r="AC160" s="153"/>
      <c r="AD160" s="153"/>
      <c r="AE160" s="153"/>
      <c r="AF160" s="153"/>
      <c r="AG160" s="153" t="s">
        <v>350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2" x14ac:dyDescent="0.2">
      <c r="A161" s="160"/>
      <c r="B161" s="161"/>
      <c r="C161" s="194" t="s">
        <v>487</v>
      </c>
      <c r="D161" s="192"/>
      <c r="E161" s="193">
        <v>9.0679999999999997E-2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3"/>
      <c r="AA161" s="153"/>
      <c r="AB161" s="153"/>
      <c r="AC161" s="153"/>
      <c r="AD161" s="153"/>
      <c r="AE161" s="153"/>
      <c r="AF161" s="153"/>
      <c r="AG161" s="153" t="s">
        <v>243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3" x14ac:dyDescent="0.2">
      <c r="A162" s="160"/>
      <c r="B162" s="161"/>
      <c r="C162" s="194" t="s">
        <v>488</v>
      </c>
      <c r="D162" s="192"/>
      <c r="E162" s="193">
        <v>3.474E-2</v>
      </c>
      <c r="F162" s="163"/>
      <c r="G162" s="163"/>
      <c r="H162" s="163"/>
      <c r="I162" s="163"/>
      <c r="J162" s="163"/>
      <c r="K162" s="163"/>
      <c r="L162" s="163"/>
      <c r="M162" s="163"/>
      <c r="N162" s="162"/>
      <c r="O162" s="162"/>
      <c r="P162" s="162"/>
      <c r="Q162" s="162"/>
      <c r="R162" s="163"/>
      <c r="S162" s="163"/>
      <c r="T162" s="163"/>
      <c r="U162" s="163"/>
      <c r="V162" s="163"/>
      <c r="W162" s="163"/>
      <c r="X162" s="163"/>
      <c r="Y162" s="163"/>
      <c r="Z162" s="153"/>
      <c r="AA162" s="153"/>
      <c r="AB162" s="153"/>
      <c r="AC162" s="153"/>
      <c r="AD162" s="153"/>
      <c r="AE162" s="153"/>
      <c r="AF162" s="153"/>
      <c r="AG162" s="153" t="s">
        <v>243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ht="22.5" outlineLevel="3" x14ac:dyDescent="0.2">
      <c r="A163" s="160"/>
      <c r="B163" s="161"/>
      <c r="C163" s="194" t="s">
        <v>489</v>
      </c>
      <c r="D163" s="192"/>
      <c r="E163" s="193">
        <v>2.9399999999999999E-2</v>
      </c>
      <c r="F163" s="163"/>
      <c r="G163" s="163"/>
      <c r="H163" s="163"/>
      <c r="I163" s="163"/>
      <c r="J163" s="163"/>
      <c r="K163" s="163"/>
      <c r="L163" s="163"/>
      <c r="M163" s="163"/>
      <c r="N163" s="162"/>
      <c r="O163" s="162"/>
      <c r="P163" s="162"/>
      <c r="Q163" s="162"/>
      <c r="R163" s="163"/>
      <c r="S163" s="163"/>
      <c r="T163" s="163"/>
      <c r="U163" s="163"/>
      <c r="V163" s="163"/>
      <c r="W163" s="163"/>
      <c r="X163" s="163"/>
      <c r="Y163" s="163"/>
      <c r="Z163" s="153"/>
      <c r="AA163" s="153"/>
      <c r="AB163" s="153"/>
      <c r="AC163" s="153"/>
      <c r="AD163" s="153"/>
      <c r="AE163" s="153"/>
      <c r="AF163" s="153"/>
      <c r="AG163" s="153" t="s">
        <v>243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3" x14ac:dyDescent="0.2">
      <c r="A164" s="160"/>
      <c r="B164" s="161"/>
      <c r="C164" s="194" t="s">
        <v>486</v>
      </c>
      <c r="D164" s="192"/>
      <c r="E164" s="193">
        <v>9.0679999999999997E-2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3"/>
      <c r="AA164" s="153"/>
      <c r="AB164" s="153"/>
      <c r="AC164" s="153"/>
      <c r="AD164" s="153"/>
      <c r="AE164" s="153"/>
      <c r="AF164" s="153"/>
      <c r="AG164" s="153" t="s">
        <v>243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74">
        <v>49</v>
      </c>
      <c r="B165" s="175" t="s">
        <v>345</v>
      </c>
      <c r="C165" s="188" t="s">
        <v>346</v>
      </c>
      <c r="D165" s="176" t="s">
        <v>283</v>
      </c>
      <c r="E165" s="177">
        <v>9.0679999999999997E-2</v>
      </c>
      <c r="F165" s="178">
        <v>0</v>
      </c>
      <c r="G165" s="179">
        <f>ROUND(E165*F165,2)</f>
        <v>0</v>
      </c>
      <c r="H165" s="164">
        <v>0</v>
      </c>
      <c r="I165" s="163">
        <f>ROUND(E165*H165,2)</f>
        <v>0</v>
      </c>
      <c r="J165" s="164">
        <v>13.6</v>
      </c>
      <c r="K165" s="163">
        <f>ROUND(E165*J165,2)</f>
        <v>1.23</v>
      </c>
      <c r="L165" s="163">
        <v>21</v>
      </c>
      <c r="M165" s="163">
        <f>G165*(1+L165/100)</f>
        <v>0</v>
      </c>
      <c r="N165" s="162">
        <v>0</v>
      </c>
      <c r="O165" s="162">
        <f>ROUND(E165*N165,2)</f>
        <v>0</v>
      </c>
      <c r="P165" s="162">
        <v>0</v>
      </c>
      <c r="Q165" s="162">
        <f>ROUND(E165*P165,2)</f>
        <v>0</v>
      </c>
      <c r="R165" s="163"/>
      <c r="S165" s="163" t="s">
        <v>216</v>
      </c>
      <c r="T165" s="163" t="s">
        <v>216</v>
      </c>
      <c r="U165" s="163">
        <v>6.0000000000000001E-3</v>
      </c>
      <c r="V165" s="163">
        <f>ROUND(E165*U165,2)</f>
        <v>0</v>
      </c>
      <c r="W165" s="163"/>
      <c r="X165" s="163" t="s">
        <v>240</v>
      </c>
      <c r="Y165" s="163" t="s">
        <v>219</v>
      </c>
      <c r="Z165" s="153"/>
      <c r="AA165" s="153"/>
      <c r="AB165" s="153"/>
      <c r="AC165" s="153"/>
      <c r="AD165" s="153"/>
      <c r="AE165" s="153"/>
      <c r="AF165" s="153"/>
      <c r="AG165" s="153" t="s">
        <v>350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2" x14ac:dyDescent="0.2">
      <c r="A166" s="160"/>
      <c r="B166" s="161"/>
      <c r="C166" s="194" t="s">
        <v>486</v>
      </c>
      <c r="D166" s="192"/>
      <c r="E166" s="193">
        <v>9.0679999999999997E-2</v>
      </c>
      <c r="F166" s="163"/>
      <c r="G166" s="163"/>
      <c r="H166" s="163"/>
      <c r="I166" s="163"/>
      <c r="J166" s="163"/>
      <c r="K166" s="163"/>
      <c r="L166" s="163"/>
      <c r="M166" s="163"/>
      <c r="N166" s="162"/>
      <c r="O166" s="162"/>
      <c r="P166" s="162"/>
      <c r="Q166" s="162"/>
      <c r="R166" s="163"/>
      <c r="S166" s="163"/>
      <c r="T166" s="163"/>
      <c r="U166" s="163"/>
      <c r="V166" s="163"/>
      <c r="W166" s="163"/>
      <c r="X166" s="163"/>
      <c r="Y166" s="163"/>
      <c r="Z166" s="153"/>
      <c r="AA166" s="153"/>
      <c r="AB166" s="153"/>
      <c r="AC166" s="153"/>
      <c r="AD166" s="153"/>
      <c r="AE166" s="153"/>
      <c r="AF166" s="153"/>
      <c r="AG166" s="153" t="s">
        <v>243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x14ac:dyDescent="0.2">
      <c r="A167" s="167" t="s">
        <v>211</v>
      </c>
      <c r="B167" s="168" t="s">
        <v>133</v>
      </c>
      <c r="C167" s="186" t="s">
        <v>134</v>
      </c>
      <c r="D167" s="169"/>
      <c r="E167" s="170"/>
      <c r="F167" s="171"/>
      <c r="G167" s="172">
        <f>SUMIF(AG168:AG168,"&lt;&gt;NOR",G168:G168)</f>
        <v>0</v>
      </c>
      <c r="H167" s="166"/>
      <c r="I167" s="166">
        <f>SUM(I168:I168)</f>
        <v>0</v>
      </c>
      <c r="J167" s="166"/>
      <c r="K167" s="166">
        <f>SUM(K168:K168)</f>
        <v>35712.870000000003</v>
      </c>
      <c r="L167" s="166"/>
      <c r="M167" s="166">
        <f>SUM(M168:M168)</f>
        <v>0</v>
      </c>
      <c r="N167" s="165"/>
      <c r="O167" s="165">
        <f>SUM(O168:O168)</f>
        <v>0</v>
      </c>
      <c r="P167" s="165"/>
      <c r="Q167" s="165">
        <f>SUM(Q168:Q168)</f>
        <v>0</v>
      </c>
      <c r="R167" s="166"/>
      <c r="S167" s="166"/>
      <c r="T167" s="166"/>
      <c r="U167" s="166"/>
      <c r="V167" s="166">
        <f>SUM(V168:V168)</f>
        <v>67.92</v>
      </c>
      <c r="W167" s="166"/>
      <c r="X167" s="166"/>
      <c r="Y167" s="166"/>
      <c r="AG167" t="s">
        <v>212</v>
      </c>
    </row>
    <row r="168" spans="1:60" outlineLevel="1" x14ac:dyDescent="0.2">
      <c r="A168" s="180">
        <v>50</v>
      </c>
      <c r="B168" s="181" t="s">
        <v>289</v>
      </c>
      <c r="C168" s="187" t="s">
        <v>290</v>
      </c>
      <c r="D168" s="182" t="s">
        <v>283</v>
      </c>
      <c r="E168" s="183">
        <v>72.366500000000002</v>
      </c>
      <c r="F168" s="184">
        <v>0</v>
      </c>
      <c r="G168" s="185">
        <f>ROUND(E168*F168,2)</f>
        <v>0</v>
      </c>
      <c r="H168" s="164">
        <v>0</v>
      </c>
      <c r="I168" s="163">
        <f>ROUND(E168*H168,2)</f>
        <v>0</v>
      </c>
      <c r="J168" s="164">
        <v>493.5</v>
      </c>
      <c r="K168" s="163">
        <f>ROUND(E168*J168,2)</f>
        <v>35712.870000000003</v>
      </c>
      <c r="L168" s="163">
        <v>21</v>
      </c>
      <c r="M168" s="163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2">
        <f>ROUND(E168*P168,2)</f>
        <v>0</v>
      </c>
      <c r="R168" s="163"/>
      <c r="S168" s="163" t="s">
        <v>216</v>
      </c>
      <c r="T168" s="163" t="s">
        <v>216</v>
      </c>
      <c r="U168" s="163">
        <v>0.9385</v>
      </c>
      <c r="V168" s="163">
        <f>ROUND(E168*U168,2)</f>
        <v>67.92</v>
      </c>
      <c r="W168" s="163"/>
      <c r="X168" s="163" t="s">
        <v>291</v>
      </c>
      <c r="Y168" s="163" t="s">
        <v>219</v>
      </c>
      <c r="Z168" s="153"/>
      <c r="AA168" s="153"/>
      <c r="AB168" s="153"/>
      <c r="AC168" s="153"/>
      <c r="AD168" s="153"/>
      <c r="AE168" s="153"/>
      <c r="AF168" s="153"/>
      <c r="AG168" s="153" t="s">
        <v>292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x14ac:dyDescent="0.2">
      <c r="A169" s="167" t="s">
        <v>211</v>
      </c>
      <c r="B169" s="168" t="s">
        <v>149</v>
      </c>
      <c r="C169" s="186" t="s">
        <v>150</v>
      </c>
      <c r="D169" s="169"/>
      <c r="E169" s="170"/>
      <c r="F169" s="171"/>
      <c r="G169" s="172">
        <f>SUMIF(AG170:AG172,"&lt;&gt;NOR",G170:G172)</f>
        <v>0</v>
      </c>
      <c r="H169" s="166"/>
      <c r="I169" s="166">
        <f>SUM(I170:I172)</f>
        <v>3664.0499999999997</v>
      </c>
      <c r="J169" s="166"/>
      <c r="K169" s="166">
        <f>SUM(K170:K172)</f>
        <v>1853.15</v>
      </c>
      <c r="L169" s="166"/>
      <c r="M169" s="166">
        <f>SUM(M170:M172)</f>
        <v>0</v>
      </c>
      <c r="N169" s="165"/>
      <c r="O169" s="165">
        <f>SUM(O170:O172)</f>
        <v>0.02</v>
      </c>
      <c r="P169" s="165"/>
      <c r="Q169" s="165">
        <f>SUM(Q170:Q172)</f>
        <v>0</v>
      </c>
      <c r="R169" s="166"/>
      <c r="S169" s="166"/>
      <c r="T169" s="166"/>
      <c r="U169" s="166"/>
      <c r="V169" s="166">
        <f>SUM(V170:V172)</f>
        <v>3.3</v>
      </c>
      <c r="W169" s="166"/>
      <c r="X169" s="166"/>
      <c r="Y169" s="166"/>
      <c r="AG169" t="s">
        <v>212</v>
      </c>
    </row>
    <row r="170" spans="1:60" ht="22.5" outlineLevel="1" x14ac:dyDescent="0.2">
      <c r="A170" s="180">
        <v>51</v>
      </c>
      <c r="B170" s="181" t="s">
        <v>495</v>
      </c>
      <c r="C170" s="187" t="s">
        <v>2056</v>
      </c>
      <c r="D170" s="182" t="s">
        <v>496</v>
      </c>
      <c r="E170" s="183">
        <v>1</v>
      </c>
      <c r="F170" s="184">
        <v>0</v>
      </c>
      <c r="G170" s="185">
        <f>ROUND(E170*F170,2)</f>
        <v>0</v>
      </c>
      <c r="H170" s="164">
        <v>3650.87</v>
      </c>
      <c r="I170" s="163">
        <f>ROUND(E170*H170,2)</f>
        <v>3650.87</v>
      </c>
      <c r="J170" s="164">
        <v>919.13</v>
      </c>
      <c r="K170" s="163">
        <f>ROUND(E170*J170,2)</f>
        <v>919.13</v>
      </c>
      <c r="L170" s="163">
        <v>21</v>
      </c>
      <c r="M170" s="163">
        <f>G170*(1+L170/100)</f>
        <v>0</v>
      </c>
      <c r="N170" s="162">
        <v>1.6760000000000001E-2</v>
      </c>
      <c r="O170" s="162">
        <f>ROUND(E170*N170,2)</f>
        <v>0.02</v>
      </c>
      <c r="P170" s="162">
        <v>0</v>
      </c>
      <c r="Q170" s="162">
        <f>ROUND(E170*P170,2)</f>
        <v>0</v>
      </c>
      <c r="R170" s="163"/>
      <c r="S170" s="163" t="s">
        <v>216</v>
      </c>
      <c r="T170" s="163" t="s">
        <v>216</v>
      </c>
      <c r="U170" s="163">
        <v>1.6439999999999999</v>
      </c>
      <c r="V170" s="163">
        <f>ROUND(E170*U170,2)</f>
        <v>1.64</v>
      </c>
      <c r="W170" s="163"/>
      <c r="X170" s="163" t="s">
        <v>240</v>
      </c>
      <c r="Y170" s="163" t="s">
        <v>219</v>
      </c>
      <c r="Z170" s="153"/>
      <c r="AA170" s="153"/>
      <c r="AB170" s="153"/>
      <c r="AC170" s="153"/>
      <c r="AD170" s="153"/>
      <c r="AE170" s="153"/>
      <c r="AF170" s="153"/>
      <c r="AG170" s="153" t="s">
        <v>350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80">
        <v>52</v>
      </c>
      <c r="B171" s="181" t="s">
        <v>497</v>
      </c>
      <c r="C171" s="187" t="s">
        <v>498</v>
      </c>
      <c r="D171" s="182" t="s">
        <v>256</v>
      </c>
      <c r="E171" s="183">
        <v>1</v>
      </c>
      <c r="F171" s="184">
        <v>0</v>
      </c>
      <c r="G171" s="185">
        <f>ROUND(E171*F171,2)</f>
        <v>0</v>
      </c>
      <c r="H171" s="164">
        <v>13.18</v>
      </c>
      <c r="I171" s="163">
        <f>ROUND(E171*H171,2)</f>
        <v>13.18</v>
      </c>
      <c r="J171" s="164">
        <v>919.82</v>
      </c>
      <c r="K171" s="163">
        <f>ROUND(E171*J171,2)</f>
        <v>919.82</v>
      </c>
      <c r="L171" s="163">
        <v>21</v>
      </c>
      <c r="M171" s="163">
        <f>G171*(1+L171/100)</f>
        <v>0</v>
      </c>
      <c r="N171" s="162">
        <v>5.4000000000000001E-4</v>
      </c>
      <c r="O171" s="162">
        <f>ROUND(E171*N171,2)</f>
        <v>0</v>
      </c>
      <c r="P171" s="162">
        <v>0</v>
      </c>
      <c r="Q171" s="162">
        <f>ROUND(E171*P171,2)</f>
        <v>0</v>
      </c>
      <c r="R171" s="163"/>
      <c r="S171" s="163" t="s">
        <v>216</v>
      </c>
      <c r="T171" s="163" t="s">
        <v>216</v>
      </c>
      <c r="U171" s="163">
        <v>1.6439999999999999</v>
      </c>
      <c r="V171" s="163">
        <f>ROUND(E171*U171,2)</f>
        <v>1.64</v>
      </c>
      <c r="W171" s="163"/>
      <c r="X171" s="163" t="s">
        <v>240</v>
      </c>
      <c r="Y171" s="163" t="s">
        <v>219</v>
      </c>
      <c r="Z171" s="153"/>
      <c r="AA171" s="153"/>
      <c r="AB171" s="153"/>
      <c r="AC171" s="153"/>
      <c r="AD171" s="153"/>
      <c r="AE171" s="153"/>
      <c r="AF171" s="153"/>
      <c r="AG171" s="153" t="s">
        <v>350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80">
        <v>53</v>
      </c>
      <c r="B172" s="181" t="s">
        <v>499</v>
      </c>
      <c r="C172" s="187" t="s">
        <v>500</v>
      </c>
      <c r="D172" s="182" t="s">
        <v>283</v>
      </c>
      <c r="E172" s="183">
        <v>1.7299999999999999E-2</v>
      </c>
      <c r="F172" s="184">
        <v>0</v>
      </c>
      <c r="G172" s="185">
        <f>ROUND(E172*F172,2)</f>
        <v>0</v>
      </c>
      <c r="H172" s="164">
        <v>0</v>
      </c>
      <c r="I172" s="163">
        <f>ROUND(E172*H172,2)</f>
        <v>0</v>
      </c>
      <c r="J172" s="164">
        <v>821</v>
      </c>
      <c r="K172" s="163">
        <f>ROUND(E172*J172,2)</f>
        <v>14.2</v>
      </c>
      <c r="L172" s="163">
        <v>21</v>
      </c>
      <c r="M172" s="163">
        <f>G172*(1+L172/100)</f>
        <v>0</v>
      </c>
      <c r="N172" s="162">
        <v>0</v>
      </c>
      <c r="O172" s="162">
        <f>ROUND(E172*N172,2)</f>
        <v>0</v>
      </c>
      <c r="P172" s="162">
        <v>0</v>
      </c>
      <c r="Q172" s="162">
        <f>ROUND(E172*P172,2)</f>
        <v>0</v>
      </c>
      <c r="R172" s="163"/>
      <c r="S172" s="163" t="s">
        <v>216</v>
      </c>
      <c r="T172" s="163" t="s">
        <v>216</v>
      </c>
      <c r="U172" s="163">
        <v>1.327</v>
      </c>
      <c r="V172" s="163">
        <f>ROUND(E172*U172,2)</f>
        <v>0.02</v>
      </c>
      <c r="W172" s="163"/>
      <c r="X172" s="163" t="s">
        <v>291</v>
      </c>
      <c r="Y172" s="163" t="s">
        <v>219</v>
      </c>
      <c r="Z172" s="153"/>
      <c r="AA172" s="153"/>
      <c r="AB172" s="153"/>
      <c r="AC172" s="153"/>
      <c r="AD172" s="153"/>
      <c r="AE172" s="153"/>
      <c r="AF172" s="153"/>
      <c r="AG172" s="153" t="s">
        <v>297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x14ac:dyDescent="0.2">
      <c r="A173" s="167" t="s">
        <v>211</v>
      </c>
      <c r="B173" s="168" t="s">
        <v>163</v>
      </c>
      <c r="C173" s="186" t="s">
        <v>164</v>
      </c>
      <c r="D173" s="169"/>
      <c r="E173" s="170"/>
      <c r="F173" s="171"/>
      <c r="G173" s="172">
        <f>SUMIF(AG174:AG188,"&lt;&gt;NOR",G174:G188)</f>
        <v>0</v>
      </c>
      <c r="H173" s="166"/>
      <c r="I173" s="166">
        <f>SUM(I174:I188)</f>
        <v>205357.72999999998</v>
      </c>
      <c r="J173" s="166"/>
      <c r="K173" s="166">
        <f>SUM(K174:K188)</f>
        <v>132242.51999999999</v>
      </c>
      <c r="L173" s="166"/>
      <c r="M173" s="166">
        <f>SUM(M174:M188)</f>
        <v>0</v>
      </c>
      <c r="N173" s="165"/>
      <c r="O173" s="165">
        <f>SUM(O174:O188)</f>
        <v>1.2400000000000002</v>
      </c>
      <c r="P173" s="165"/>
      <c r="Q173" s="165">
        <f>SUM(Q174:Q188)</f>
        <v>0</v>
      </c>
      <c r="R173" s="166"/>
      <c r="S173" s="166"/>
      <c r="T173" s="166"/>
      <c r="U173" s="166"/>
      <c r="V173" s="166">
        <f>SUM(V174:V188)</f>
        <v>141.81</v>
      </c>
      <c r="W173" s="166"/>
      <c r="X173" s="166"/>
      <c r="Y173" s="166"/>
      <c r="AG173" t="s">
        <v>212</v>
      </c>
    </row>
    <row r="174" spans="1:60" outlineLevel="1" x14ac:dyDescent="0.2">
      <c r="A174" s="180">
        <v>54</v>
      </c>
      <c r="B174" s="181" t="s">
        <v>298</v>
      </c>
      <c r="C174" s="187" t="s">
        <v>299</v>
      </c>
      <c r="D174" s="182" t="s">
        <v>256</v>
      </c>
      <c r="E174" s="183">
        <v>21</v>
      </c>
      <c r="F174" s="184">
        <v>0</v>
      </c>
      <c r="G174" s="185">
        <f t="shared" ref="G174:G188" si="7">ROUND(E174*F174,2)</f>
        <v>0</v>
      </c>
      <c r="H174" s="164">
        <v>0</v>
      </c>
      <c r="I174" s="163">
        <f t="shared" ref="I174:I188" si="8">ROUND(E174*H174,2)</f>
        <v>0</v>
      </c>
      <c r="J174" s="164">
        <v>844</v>
      </c>
      <c r="K174" s="163">
        <f t="shared" ref="K174:K188" si="9">ROUND(E174*J174,2)</f>
        <v>17724</v>
      </c>
      <c r="L174" s="163">
        <v>21</v>
      </c>
      <c r="M174" s="163">
        <f t="shared" ref="M174:M188" si="10">G174*(1+L174/100)</f>
        <v>0</v>
      </c>
      <c r="N174" s="162">
        <v>0</v>
      </c>
      <c r="O174" s="162">
        <f t="shared" ref="O174:O188" si="11">ROUND(E174*N174,2)</f>
        <v>0</v>
      </c>
      <c r="P174" s="162">
        <v>0</v>
      </c>
      <c r="Q174" s="162">
        <f t="shared" ref="Q174:Q188" si="12">ROUND(E174*P174,2)</f>
        <v>0</v>
      </c>
      <c r="R174" s="163"/>
      <c r="S174" s="163" t="s">
        <v>216</v>
      </c>
      <c r="T174" s="163" t="s">
        <v>216</v>
      </c>
      <c r="U174" s="163">
        <v>1.45</v>
      </c>
      <c r="V174" s="163">
        <f t="shared" ref="V174:V188" si="13">ROUND(E174*U174,2)</f>
        <v>30.45</v>
      </c>
      <c r="W174" s="163"/>
      <c r="X174" s="163" t="s">
        <v>240</v>
      </c>
      <c r="Y174" s="163" t="s">
        <v>219</v>
      </c>
      <c r="Z174" s="153"/>
      <c r="AA174" s="153"/>
      <c r="AB174" s="153"/>
      <c r="AC174" s="153"/>
      <c r="AD174" s="153"/>
      <c r="AE174" s="153"/>
      <c r="AF174" s="153"/>
      <c r="AG174" s="153" t="s">
        <v>350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ht="22.5" outlineLevel="1" x14ac:dyDescent="0.2">
      <c r="A175" s="180">
        <v>55</v>
      </c>
      <c r="B175" s="181" t="s">
        <v>501</v>
      </c>
      <c r="C175" s="187" t="s">
        <v>502</v>
      </c>
      <c r="D175" s="182" t="s">
        <v>256</v>
      </c>
      <c r="E175" s="183">
        <v>1</v>
      </c>
      <c r="F175" s="184">
        <v>0</v>
      </c>
      <c r="G175" s="185">
        <f t="shared" si="7"/>
        <v>0</v>
      </c>
      <c r="H175" s="164">
        <v>0</v>
      </c>
      <c r="I175" s="163">
        <f t="shared" si="8"/>
        <v>0</v>
      </c>
      <c r="J175" s="164">
        <v>1596</v>
      </c>
      <c r="K175" s="163">
        <f t="shared" si="9"/>
        <v>1596</v>
      </c>
      <c r="L175" s="163">
        <v>21</v>
      </c>
      <c r="M175" s="163">
        <f t="shared" si="10"/>
        <v>0</v>
      </c>
      <c r="N175" s="162">
        <v>0</v>
      </c>
      <c r="O175" s="162">
        <f t="shared" si="11"/>
        <v>0</v>
      </c>
      <c r="P175" s="162">
        <v>0</v>
      </c>
      <c r="Q175" s="162">
        <f t="shared" si="12"/>
        <v>0</v>
      </c>
      <c r="R175" s="163"/>
      <c r="S175" s="163" t="s">
        <v>216</v>
      </c>
      <c r="T175" s="163" t="s">
        <v>216</v>
      </c>
      <c r="U175" s="163">
        <v>2.5099999999999998</v>
      </c>
      <c r="V175" s="163">
        <f t="shared" si="13"/>
        <v>2.5099999999999998</v>
      </c>
      <c r="W175" s="163"/>
      <c r="X175" s="163" t="s">
        <v>240</v>
      </c>
      <c r="Y175" s="163" t="s">
        <v>219</v>
      </c>
      <c r="Z175" s="153"/>
      <c r="AA175" s="153"/>
      <c r="AB175" s="153"/>
      <c r="AC175" s="153"/>
      <c r="AD175" s="153"/>
      <c r="AE175" s="153"/>
      <c r="AF175" s="153"/>
      <c r="AG175" s="153" t="s">
        <v>350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80">
        <v>56</v>
      </c>
      <c r="B176" s="181" t="s">
        <v>302</v>
      </c>
      <c r="C176" s="187" t="s">
        <v>303</v>
      </c>
      <c r="D176" s="182" t="s">
        <v>256</v>
      </c>
      <c r="E176" s="183">
        <v>21</v>
      </c>
      <c r="F176" s="184">
        <v>0</v>
      </c>
      <c r="G176" s="185">
        <f t="shared" si="7"/>
        <v>0</v>
      </c>
      <c r="H176" s="164">
        <v>0</v>
      </c>
      <c r="I176" s="163">
        <f t="shared" si="8"/>
        <v>0</v>
      </c>
      <c r="J176" s="164">
        <v>493</v>
      </c>
      <c r="K176" s="163">
        <f t="shared" si="9"/>
        <v>10353</v>
      </c>
      <c r="L176" s="163">
        <v>21</v>
      </c>
      <c r="M176" s="163">
        <f t="shared" si="10"/>
        <v>0</v>
      </c>
      <c r="N176" s="162">
        <v>0</v>
      </c>
      <c r="O176" s="162">
        <f t="shared" si="11"/>
        <v>0</v>
      </c>
      <c r="P176" s="162">
        <v>0</v>
      </c>
      <c r="Q176" s="162">
        <f t="shared" si="12"/>
        <v>0</v>
      </c>
      <c r="R176" s="163"/>
      <c r="S176" s="163" t="s">
        <v>216</v>
      </c>
      <c r="T176" s="163" t="s">
        <v>216</v>
      </c>
      <c r="U176" s="163">
        <v>0.77500000000000002</v>
      </c>
      <c r="V176" s="163">
        <f t="shared" si="13"/>
        <v>16.28</v>
      </c>
      <c r="W176" s="163"/>
      <c r="X176" s="163" t="s">
        <v>240</v>
      </c>
      <c r="Y176" s="163" t="s">
        <v>219</v>
      </c>
      <c r="Z176" s="153"/>
      <c r="AA176" s="153"/>
      <c r="AB176" s="153"/>
      <c r="AC176" s="153"/>
      <c r="AD176" s="153"/>
      <c r="AE176" s="153"/>
      <c r="AF176" s="153"/>
      <c r="AG176" s="153" t="s">
        <v>350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80">
        <v>57</v>
      </c>
      <c r="B177" s="181" t="s">
        <v>503</v>
      </c>
      <c r="C177" s="187" t="s">
        <v>504</v>
      </c>
      <c r="D177" s="182" t="s">
        <v>256</v>
      </c>
      <c r="E177" s="183">
        <v>1</v>
      </c>
      <c r="F177" s="184">
        <v>0</v>
      </c>
      <c r="G177" s="185">
        <f t="shared" si="7"/>
        <v>0</v>
      </c>
      <c r="H177" s="164">
        <v>0</v>
      </c>
      <c r="I177" s="163">
        <f t="shared" si="8"/>
        <v>0</v>
      </c>
      <c r="J177" s="164">
        <v>5465</v>
      </c>
      <c r="K177" s="163">
        <f t="shared" si="9"/>
        <v>5465</v>
      </c>
      <c r="L177" s="163">
        <v>21</v>
      </c>
      <c r="M177" s="163">
        <f t="shared" si="10"/>
        <v>0</v>
      </c>
      <c r="N177" s="162">
        <v>0</v>
      </c>
      <c r="O177" s="162">
        <f t="shared" si="11"/>
        <v>0</v>
      </c>
      <c r="P177" s="162">
        <v>0</v>
      </c>
      <c r="Q177" s="162">
        <f t="shared" si="12"/>
        <v>0</v>
      </c>
      <c r="R177" s="163"/>
      <c r="S177" s="163" t="s">
        <v>216</v>
      </c>
      <c r="T177" s="163" t="s">
        <v>216</v>
      </c>
      <c r="U177" s="163">
        <v>9.3870000000000005</v>
      </c>
      <c r="V177" s="163">
        <f t="shared" si="13"/>
        <v>9.39</v>
      </c>
      <c r="W177" s="163"/>
      <c r="X177" s="163" t="s">
        <v>240</v>
      </c>
      <c r="Y177" s="163" t="s">
        <v>219</v>
      </c>
      <c r="Z177" s="153"/>
      <c r="AA177" s="153"/>
      <c r="AB177" s="153"/>
      <c r="AC177" s="153"/>
      <c r="AD177" s="153"/>
      <c r="AE177" s="153"/>
      <c r="AF177" s="153"/>
      <c r="AG177" s="153" t="s">
        <v>350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ht="22.5" outlineLevel="1" x14ac:dyDescent="0.2">
      <c r="A178" s="180">
        <v>58</v>
      </c>
      <c r="B178" s="181" t="s">
        <v>505</v>
      </c>
      <c r="C178" s="187" t="s">
        <v>506</v>
      </c>
      <c r="D178" s="182" t="s">
        <v>507</v>
      </c>
      <c r="E178" s="183">
        <v>1</v>
      </c>
      <c r="F178" s="184">
        <v>0</v>
      </c>
      <c r="G178" s="185">
        <f t="shared" si="7"/>
        <v>0</v>
      </c>
      <c r="H178" s="164">
        <v>0</v>
      </c>
      <c r="I178" s="163">
        <f t="shared" si="8"/>
        <v>0</v>
      </c>
      <c r="J178" s="164">
        <v>50000</v>
      </c>
      <c r="K178" s="163">
        <f t="shared" si="9"/>
        <v>50000</v>
      </c>
      <c r="L178" s="163">
        <v>21</v>
      </c>
      <c r="M178" s="163">
        <f t="shared" si="10"/>
        <v>0</v>
      </c>
      <c r="N178" s="162">
        <v>8.3250000000000005E-2</v>
      </c>
      <c r="O178" s="162">
        <f t="shared" si="11"/>
        <v>0.08</v>
      </c>
      <c r="P178" s="162">
        <v>0</v>
      </c>
      <c r="Q178" s="162">
        <f t="shared" si="12"/>
        <v>0</v>
      </c>
      <c r="R178" s="163"/>
      <c r="S178" s="163" t="s">
        <v>229</v>
      </c>
      <c r="T178" s="163" t="s">
        <v>217</v>
      </c>
      <c r="U178" s="163">
        <v>6.1196200000000003</v>
      </c>
      <c r="V178" s="163">
        <f t="shared" si="13"/>
        <v>6.12</v>
      </c>
      <c r="W178" s="163"/>
      <c r="X178" s="163" t="s">
        <v>240</v>
      </c>
      <c r="Y178" s="163" t="s">
        <v>219</v>
      </c>
      <c r="Z178" s="153"/>
      <c r="AA178" s="153"/>
      <c r="AB178" s="153"/>
      <c r="AC178" s="153"/>
      <c r="AD178" s="153"/>
      <c r="AE178" s="153"/>
      <c r="AF178" s="153"/>
      <c r="AG178" s="153" t="s">
        <v>350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80">
        <v>59</v>
      </c>
      <c r="B179" s="181" t="s">
        <v>508</v>
      </c>
      <c r="C179" s="187" t="s">
        <v>509</v>
      </c>
      <c r="D179" s="182" t="s">
        <v>249</v>
      </c>
      <c r="E179" s="183">
        <v>13.8</v>
      </c>
      <c r="F179" s="184">
        <v>0</v>
      </c>
      <c r="G179" s="185">
        <f t="shared" si="7"/>
        <v>0</v>
      </c>
      <c r="H179" s="164">
        <v>594.78</v>
      </c>
      <c r="I179" s="163">
        <f t="shared" si="8"/>
        <v>8207.9599999999991</v>
      </c>
      <c r="J179" s="164">
        <v>643.22</v>
      </c>
      <c r="K179" s="163">
        <f t="shared" si="9"/>
        <v>8876.44</v>
      </c>
      <c r="L179" s="163">
        <v>21</v>
      </c>
      <c r="M179" s="163">
        <f t="shared" si="10"/>
        <v>0</v>
      </c>
      <c r="N179" s="162">
        <v>4.3600000000000002E-3</v>
      </c>
      <c r="O179" s="162">
        <f t="shared" si="11"/>
        <v>0.06</v>
      </c>
      <c r="P179" s="162">
        <v>0</v>
      </c>
      <c r="Q179" s="162">
        <f t="shared" si="12"/>
        <v>0</v>
      </c>
      <c r="R179" s="163"/>
      <c r="S179" s="163" t="s">
        <v>216</v>
      </c>
      <c r="T179" s="163" t="s">
        <v>216</v>
      </c>
      <c r="U179" s="163">
        <v>1.1431800000000001</v>
      </c>
      <c r="V179" s="163">
        <f t="shared" si="13"/>
        <v>15.78</v>
      </c>
      <c r="W179" s="163"/>
      <c r="X179" s="163" t="s">
        <v>510</v>
      </c>
      <c r="Y179" s="163" t="s">
        <v>219</v>
      </c>
      <c r="Z179" s="153"/>
      <c r="AA179" s="153"/>
      <c r="AB179" s="153"/>
      <c r="AC179" s="153"/>
      <c r="AD179" s="153"/>
      <c r="AE179" s="153"/>
      <c r="AF179" s="153"/>
      <c r="AG179" s="153" t="s">
        <v>511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80">
        <v>60</v>
      </c>
      <c r="B180" s="181" t="s">
        <v>512</v>
      </c>
      <c r="C180" s="187" t="s">
        <v>513</v>
      </c>
      <c r="D180" s="182" t="s">
        <v>256</v>
      </c>
      <c r="E180" s="183">
        <v>1</v>
      </c>
      <c r="F180" s="184">
        <v>0</v>
      </c>
      <c r="G180" s="185">
        <f t="shared" si="7"/>
        <v>0</v>
      </c>
      <c r="H180" s="164">
        <v>10216.6</v>
      </c>
      <c r="I180" s="163">
        <f t="shared" si="8"/>
        <v>10216.6</v>
      </c>
      <c r="J180" s="164">
        <v>3583.4</v>
      </c>
      <c r="K180" s="163">
        <f t="shared" si="9"/>
        <v>3583.4</v>
      </c>
      <c r="L180" s="163">
        <v>21</v>
      </c>
      <c r="M180" s="163">
        <f t="shared" si="10"/>
        <v>0</v>
      </c>
      <c r="N180" s="162">
        <v>8.3250000000000005E-2</v>
      </c>
      <c r="O180" s="162">
        <f t="shared" si="11"/>
        <v>0.08</v>
      </c>
      <c r="P180" s="162">
        <v>0</v>
      </c>
      <c r="Q180" s="162">
        <f t="shared" si="12"/>
        <v>0</v>
      </c>
      <c r="R180" s="163"/>
      <c r="S180" s="163" t="s">
        <v>216</v>
      </c>
      <c r="T180" s="163" t="s">
        <v>216</v>
      </c>
      <c r="U180" s="163">
        <v>6.1196200000000003</v>
      </c>
      <c r="V180" s="163">
        <f t="shared" si="13"/>
        <v>6.12</v>
      </c>
      <c r="W180" s="163"/>
      <c r="X180" s="163" t="s">
        <v>510</v>
      </c>
      <c r="Y180" s="163" t="s">
        <v>219</v>
      </c>
      <c r="Z180" s="153"/>
      <c r="AA180" s="153"/>
      <c r="AB180" s="153"/>
      <c r="AC180" s="153"/>
      <c r="AD180" s="153"/>
      <c r="AE180" s="153"/>
      <c r="AF180" s="153"/>
      <c r="AG180" s="153" t="s">
        <v>511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80">
        <v>61</v>
      </c>
      <c r="B181" s="181" t="s">
        <v>512</v>
      </c>
      <c r="C181" s="187" t="s">
        <v>513</v>
      </c>
      <c r="D181" s="182" t="s">
        <v>256</v>
      </c>
      <c r="E181" s="183">
        <v>8</v>
      </c>
      <c r="F181" s="184">
        <v>0</v>
      </c>
      <c r="G181" s="185">
        <f t="shared" si="7"/>
        <v>0</v>
      </c>
      <c r="H181" s="164">
        <v>10216.6</v>
      </c>
      <c r="I181" s="163">
        <f t="shared" si="8"/>
        <v>81732.800000000003</v>
      </c>
      <c r="J181" s="164">
        <v>3583.4</v>
      </c>
      <c r="K181" s="163">
        <f t="shared" si="9"/>
        <v>28667.200000000001</v>
      </c>
      <c r="L181" s="163">
        <v>21</v>
      </c>
      <c r="M181" s="163">
        <f t="shared" si="10"/>
        <v>0</v>
      </c>
      <c r="N181" s="162">
        <v>8.3250000000000005E-2</v>
      </c>
      <c r="O181" s="162">
        <f t="shared" si="11"/>
        <v>0.67</v>
      </c>
      <c r="P181" s="162">
        <v>0</v>
      </c>
      <c r="Q181" s="162">
        <f t="shared" si="12"/>
        <v>0</v>
      </c>
      <c r="R181" s="163"/>
      <c r="S181" s="163" t="s">
        <v>216</v>
      </c>
      <c r="T181" s="163" t="s">
        <v>216</v>
      </c>
      <c r="U181" s="163">
        <v>6.1196200000000003</v>
      </c>
      <c r="V181" s="163">
        <f t="shared" si="13"/>
        <v>48.96</v>
      </c>
      <c r="W181" s="163"/>
      <c r="X181" s="163" t="s">
        <v>510</v>
      </c>
      <c r="Y181" s="163" t="s">
        <v>219</v>
      </c>
      <c r="Z181" s="153"/>
      <c r="AA181" s="153"/>
      <c r="AB181" s="153"/>
      <c r="AC181" s="153"/>
      <c r="AD181" s="153"/>
      <c r="AE181" s="153"/>
      <c r="AF181" s="153"/>
      <c r="AG181" s="153" t="s">
        <v>511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22.5" outlineLevel="1" x14ac:dyDescent="0.2">
      <c r="A182" s="180">
        <v>62</v>
      </c>
      <c r="B182" s="181" t="s">
        <v>514</v>
      </c>
      <c r="C182" s="187" t="s">
        <v>515</v>
      </c>
      <c r="D182" s="182" t="s">
        <v>256</v>
      </c>
      <c r="E182" s="183">
        <v>1</v>
      </c>
      <c r="F182" s="184">
        <v>0</v>
      </c>
      <c r="G182" s="185">
        <f t="shared" si="7"/>
        <v>0</v>
      </c>
      <c r="H182" s="164">
        <v>10273.370000000001</v>
      </c>
      <c r="I182" s="163">
        <f t="shared" si="8"/>
        <v>10273.370000000001</v>
      </c>
      <c r="J182" s="164">
        <v>3636.63</v>
      </c>
      <c r="K182" s="163">
        <f t="shared" si="9"/>
        <v>3636.63</v>
      </c>
      <c r="L182" s="163">
        <v>21</v>
      </c>
      <c r="M182" s="163">
        <f t="shared" si="10"/>
        <v>0</v>
      </c>
      <c r="N182" s="162">
        <v>8.5599999999999996E-2</v>
      </c>
      <c r="O182" s="162">
        <f t="shared" si="11"/>
        <v>0.09</v>
      </c>
      <c r="P182" s="162">
        <v>0</v>
      </c>
      <c r="Q182" s="162">
        <f t="shared" si="12"/>
        <v>0</v>
      </c>
      <c r="R182" s="163"/>
      <c r="S182" s="163" t="s">
        <v>216</v>
      </c>
      <c r="T182" s="163" t="s">
        <v>216</v>
      </c>
      <c r="U182" s="163">
        <v>6.2032800000000003</v>
      </c>
      <c r="V182" s="163">
        <f t="shared" si="13"/>
        <v>6.2</v>
      </c>
      <c r="W182" s="163"/>
      <c r="X182" s="163" t="s">
        <v>510</v>
      </c>
      <c r="Y182" s="163" t="s">
        <v>219</v>
      </c>
      <c r="Z182" s="153"/>
      <c r="AA182" s="153"/>
      <c r="AB182" s="153"/>
      <c r="AC182" s="153"/>
      <c r="AD182" s="153"/>
      <c r="AE182" s="153"/>
      <c r="AF182" s="153"/>
      <c r="AG182" s="153" t="s">
        <v>511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80">
        <v>63</v>
      </c>
      <c r="B183" s="181" t="s">
        <v>304</v>
      </c>
      <c r="C183" s="187" t="s">
        <v>2057</v>
      </c>
      <c r="D183" s="182" t="s">
        <v>256</v>
      </c>
      <c r="E183" s="183">
        <v>21</v>
      </c>
      <c r="F183" s="184">
        <v>0</v>
      </c>
      <c r="G183" s="185">
        <f t="shared" si="7"/>
        <v>0</v>
      </c>
      <c r="H183" s="164">
        <v>509</v>
      </c>
      <c r="I183" s="163">
        <f t="shared" si="8"/>
        <v>10689</v>
      </c>
      <c r="J183" s="164">
        <v>0</v>
      </c>
      <c r="K183" s="163">
        <f t="shared" si="9"/>
        <v>0</v>
      </c>
      <c r="L183" s="163">
        <v>21</v>
      </c>
      <c r="M183" s="163">
        <f t="shared" si="10"/>
        <v>0</v>
      </c>
      <c r="N183" s="162">
        <v>7.5000000000000002E-4</v>
      </c>
      <c r="O183" s="162">
        <f t="shared" si="11"/>
        <v>0.02</v>
      </c>
      <c r="P183" s="162">
        <v>0</v>
      </c>
      <c r="Q183" s="162">
        <f t="shared" si="12"/>
        <v>0</v>
      </c>
      <c r="R183" s="163" t="s">
        <v>305</v>
      </c>
      <c r="S183" s="163" t="s">
        <v>216</v>
      </c>
      <c r="T183" s="163" t="s">
        <v>216</v>
      </c>
      <c r="U183" s="163">
        <v>0</v>
      </c>
      <c r="V183" s="163">
        <f t="shared" si="13"/>
        <v>0</v>
      </c>
      <c r="W183" s="163"/>
      <c r="X183" s="163" t="s">
        <v>306</v>
      </c>
      <c r="Y183" s="163" t="s">
        <v>219</v>
      </c>
      <c r="Z183" s="153"/>
      <c r="AA183" s="153"/>
      <c r="AB183" s="153"/>
      <c r="AC183" s="153"/>
      <c r="AD183" s="153"/>
      <c r="AE183" s="153"/>
      <c r="AF183" s="153"/>
      <c r="AG183" s="153" t="s">
        <v>516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80">
        <v>64</v>
      </c>
      <c r="B184" s="181" t="s">
        <v>308</v>
      </c>
      <c r="C184" s="187" t="s">
        <v>2043</v>
      </c>
      <c r="D184" s="182" t="s">
        <v>256</v>
      </c>
      <c r="E184" s="183">
        <v>21</v>
      </c>
      <c r="F184" s="184">
        <v>0</v>
      </c>
      <c r="G184" s="185">
        <f t="shared" si="7"/>
        <v>0</v>
      </c>
      <c r="H184" s="164">
        <v>1498</v>
      </c>
      <c r="I184" s="163">
        <f t="shared" si="8"/>
        <v>31458</v>
      </c>
      <c r="J184" s="164">
        <v>0</v>
      </c>
      <c r="K184" s="163">
        <f t="shared" si="9"/>
        <v>0</v>
      </c>
      <c r="L184" s="163">
        <v>21</v>
      </c>
      <c r="M184" s="163">
        <f t="shared" si="10"/>
        <v>0</v>
      </c>
      <c r="N184" s="162">
        <v>0</v>
      </c>
      <c r="O184" s="162">
        <f t="shared" si="11"/>
        <v>0</v>
      </c>
      <c r="P184" s="162">
        <v>0</v>
      </c>
      <c r="Q184" s="162">
        <f t="shared" si="12"/>
        <v>0</v>
      </c>
      <c r="R184" s="163" t="s">
        <v>305</v>
      </c>
      <c r="S184" s="163" t="s">
        <v>216</v>
      </c>
      <c r="T184" s="163" t="s">
        <v>216</v>
      </c>
      <c r="U184" s="163">
        <v>0</v>
      </c>
      <c r="V184" s="163">
        <f t="shared" si="13"/>
        <v>0</v>
      </c>
      <c r="W184" s="163"/>
      <c r="X184" s="163" t="s">
        <v>306</v>
      </c>
      <c r="Y184" s="163" t="s">
        <v>219</v>
      </c>
      <c r="Z184" s="153"/>
      <c r="AA184" s="153"/>
      <c r="AB184" s="153"/>
      <c r="AC184" s="153"/>
      <c r="AD184" s="153"/>
      <c r="AE184" s="153"/>
      <c r="AF184" s="153"/>
      <c r="AG184" s="153" t="s">
        <v>516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ht="22.5" outlineLevel="1" x14ac:dyDescent="0.2">
      <c r="A185" s="180">
        <v>65</v>
      </c>
      <c r="B185" s="181" t="s">
        <v>517</v>
      </c>
      <c r="C185" s="187" t="s">
        <v>518</v>
      </c>
      <c r="D185" s="182" t="s">
        <v>256</v>
      </c>
      <c r="E185" s="183">
        <v>7</v>
      </c>
      <c r="F185" s="184">
        <v>0</v>
      </c>
      <c r="G185" s="185">
        <f t="shared" si="7"/>
        <v>0</v>
      </c>
      <c r="H185" s="164">
        <v>4035</v>
      </c>
      <c r="I185" s="163">
        <f t="shared" si="8"/>
        <v>28245</v>
      </c>
      <c r="J185" s="164">
        <v>0</v>
      </c>
      <c r="K185" s="163">
        <f t="shared" si="9"/>
        <v>0</v>
      </c>
      <c r="L185" s="163">
        <v>21</v>
      </c>
      <c r="M185" s="163">
        <f t="shared" si="10"/>
        <v>0</v>
      </c>
      <c r="N185" s="162">
        <v>1.7000000000000001E-2</v>
      </c>
      <c r="O185" s="162">
        <f t="shared" si="11"/>
        <v>0.12</v>
      </c>
      <c r="P185" s="162">
        <v>0</v>
      </c>
      <c r="Q185" s="162">
        <f t="shared" si="12"/>
        <v>0</v>
      </c>
      <c r="R185" s="163" t="s">
        <v>305</v>
      </c>
      <c r="S185" s="163" t="s">
        <v>216</v>
      </c>
      <c r="T185" s="163" t="s">
        <v>216</v>
      </c>
      <c r="U185" s="163">
        <v>0</v>
      </c>
      <c r="V185" s="163">
        <f t="shared" si="13"/>
        <v>0</v>
      </c>
      <c r="W185" s="163"/>
      <c r="X185" s="163" t="s">
        <v>306</v>
      </c>
      <c r="Y185" s="163" t="s">
        <v>219</v>
      </c>
      <c r="Z185" s="153"/>
      <c r="AA185" s="153"/>
      <c r="AB185" s="153"/>
      <c r="AC185" s="153"/>
      <c r="AD185" s="153"/>
      <c r="AE185" s="153"/>
      <c r="AF185" s="153"/>
      <c r="AG185" s="153" t="s">
        <v>516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 x14ac:dyDescent="0.2">
      <c r="A186" s="180">
        <v>66</v>
      </c>
      <c r="B186" s="181" t="s">
        <v>309</v>
      </c>
      <c r="C186" s="187" t="s">
        <v>519</v>
      </c>
      <c r="D186" s="182" t="s">
        <v>256</v>
      </c>
      <c r="E186" s="183">
        <v>4</v>
      </c>
      <c r="F186" s="184">
        <v>0</v>
      </c>
      <c r="G186" s="185">
        <f t="shared" si="7"/>
        <v>0</v>
      </c>
      <c r="H186" s="164">
        <v>4035</v>
      </c>
      <c r="I186" s="163">
        <f t="shared" si="8"/>
        <v>16140</v>
      </c>
      <c r="J186" s="164">
        <v>0</v>
      </c>
      <c r="K186" s="163">
        <f t="shared" si="9"/>
        <v>0</v>
      </c>
      <c r="L186" s="163">
        <v>21</v>
      </c>
      <c r="M186" s="163">
        <f t="shared" si="10"/>
        <v>0</v>
      </c>
      <c r="N186" s="162">
        <v>1.9E-2</v>
      </c>
      <c r="O186" s="162">
        <f t="shared" si="11"/>
        <v>0.08</v>
      </c>
      <c r="P186" s="162">
        <v>0</v>
      </c>
      <c r="Q186" s="162">
        <f t="shared" si="12"/>
        <v>0</v>
      </c>
      <c r="R186" s="163" t="s">
        <v>305</v>
      </c>
      <c r="S186" s="163" t="s">
        <v>216</v>
      </c>
      <c r="T186" s="163" t="s">
        <v>216</v>
      </c>
      <c r="U186" s="163">
        <v>0</v>
      </c>
      <c r="V186" s="163">
        <f t="shared" si="13"/>
        <v>0</v>
      </c>
      <c r="W186" s="163"/>
      <c r="X186" s="163" t="s">
        <v>306</v>
      </c>
      <c r="Y186" s="163" t="s">
        <v>219</v>
      </c>
      <c r="Z186" s="153"/>
      <c r="AA186" s="153"/>
      <c r="AB186" s="153"/>
      <c r="AC186" s="153"/>
      <c r="AD186" s="153"/>
      <c r="AE186" s="153"/>
      <c r="AF186" s="153"/>
      <c r="AG186" s="153" t="s">
        <v>516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80">
        <v>67</v>
      </c>
      <c r="B187" s="181" t="s">
        <v>520</v>
      </c>
      <c r="C187" s="187" t="s">
        <v>521</v>
      </c>
      <c r="D187" s="182" t="s">
        <v>256</v>
      </c>
      <c r="E187" s="183">
        <v>1</v>
      </c>
      <c r="F187" s="184">
        <v>0</v>
      </c>
      <c r="G187" s="185">
        <f t="shared" si="7"/>
        <v>0</v>
      </c>
      <c r="H187" s="164">
        <v>8395</v>
      </c>
      <c r="I187" s="163">
        <f t="shared" si="8"/>
        <v>8395</v>
      </c>
      <c r="J187" s="164">
        <v>0</v>
      </c>
      <c r="K187" s="163">
        <f t="shared" si="9"/>
        <v>0</v>
      </c>
      <c r="L187" s="163">
        <v>21</v>
      </c>
      <c r="M187" s="163">
        <f t="shared" si="10"/>
        <v>0</v>
      </c>
      <c r="N187" s="162">
        <v>0.04</v>
      </c>
      <c r="O187" s="162">
        <f t="shared" si="11"/>
        <v>0.04</v>
      </c>
      <c r="P187" s="162">
        <v>0</v>
      </c>
      <c r="Q187" s="162">
        <f t="shared" si="12"/>
        <v>0</v>
      </c>
      <c r="R187" s="163" t="s">
        <v>305</v>
      </c>
      <c r="S187" s="163" t="s">
        <v>216</v>
      </c>
      <c r="T187" s="163" t="s">
        <v>216</v>
      </c>
      <c r="U187" s="163">
        <v>0</v>
      </c>
      <c r="V187" s="163">
        <f t="shared" si="13"/>
        <v>0</v>
      </c>
      <c r="W187" s="163"/>
      <c r="X187" s="163" t="s">
        <v>306</v>
      </c>
      <c r="Y187" s="163" t="s">
        <v>219</v>
      </c>
      <c r="Z187" s="153"/>
      <c r="AA187" s="153"/>
      <c r="AB187" s="153"/>
      <c r="AC187" s="153"/>
      <c r="AD187" s="153"/>
      <c r="AE187" s="153"/>
      <c r="AF187" s="153"/>
      <c r="AG187" s="153" t="s">
        <v>516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80">
        <v>68</v>
      </c>
      <c r="B188" s="181" t="s">
        <v>311</v>
      </c>
      <c r="C188" s="187" t="s">
        <v>312</v>
      </c>
      <c r="D188" s="182" t="s">
        <v>0</v>
      </c>
      <c r="E188" s="183">
        <v>1800.65</v>
      </c>
      <c r="F188" s="184">
        <v>0</v>
      </c>
      <c r="G188" s="185">
        <f t="shared" si="7"/>
        <v>0</v>
      </c>
      <c r="H188" s="164">
        <v>0</v>
      </c>
      <c r="I188" s="163">
        <f t="shared" si="8"/>
        <v>0</v>
      </c>
      <c r="J188" s="164">
        <v>1.3</v>
      </c>
      <c r="K188" s="163">
        <f t="shared" si="9"/>
        <v>2340.85</v>
      </c>
      <c r="L188" s="163">
        <v>21</v>
      </c>
      <c r="M188" s="163">
        <f t="shared" si="10"/>
        <v>0</v>
      </c>
      <c r="N188" s="162">
        <v>0</v>
      </c>
      <c r="O188" s="162">
        <f t="shared" si="11"/>
        <v>0</v>
      </c>
      <c r="P188" s="162">
        <v>0</v>
      </c>
      <c r="Q188" s="162">
        <f t="shared" si="12"/>
        <v>0</v>
      </c>
      <c r="R188" s="163"/>
      <c r="S188" s="163" t="s">
        <v>216</v>
      </c>
      <c r="T188" s="163" t="s">
        <v>216</v>
      </c>
      <c r="U188" s="163">
        <v>0</v>
      </c>
      <c r="V188" s="163">
        <f t="shared" si="13"/>
        <v>0</v>
      </c>
      <c r="W188" s="163"/>
      <c r="X188" s="163" t="s">
        <v>291</v>
      </c>
      <c r="Y188" s="163" t="s">
        <v>219</v>
      </c>
      <c r="Z188" s="153"/>
      <c r="AA188" s="153"/>
      <c r="AB188" s="153"/>
      <c r="AC188" s="153"/>
      <c r="AD188" s="153"/>
      <c r="AE188" s="153"/>
      <c r="AF188" s="153"/>
      <c r="AG188" s="153" t="s">
        <v>297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x14ac:dyDescent="0.2">
      <c r="A189" s="167" t="s">
        <v>211</v>
      </c>
      <c r="B189" s="168" t="s">
        <v>165</v>
      </c>
      <c r="C189" s="186" t="s">
        <v>166</v>
      </c>
      <c r="D189" s="169"/>
      <c r="E189" s="170"/>
      <c r="F189" s="171"/>
      <c r="G189" s="172">
        <f>SUMIF(AG190:AG206,"&lt;&gt;NOR",G190:G206)</f>
        <v>0</v>
      </c>
      <c r="H189" s="166"/>
      <c r="I189" s="166">
        <f>SUM(I190:I206)</f>
        <v>0</v>
      </c>
      <c r="J189" s="166"/>
      <c r="K189" s="166">
        <f>SUM(K190:K206)</f>
        <v>341116.23</v>
      </c>
      <c r="L189" s="166"/>
      <c r="M189" s="166">
        <f>SUM(M190:M206)</f>
        <v>0</v>
      </c>
      <c r="N189" s="165"/>
      <c r="O189" s="165">
        <f>SUM(O190:O206)</f>
        <v>0.49000000000000005</v>
      </c>
      <c r="P189" s="165"/>
      <c r="Q189" s="165">
        <f>SUM(Q190:Q206)</f>
        <v>0</v>
      </c>
      <c r="R189" s="166"/>
      <c r="S189" s="166"/>
      <c r="T189" s="166"/>
      <c r="U189" s="166"/>
      <c r="V189" s="166">
        <f>SUM(V190:V206)</f>
        <v>111.28</v>
      </c>
      <c r="W189" s="166"/>
      <c r="X189" s="166"/>
      <c r="Y189" s="166"/>
      <c r="AG189" t="s">
        <v>212</v>
      </c>
    </row>
    <row r="190" spans="1:60" outlineLevel="1" x14ac:dyDescent="0.2">
      <c r="A190" s="174">
        <v>69</v>
      </c>
      <c r="B190" s="175" t="s">
        <v>522</v>
      </c>
      <c r="C190" s="188" t="s">
        <v>523</v>
      </c>
      <c r="D190" s="176" t="s">
        <v>245</v>
      </c>
      <c r="E190" s="177">
        <v>2.94</v>
      </c>
      <c r="F190" s="178">
        <v>0</v>
      </c>
      <c r="G190" s="179">
        <f>ROUND(E190*F190,2)</f>
        <v>0</v>
      </c>
      <c r="H190" s="164">
        <v>0</v>
      </c>
      <c r="I190" s="163">
        <f>ROUND(E190*H190,2)</f>
        <v>0</v>
      </c>
      <c r="J190" s="164">
        <v>12500</v>
      </c>
      <c r="K190" s="163">
        <f>ROUND(E190*J190,2)</f>
        <v>36750</v>
      </c>
      <c r="L190" s="163">
        <v>21</v>
      </c>
      <c r="M190" s="163">
        <f>G190*(1+L190/100)</f>
        <v>0</v>
      </c>
      <c r="N190" s="162">
        <v>0.02</v>
      </c>
      <c r="O190" s="162">
        <f>ROUND(E190*N190,2)</f>
        <v>0.06</v>
      </c>
      <c r="P190" s="162">
        <v>0</v>
      </c>
      <c r="Q190" s="162">
        <f>ROUND(E190*P190,2)</f>
        <v>0</v>
      </c>
      <c r="R190" s="163"/>
      <c r="S190" s="163" t="s">
        <v>229</v>
      </c>
      <c r="T190" s="163" t="s">
        <v>217</v>
      </c>
      <c r="U190" s="163">
        <v>2.8559999999999999</v>
      </c>
      <c r="V190" s="163">
        <f>ROUND(E190*U190,2)</f>
        <v>8.4</v>
      </c>
      <c r="W190" s="163"/>
      <c r="X190" s="163" t="s">
        <v>240</v>
      </c>
      <c r="Y190" s="163" t="s">
        <v>219</v>
      </c>
      <c r="Z190" s="153"/>
      <c r="AA190" s="153"/>
      <c r="AB190" s="153"/>
      <c r="AC190" s="153"/>
      <c r="AD190" s="153"/>
      <c r="AE190" s="153"/>
      <c r="AF190" s="153"/>
      <c r="AG190" s="153" t="s">
        <v>350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2" x14ac:dyDescent="0.2">
      <c r="A191" s="160"/>
      <c r="B191" s="161"/>
      <c r="C191" s="194" t="s">
        <v>524</v>
      </c>
      <c r="D191" s="192"/>
      <c r="E191" s="193">
        <v>2.94</v>
      </c>
      <c r="F191" s="163"/>
      <c r="G191" s="163"/>
      <c r="H191" s="163"/>
      <c r="I191" s="163"/>
      <c r="J191" s="163"/>
      <c r="K191" s="163"/>
      <c r="L191" s="163"/>
      <c r="M191" s="163"/>
      <c r="N191" s="162"/>
      <c r="O191" s="162"/>
      <c r="P191" s="162"/>
      <c r="Q191" s="162"/>
      <c r="R191" s="163"/>
      <c r="S191" s="163"/>
      <c r="T191" s="163"/>
      <c r="U191" s="163"/>
      <c r="V191" s="163"/>
      <c r="W191" s="163"/>
      <c r="X191" s="163"/>
      <c r="Y191" s="163"/>
      <c r="Z191" s="153"/>
      <c r="AA191" s="153"/>
      <c r="AB191" s="153"/>
      <c r="AC191" s="153"/>
      <c r="AD191" s="153"/>
      <c r="AE191" s="153"/>
      <c r="AF191" s="153"/>
      <c r="AG191" s="153" t="s">
        <v>243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22.5" outlineLevel="1" x14ac:dyDescent="0.2">
      <c r="A192" s="174">
        <v>70</v>
      </c>
      <c r="B192" s="175" t="s">
        <v>525</v>
      </c>
      <c r="C192" s="188" t="s">
        <v>526</v>
      </c>
      <c r="D192" s="176" t="s">
        <v>245</v>
      </c>
      <c r="E192" s="177">
        <v>2.52</v>
      </c>
      <c r="F192" s="178">
        <v>0</v>
      </c>
      <c r="G192" s="179">
        <f>ROUND(E192*F192,2)</f>
        <v>0</v>
      </c>
      <c r="H192" s="164">
        <v>0</v>
      </c>
      <c r="I192" s="163">
        <f>ROUND(E192*H192,2)</f>
        <v>0</v>
      </c>
      <c r="J192" s="164">
        <v>18000</v>
      </c>
      <c r="K192" s="163">
        <f>ROUND(E192*J192,2)</f>
        <v>45360</v>
      </c>
      <c r="L192" s="163">
        <v>21</v>
      </c>
      <c r="M192" s="163">
        <f>G192*(1+L192/100)</f>
        <v>0</v>
      </c>
      <c r="N192" s="162">
        <v>0.02</v>
      </c>
      <c r="O192" s="162">
        <f>ROUND(E192*N192,2)</f>
        <v>0.05</v>
      </c>
      <c r="P192" s="162">
        <v>0</v>
      </c>
      <c r="Q192" s="162">
        <f>ROUND(E192*P192,2)</f>
        <v>0</v>
      </c>
      <c r="R192" s="163"/>
      <c r="S192" s="163" t="s">
        <v>229</v>
      </c>
      <c r="T192" s="163" t="s">
        <v>217</v>
      </c>
      <c r="U192" s="163">
        <v>2.8559999999999999</v>
      </c>
      <c r="V192" s="163">
        <f>ROUND(E192*U192,2)</f>
        <v>7.2</v>
      </c>
      <c r="W192" s="163"/>
      <c r="X192" s="163" t="s">
        <v>240</v>
      </c>
      <c r="Y192" s="163" t="s">
        <v>219</v>
      </c>
      <c r="Z192" s="153"/>
      <c r="AA192" s="153"/>
      <c r="AB192" s="153"/>
      <c r="AC192" s="153"/>
      <c r="AD192" s="153"/>
      <c r="AE192" s="153"/>
      <c r="AF192" s="153"/>
      <c r="AG192" s="153" t="s">
        <v>350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2" x14ac:dyDescent="0.2">
      <c r="A193" s="160"/>
      <c r="B193" s="161"/>
      <c r="C193" s="194" t="s">
        <v>527</v>
      </c>
      <c r="D193" s="192"/>
      <c r="E193" s="193">
        <v>2.52</v>
      </c>
      <c r="F193" s="163"/>
      <c r="G193" s="163"/>
      <c r="H193" s="163"/>
      <c r="I193" s="163"/>
      <c r="J193" s="163"/>
      <c r="K193" s="163"/>
      <c r="L193" s="163"/>
      <c r="M193" s="163"/>
      <c r="N193" s="162"/>
      <c r="O193" s="162"/>
      <c r="P193" s="162"/>
      <c r="Q193" s="162"/>
      <c r="R193" s="163"/>
      <c r="S193" s="163"/>
      <c r="T193" s="163"/>
      <c r="U193" s="163"/>
      <c r="V193" s="163"/>
      <c r="W193" s="163"/>
      <c r="X193" s="163"/>
      <c r="Y193" s="163"/>
      <c r="Z193" s="153"/>
      <c r="AA193" s="153"/>
      <c r="AB193" s="153"/>
      <c r="AC193" s="153"/>
      <c r="AD193" s="153"/>
      <c r="AE193" s="153"/>
      <c r="AF193" s="153"/>
      <c r="AG193" s="153" t="s">
        <v>243</v>
      </c>
      <c r="AH193" s="153">
        <v>0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ht="22.5" outlineLevel="1" x14ac:dyDescent="0.2">
      <c r="A194" s="174">
        <v>71</v>
      </c>
      <c r="B194" s="175" t="s">
        <v>528</v>
      </c>
      <c r="C194" s="188" t="s">
        <v>529</v>
      </c>
      <c r="D194" s="176" t="s">
        <v>245</v>
      </c>
      <c r="E194" s="177">
        <v>2.1</v>
      </c>
      <c r="F194" s="178">
        <v>0</v>
      </c>
      <c r="G194" s="179">
        <f>ROUND(E194*F194,2)</f>
        <v>0</v>
      </c>
      <c r="H194" s="164">
        <v>0</v>
      </c>
      <c r="I194" s="163">
        <f>ROUND(E194*H194,2)</f>
        <v>0</v>
      </c>
      <c r="J194" s="164">
        <v>18000</v>
      </c>
      <c r="K194" s="163">
        <f>ROUND(E194*J194,2)</f>
        <v>37800</v>
      </c>
      <c r="L194" s="163">
        <v>21</v>
      </c>
      <c r="M194" s="163">
        <f>G194*(1+L194/100)</f>
        <v>0</v>
      </c>
      <c r="N194" s="162">
        <v>0.02</v>
      </c>
      <c r="O194" s="162">
        <f>ROUND(E194*N194,2)</f>
        <v>0.04</v>
      </c>
      <c r="P194" s="162">
        <v>0</v>
      </c>
      <c r="Q194" s="162">
        <f>ROUND(E194*P194,2)</f>
        <v>0</v>
      </c>
      <c r="R194" s="163"/>
      <c r="S194" s="163" t="s">
        <v>229</v>
      </c>
      <c r="T194" s="163" t="s">
        <v>217</v>
      </c>
      <c r="U194" s="163">
        <v>2.8559999999999999</v>
      </c>
      <c r="V194" s="163">
        <f>ROUND(E194*U194,2)</f>
        <v>6</v>
      </c>
      <c r="W194" s="163"/>
      <c r="X194" s="163" t="s">
        <v>240</v>
      </c>
      <c r="Y194" s="163" t="s">
        <v>219</v>
      </c>
      <c r="Z194" s="153"/>
      <c r="AA194" s="153"/>
      <c r="AB194" s="153"/>
      <c r="AC194" s="153"/>
      <c r="AD194" s="153"/>
      <c r="AE194" s="153"/>
      <c r="AF194" s="153"/>
      <c r="AG194" s="153" t="s">
        <v>350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2" x14ac:dyDescent="0.2">
      <c r="A195" s="160"/>
      <c r="B195" s="161"/>
      <c r="C195" s="194" t="s">
        <v>530</v>
      </c>
      <c r="D195" s="192"/>
      <c r="E195" s="193">
        <v>2.1</v>
      </c>
      <c r="F195" s="163"/>
      <c r="G195" s="163"/>
      <c r="H195" s="163"/>
      <c r="I195" s="163"/>
      <c r="J195" s="163"/>
      <c r="K195" s="163"/>
      <c r="L195" s="163"/>
      <c r="M195" s="163"/>
      <c r="N195" s="162"/>
      <c r="O195" s="162"/>
      <c r="P195" s="162"/>
      <c r="Q195" s="162"/>
      <c r="R195" s="163"/>
      <c r="S195" s="163"/>
      <c r="T195" s="163"/>
      <c r="U195" s="163"/>
      <c r="V195" s="163"/>
      <c r="W195" s="163"/>
      <c r="X195" s="163"/>
      <c r="Y195" s="163"/>
      <c r="Z195" s="153"/>
      <c r="AA195" s="153"/>
      <c r="AB195" s="153"/>
      <c r="AC195" s="153"/>
      <c r="AD195" s="153"/>
      <c r="AE195" s="153"/>
      <c r="AF195" s="153"/>
      <c r="AG195" s="153" t="s">
        <v>243</v>
      </c>
      <c r="AH195" s="153">
        <v>0</v>
      </c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2.5" outlineLevel="1" x14ac:dyDescent="0.2">
      <c r="A196" s="174">
        <v>72</v>
      </c>
      <c r="B196" s="175" t="s">
        <v>531</v>
      </c>
      <c r="C196" s="188" t="s">
        <v>532</v>
      </c>
      <c r="D196" s="176" t="s">
        <v>245</v>
      </c>
      <c r="E196" s="177">
        <v>1.8</v>
      </c>
      <c r="F196" s="178">
        <v>0</v>
      </c>
      <c r="G196" s="179">
        <f>ROUND(E196*F196,2)</f>
        <v>0</v>
      </c>
      <c r="H196" s="164">
        <v>0</v>
      </c>
      <c r="I196" s="163">
        <f>ROUND(E196*H196,2)</f>
        <v>0</v>
      </c>
      <c r="J196" s="164">
        <v>16500</v>
      </c>
      <c r="K196" s="163">
        <f>ROUND(E196*J196,2)</f>
        <v>29700</v>
      </c>
      <c r="L196" s="163">
        <v>21</v>
      </c>
      <c r="M196" s="163">
        <f>G196*(1+L196/100)</f>
        <v>0</v>
      </c>
      <c r="N196" s="162">
        <v>0.01</v>
      </c>
      <c r="O196" s="162">
        <f>ROUND(E196*N196,2)</f>
        <v>0.02</v>
      </c>
      <c r="P196" s="162">
        <v>0</v>
      </c>
      <c r="Q196" s="162">
        <f>ROUND(E196*P196,2)</f>
        <v>0</v>
      </c>
      <c r="R196" s="163"/>
      <c r="S196" s="163" t="s">
        <v>229</v>
      </c>
      <c r="T196" s="163" t="s">
        <v>217</v>
      </c>
      <c r="U196" s="163">
        <v>2.8559999999999999</v>
      </c>
      <c r="V196" s="163">
        <f>ROUND(E196*U196,2)</f>
        <v>5.14</v>
      </c>
      <c r="W196" s="163"/>
      <c r="X196" s="163" t="s">
        <v>240</v>
      </c>
      <c r="Y196" s="163" t="s">
        <v>219</v>
      </c>
      <c r="Z196" s="153"/>
      <c r="AA196" s="153"/>
      <c r="AB196" s="153"/>
      <c r="AC196" s="153"/>
      <c r="AD196" s="153"/>
      <c r="AE196" s="153"/>
      <c r="AF196" s="153"/>
      <c r="AG196" s="153" t="s">
        <v>350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2" x14ac:dyDescent="0.2">
      <c r="A197" s="160"/>
      <c r="B197" s="161"/>
      <c r="C197" s="194" t="s">
        <v>533</v>
      </c>
      <c r="D197" s="192"/>
      <c r="E197" s="193">
        <v>1.8</v>
      </c>
      <c r="F197" s="163"/>
      <c r="G197" s="163"/>
      <c r="H197" s="163"/>
      <c r="I197" s="163"/>
      <c r="J197" s="163"/>
      <c r="K197" s="163"/>
      <c r="L197" s="163"/>
      <c r="M197" s="163"/>
      <c r="N197" s="162"/>
      <c r="O197" s="162"/>
      <c r="P197" s="162"/>
      <c r="Q197" s="162"/>
      <c r="R197" s="163"/>
      <c r="S197" s="163"/>
      <c r="T197" s="163"/>
      <c r="U197" s="163"/>
      <c r="V197" s="163"/>
      <c r="W197" s="163"/>
      <c r="X197" s="163"/>
      <c r="Y197" s="163"/>
      <c r="Z197" s="153"/>
      <c r="AA197" s="153"/>
      <c r="AB197" s="153"/>
      <c r="AC197" s="153"/>
      <c r="AD197" s="153"/>
      <c r="AE197" s="153"/>
      <c r="AF197" s="153"/>
      <c r="AG197" s="153" t="s">
        <v>243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74">
        <v>73</v>
      </c>
      <c r="B198" s="175" t="s">
        <v>534</v>
      </c>
      <c r="C198" s="188" t="s">
        <v>535</v>
      </c>
      <c r="D198" s="176" t="s">
        <v>245</v>
      </c>
      <c r="E198" s="177">
        <v>3.6</v>
      </c>
      <c r="F198" s="178">
        <v>0</v>
      </c>
      <c r="G198" s="179">
        <f>ROUND(E198*F198,2)</f>
        <v>0</v>
      </c>
      <c r="H198" s="164">
        <v>0</v>
      </c>
      <c r="I198" s="163">
        <f>ROUND(E198*H198,2)</f>
        <v>0</v>
      </c>
      <c r="J198" s="164">
        <v>16500</v>
      </c>
      <c r="K198" s="163">
        <f>ROUND(E198*J198,2)</f>
        <v>59400</v>
      </c>
      <c r="L198" s="163">
        <v>21</v>
      </c>
      <c r="M198" s="163">
        <f>G198*(1+L198/100)</f>
        <v>0</v>
      </c>
      <c r="N198" s="162">
        <v>0.01</v>
      </c>
      <c r="O198" s="162">
        <f>ROUND(E198*N198,2)</f>
        <v>0.04</v>
      </c>
      <c r="P198" s="162">
        <v>0</v>
      </c>
      <c r="Q198" s="162">
        <f>ROUND(E198*P198,2)</f>
        <v>0</v>
      </c>
      <c r="R198" s="163"/>
      <c r="S198" s="163" t="s">
        <v>229</v>
      </c>
      <c r="T198" s="163" t="s">
        <v>217</v>
      </c>
      <c r="U198" s="163">
        <v>2.8559999999999999</v>
      </c>
      <c r="V198" s="163">
        <f>ROUND(E198*U198,2)</f>
        <v>10.28</v>
      </c>
      <c r="W198" s="163"/>
      <c r="X198" s="163" t="s">
        <v>240</v>
      </c>
      <c r="Y198" s="163" t="s">
        <v>219</v>
      </c>
      <c r="Z198" s="153"/>
      <c r="AA198" s="153"/>
      <c r="AB198" s="153"/>
      <c r="AC198" s="153"/>
      <c r="AD198" s="153"/>
      <c r="AE198" s="153"/>
      <c r="AF198" s="153"/>
      <c r="AG198" s="153" t="s">
        <v>350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2" x14ac:dyDescent="0.2">
      <c r="A199" s="160"/>
      <c r="B199" s="161"/>
      <c r="C199" s="194" t="s">
        <v>536</v>
      </c>
      <c r="D199" s="192"/>
      <c r="E199" s="193">
        <v>3.6</v>
      </c>
      <c r="F199" s="163"/>
      <c r="G199" s="163"/>
      <c r="H199" s="163"/>
      <c r="I199" s="163"/>
      <c r="J199" s="163"/>
      <c r="K199" s="163"/>
      <c r="L199" s="163"/>
      <c r="M199" s="163"/>
      <c r="N199" s="162"/>
      <c r="O199" s="162"/>
      <c r="P199" s="162"/>
      <c r="Q199" s="162"/>
      <c r="R199" s="163"/>
      <c r="S199" s="163"/>
      <c r="T199" s="163"/>
      <c r="U199" s="163"/>
      <c r="V199" s="163"/>
      <c r="W199" s="163"/>
      <c r="X199" s="163"/>
      <c r="Y199" s="163"/>
      <c r="Z199" s="153"/>
      <c r="AA199" s="153"/>
      <c r="AB199" s="153"/>
      <c r="AC199" s="153"/>
      <c r="AD199" s="153"/>
      <c r="AE199" s="153"/>
      <c r="AF199" s="153"/>
      <c r="AG199" s="153" t="s">
        <v>243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80">
        <v>74</v>
      </c>
      <c r="B200" s="181" t="s">
        <v>537</v>
      </c>
      <c r="C200" s="187" t="s">
        <v>538</v>
      </c>
      <c r="D200" s="182" t="s">
        <v>507</v>
      </c>
      <c r="E200" s="183">
        <v>1</v>
      </c>
      <c r="F200" s="184">
        <v>0</v>
      </c>
      <c r="G200" s="185">
        <f t="shared" ref="G200:G206" si="14">ROUND(E200*F200,2)</f>
        <v>0</v>
      </c>
      <c r="H200" s="164">
        <v>0</v>
      </c>
      <c r="I200" s="163">
        <f t="shared" ref="I200:I206" si="15">ROUND(E200*H200,2)</f>
        <v>0</v>
      </c>
      <c r="J200" s="164">
        <v>35000</v>
      </c>
      <c r="K200" s="163">
        <f t="shared" ref="K200:K206" si="16">ROUND(E200*J200,2)</f>
        <v>35000</v>
      </c>
      <c r="L200" s="163">
        <v>21</v>
      </c>
      <c r="M200" s="163">
        <f t="shared" ref="M200:M206" si="17">G200*(1+L200/100)</f>
        <v>0</v>
      </c>
      <c r="N200" s="162">
        <v>0.09</v>
      </c>
      <c r="O200" s="162">
        <f t="shared" ref="O200:O206" si="18">ROUND(E200*N200,2)</f>
        <v>0.09</v>
      </c>
      <c r="P200" s="162">
        <v>0</v>
      </c>
      <c r="Q200" s="162">
        <f t="shared" ref="Q200:Q206" si="19">ROUND(E200*P200,2)</f>
        <v>0</v>
      </c>
      <c r="R200" s="163"/>
      <c r="S200" s="163" t="s">
        <v>229</v>
      </c>
      <c r="T200" s="163" t="s">
        <v>217</v>
      </c>
      <c r="U200" s="163">
        <v>2.8559999999999999</v>
      </c>
      <c r="V200" s="163">
        <f t="shared" ref="V200:V206" si="20">ROUND(E200*U200,2)</f>
        <v>2.86</v>
      </c>
      <c r="W200" s="163"/>
      <c r="X200" s="163" t="s">
        <v>240</v>
      </c>
      <c r="Y200" s="163" t="s">
        <v>219</v>
      </c>
      <c r="Z200" s="153"/>
      <c r="AA200" s="153"/>
      <c r="AB200" s="153"/>
      <c r="AC200" s="153"/>
      <c r="AD200" s="153"/>
      <c r="AE200" s="153"/>
      <c r="AF200" s="153"/>
      <c r="AG200" s="153" t="s">
        <v>350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80">
        <v>75</v>
      </c>
      <c r="B201" s="181" t="s">
        <v>539</v>
      </c>
      <c r="C201" s="187" t="s">
        <v>540</v>
      </c>
      <c r="D201" s="182" t="s">
        <v>507</v>
      </c>
      <c r="E201" s="183">
        <v>2</v>
      </c>
      <c r="F201" s="184">
        <v>0</v>
      </c>
      <c r="G201" s="185">
        <f t="shared" si="14"/>
        <v>0</v>
      </c>
      <c r="H201" s="164">
        <v>0</v>
      </c>
      <c r="I201" s="163">
        <f t="shared" si="15"/>
        <v>0</v>
      </c>
      <c r="J201" s="164">
        <v>25000</v>
      </c>
      <c r="K201" s="163">
        <f t="shared" si="16"/>
        <v>50000</v>
      </c>
      <c r="L201" s="163">
        <v>21</v>
      </c>
      <c r="M201" s="163">
        <f t="shared" si="17"/>
        <v>0</v>
      </c>
      <c r="N201" s="162">
        <v>0.04</v>
      </c>
      <c r="O201" s="162">
        <f t="shared" si="18"/>
        <v>0.08</v>
      </c>
      <c r="P201" s="162">
        <v>0</v>
      </c>
      <c r="Q201" s="162">
        <f t="shared" si="19"/>
        <v>0</v>
      </c>
      <c r="R201" s="163"/>
      <c r="S201" s="163" t="s">
        <v>229</v>
      </c>
      <c r="T201" s="163" t="s">
        <v>217</v>
      </c>
      <c r="U201" s="163">
        <v>2.8559999999999999</v>
      </c>
      <c r="V201" s="163">
        <f t="shared" si="20"/>
        <v>5.71</v>
      </c>
      <c r="W201" s="163"/>
      <c r="X201" s="163" t="s">
        <v>240</v>
      </c>
      <c r="Y201" s="163" t="s">
        <v>219</v>
      </c>
      <c r="Z201" s="153"/>
      <c r="AA201" s="153"/>
      <c r="AB201" s="153"/>
      <c r="AC201" s="153"/>
      <c r="AD201" s="153"/>
      <c r="AE201" s="153"/>
      <c r="AF201" s="153"/>
      <c r="AG201" s="153" t="s">
        <v>350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80">
        <v>76</v>
      </c>
      <c r="B202" s="181" t="s">
        <v>541</v>
      </c>
      <c r="C202" s="187" t="s">
        <v>542</v>
      </c>
      <c r="D202" s="182" t="s">
        <v>507</v>
      </c>
      <c r="E202" s="183">
        <v>1</v>
      </c>
      <c r="F202" s="184">
        <v>0</v>
      </c>
      <c r="G202" s="185">
        <f t="shared" si="14"/>
        <v>0</v>
      </c>
      <c r="H202" s="164">
        <v>0</v>
      </c>
      <c r="I202" s="163">
        <f t="shared" si="15"/>
        <v>0</v>
      </c>
      <c r="J202" s="164">
        <v>15000</v>
      </c>
      <c r="K202" s="163">
        <f t="shared" si="16"/>
        <v>15000</v>
      </c>
      <c r="L202" s="163">
        <v>21</v>
      </c>
      <c r="M202" s="163">
        <f t="shared" si="17"/>
        <v>0</v>
      </c>
      <c r="N202" s="162">
        <v>0.01</v>
      </c>
      <c r="O202" s="162">
        <f t="shared" si="18"/>
        <v>0.01</v>
      </c>
      <c r="P202" s="162">
        <v>0</v>
      </c>
      <c r="Q202" s="162">
        <f t="shared" si="19"/>
        <v>0</v>
      </c>
      <c r="R202" s="163"/>
      <c r="S202" s="163" t="s">
        <v>229</v>
      </c>
      <c r="T202" s="163" t="s">
        <v>217</v>
      </c>
      <c r="U202" s="163">
        <v>2.8559999999999999</v>
      </c>
      <c r="V202" s="163">
        <f t="shared" si="20"/>
        <v>2.86</v>
      </c>
      <c r="W202" s="163"/>
      <c r="X202" s="163" t="s">
        <v>240</v>
      </c>
      <c r="Y202" s="163" t="s">
        <v>219</v>
      </c>
      <c r="Z202" s="153"/>
      <c r="AA202" s="153"/>
      <c r="AB202" s="153"/>
      <c r="AC202" s="153"/>
      <c r="AD202" s="153"/>
      <c r="AE202" s="153"/>
      <c r="AF202" s="153"/>
      <c r="AG202" s="153" t="s">
        <v>350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ht="22.5" outlineLevel="1" x14ac:dyDescent="0.2">
      <c r="A203" s="180">
        <v>77</v>
      </c>
      <c r="B203" s="181" t="s">
        <v>543</v>
      </c>
      <c r="C203" s="187" t="s">
        <v>544</v>
      </c>
      <c r="D203" s="182" t="s">
        <v>507</v>
      </c>
      <c r="E203" s="183">
        <v>14</v>
      </c>
      <c r="F203" s="184">
        <v>0</v>
      </c>
      <c r="G203" s="185">
        <f t="shared" si="14"/>
        <v>0</v>
      </c>
      <c r="H203" s="164">
        <v>0</v>
      </c>
      <c r="I203" s="163">
        <f t="shared" si="15"/>
        <v>0</v>
      </c>
      <c r="J203" s="164">
        <v>1200</v>
      </c>
      <c r="K203" s="163">
        <f t="shared" si="16"/>
        <v>16800</v>
      </c>
      <c r="L203" s="163">
        <v>21</v>
      </c>
      <c r="M203" s="163">
        <f t="shared" si="17"/>
        <v>0</v>
      </c>
      <c r="N203" s="162">
        <v>6.0000000000000001E-3</v>
      </c>
      <c r="O203" s="162">
        <f t="shared" si="18"/>
        <v>0.08</v>
      </c>
      <c r="P203" s="162">
        <v>0</v>
      </c>
      <c r="Q203" s="162">
        <f t="shared" si="19"/>
        <v>0</v>
      </c>
      <c r="R203" s="163"/>
      <c r="S203" s="163" t="s">
        <v>229</v>
      </c>
      <c r="T203" s="163" t="s">
        <v>217</v>
      </c>
      <c r="U203" s="163">
        <v>2.8559999999999999</v>
      </c>
      <c r="V203" s="163">
        <f t="shared" si="20"/>
        <v>39.979999999999997</v>
      </c>
      <c r="W203" s="163"/>
      <c r="X203" s="163" t="s">
        <v>240</v>
      </c>
      <c r="Y203" s="163" t="s">
        <v>219</v>
      </c>
      <c r="Z203" s="153"/>
      <c r="AA203" s="153"/>
      <c r="AB203" s="153"/>
      <c r="AC203" s="153"/>
      <c r="AD203" s="153"/>
      <c r="AE203" s="153"/>
      <c r="AF203" s="153"/>
      <c r="AG203" s="153" t="s">
        <v>350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80">
        <v>78</v>
      </c>
      <c r="B204" s="181" t="s">
        <v>545</v>
      </c>
      <c r="C204" s="187" t="s">
        <v>546</v>
      </c>
      <c r="D204" s="182" t="s">
        <v>507</v>
      </c>
      <c r="E204" s="183">
        <v>2</v>
      </c>
      <c r="F204" s="184">
        <v>0</v>
      </c>
      <c r="G204" s="185">
        <f t="shared" si="14"/>
        <v>0</v>
      </c>
      <c r="H204" s="164">
        <v>0</v>
      </c>
      <c r="I204" s="163">
        <f t="shared" si="15"/>
        <v>0</v>
      </c>
      <c r="J204" s="164">
        <v>1500</v>
      </c>
      <c r="K204" s="163">
        <f t="shared" si="16"/>
        <v>3000</v>
      </c>
      <c r="L204" s="163">
        <v>21</v>
      </c>
      <c r="M204" s="163">
        <f t="shared" si="17"/>
        <v>0</v>
      </c>
      <c r="N204" s="162">
        <v>6.0000000000000001E-3</v>
      </c>
      <c r="O204" s="162">
        <f t="shared" si="18"/>
        <v>0.01</v>
      </c>
      <c r="P204" s="162">
        <v>0</v>
      </c>
      <c r="Q204" s="162">
        <f t="shared" si="19"/>
        <v>0</v>
      </c>
      <c r="R204" s="163"/>
      <c r="S204" s="163" t="s">
        <v>229</v>
      </c>
      <c r="T204" s="163" t="s">
        <v>217</v>
      </c>
      <c r="U204" s="163">
        <v>2.8559999999999999</v>
      </c>
      <c r="V204" s="163">
        <f t="shared" si="20"/>
        <v>5.71</v>
      </c>
      <c r="W204" s="163"/>
      <c r="X204" s="163" t="s">
        <v>240</v>
      </c>
      <c r="Y204" s="163" t="s">
        <v>219</v>
      </c>
      <c r="Z204" s="153"/>
      <c r="AA204" s="153"/>
      <c r="AB204" s="153"/>
      <c r="AC204" s="153"/>
      <c r="AD204" s="153"/>
      <c r="AE204" s="153"/>
      <c r="AF204" s="153"/>
      <c r="AG204" s="153" t="s">
        <v>350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 x14ac:dyDescent="0.2">
      <c r="A205" s="180">
        <v>79</v>
      </c>
      <c r="B205" s="181" t="s">
        <v>547</v>
      </c>
      <c r="C205" s="187" t="s">
        <v>548</v>
      </c>
      <c r="D205" s="182" t="s">
        <v>507</v>
      </c>
      <c r="E205" s="183">
        <v>6</v>
      </c>
      <c r="F205" s="184">
        <v>0</v>
      </c>
      <c r="G205" s="185">
        <f t="shared" si="14"/>
        <v>0</v>
      </c>
      <c r="H205" s="164">
        <v>0</v>
      </c>
      <c r="I205" s="163">
        <f t="shared" si="15"/>
        <v>0</v>
      </c>
      <c r="J205" s="164">
        <v>800</v>
      </c>
      <c r="K205" s="163">
        <f t="shared" si="16"/>
        <v>4800</v>
      </c>
      <c r="L205" s="163">
        <v>21</v>
      </c>
      <c r="M205" s="163">
        <f t="shared" si="17"/>
        <v>0</v>
      </c>
      <c r="N205" s="162">
        <v>1.25E-3</v>
      </c>
      <c r="O205" s="162">
        <f t="shared" si="18"/>
        <v>0.01</v>
      </c>
      <c r="P205" s="162">
        <v>0</v>
      </c>
      <c r="Q205" s="162">
        <f t="shared" si="19"/>
        <v>0</v>
      </c>
      <c r="R205" s="163"/>
      <c r="S205" s="163" t="s">
        <v>229</v>
      </c>
      <c r="T205" s="163" t="s">
        <v>217</v>
      </c>
      <c r="U205" s="163">
        <v>2.8559999999999999</v>
      </c>
      <c r="V205" s="163">
        <f t="shared" si="20"/>
        <v>17.14</v>
      </c>
      <c r="W205" s="163"/>
      <c r="X205" s="163" t="s">
        <v>240</v>
      </c>
      <c r="Y205" s="163" t="s">
        <v>219</v>
      </c>
      <c r="Z205" s="153"/>
      <c r="AA205" s="153"/>
      <c r="AB205" s="153"/>
      <c r="AC205" s="153"/>
      <c r="AD205" s="153"/>
      <c r="AE205" s="153"/>
      <c r="AF205" s="153"/>
      <c r="AG205" s="153" t="s">
        <v>350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80">
        <v>80</v>
      </c>
      <c r="B206" s="181" t="s">
        <v>549</v>
      </c>
      <c r="C206" s="187" t="s">
        <v>550</v>
      </c>
      <c r="D206" s="182" t="s">
        <v>0</v>
      </c>
      <c r="E206" s="183">
        <v>3336.1</v>
      </c>
      <c r="F206" s="184">
        <v>0</v>
      </c>
      <c r="G206" s="185">
        <f t="shared" si="14"/>
        <v>0</v>
      </c>
      <c r="H206" s="164">
        <v>0</v>
      </c>
      <c r="I206" s="163">
        <f t="shared" si="15"/>
        <v>0</v>
      </c>
      <c r="J206" s="164">
        <v>2.25</v>
      </c>
      <c r="K206" s="163">
        <f t="shared" si="16"/>
        <v>7506.23</v>
      </c>
      <c r="L206" s="163">
        <v>21</v>
      </c>
      <c r="M206" s="163">
        <f t="shared" si="17"/>
        <v>0</v>
      </c>
      <c r="N206" s="162">
        <v>0</v>
      </c>
      <c r="O206" s="162">
        <f t="shared" si="18"/>
        <v>0</v>
      </c>
      <c r="P206" s="162">
        <v>0</v>
      </c>
      <c r="Q206" s="162">
        <f t="shared" si="19"/>
        <v>0</v>
      </c>
      <c r="R206" s="163"/>
      <c r="S206" s="163" t="s">
        <v>216</v>
      </c>
      <c r="T206" s="163" t="s">
        <v>216</v>
      </c>
      <c r="U206" s="163">
        <v>0</v>
      </c>
      <c r="V206" s="163">
        <f t="shared" si="20"/>
        <v>0</v>
      </c>
      <c r="W206" s="163"/>
      <c r="X206" s="163" t="s">
        <v>291</v>
      </c>
      <c r="Y206" s="163" t="s">
        <v>219</v>
      </c>
      <c r="Z206" s="153"/>
      <c r="AA206" s="153"/>
      <c r="AB206" s="153"/>
      <c r="AC206" s="153"/>
      <c r="AD206" s="153"/>
      <c r="AE206" s="153"/>
      <c r="AF206" s="153"/>
      <c r="AG206" s="153" t="s">
        <v>297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x14ac:dyDescent="0.2">
      <c r="A207" s="167" t="s">
        <v>211</v>
      </c>
      <c r="B207" s="168" t="s">
        <v>169</v>
      </c>
      <c r="C207" s="186" t="s">
        <v>170</v>
      </c>
      <c r="D207" s="169"/>
      <c r="E207" s="170"/>
      <c r="F207" s="171"/>
      <c r="G207" s="172">
        <f>SUMIF(AG208:AG239,"&lt;&gt;NOR",G208:G239)</f>
        <v>0</v>
      </c>
      <c r="H207" s="166"/>
      <c r="I207" s="166">
        <f>SUM(I208:I239)</f>
        <v>71525.740000000005</v>
      </c>
      <c r="J207" s="166"/>
      <c r="K207" s="166">
        <f>SUM(K208:K239)</f>
        <v>74889.89</v>
      </c>
      <c r="L207" s="166"/>
      <c r="M207" s="166">
        <f>SUM(M208:M239)</f>
        <v>0</v>
      </c>
      <c r="N207" s="165"/>
      <c r="O207" s="165">
        <f>SUM(O208:O239)</f>
        <v>8.26</v>
      </c>
      <c r="P207" s="165"/>
      <c r="Q207" s="165">
        <f>SUM(Q208:Q239)</f>
        <v>0</v>
      </c>
      <c r="R207" s="166"/>
      <c r="S207" s="166"/>
      <c r="T207" s="166"/>
      <c r="U207" s="166"/>
      <c r="V207" s="166">
        <f>SUM(V208:V239)</f>
        <v>120.01</v>
      </c>
      <c r="W207" s="166"/>
      <c r="X207" s="166"/>
      <c r="Y207" s="166"/>
      <c r="AG207" t="s">
        <v>212</v>
      </c>
    </row>
    <row r="208" spans="1:60" outlineLevel="1" x14ac:dyDescent="0.2">
      <c r="A208" s="174">
        <v>81</v>
      </c>
      <c r="B208" s="175" t="s">
        <v>551</v>
      </c>
      <c r="C208" s="188" t="s">
        <v>552</v>
      </c>
      <c r="D208" s="176" t="s">
        <v>245</v>
      </c>
      <c r="E208" s="177">
        <v>78.5</v>
      </c>
      <c r="F208" s="178">
        <v>0</v>
      </c>
      <c r="G208" s="179">
        <f>ROUND(E208*F208,2)</f>
        <v>0</v>
      </c>
      <c r="H208" s="164">
        <v>25.71</v>
      </c>
      <c r="I208" s="163">
        <f>ROUND(E208*H208,2)</f>
        <v>2018.24</v>
      </c>
      <c r="J208" s="164">
        <v>31.79</v>
      </c>
      <c r="K208" s="163">
        <f>ROUND(E208*J208,2)</f>
        <v>2495.52</v>
      </c>
      <c r="L208" s="163">
        <v>21</v>
      </c>
      <c r="M208" s="163">
        <f>G208*(1+L208/100)</f>
        <v>0</v>
      </c>
      <c r="N208" s="162">
        <v>2.1000000000000001E-4</v>
      </c>
      <c r="O208" s="162">
        <f>ROUND(E208*N208,2)</f>
        <v>0.02</v>
      </c>
      <c r="P208" s="162">
        <v>0</v>
      </c>
      <c r="Q208" s="162">
        <f>ROUND(E208*P208,2)</f>
        <v>0</v>
      </c>
      <c r="R208" s="163"/>
      <c r="S208" s="163" t="s">
        <v>216</v>
      </c>
      <c r="T208" s="163" t="s">
        <v>216</v>
      </c>
      <c r="U208" s="163">
        <v>0.05</v>
      </c>
      <c r="V208" s="163">
        <f>ROUND(E208*U208,2)</f>
        <v>3.93</v>
      </c>
      <c r="W208" s="163"/>
      <c r="X208" s="163" t="s">
        <v>240</v>
      </c>
      <c r="Y208" s="163" t="s">
        <v>219</v>
      </c>
      <c r="Z208" s="153"/>
      <c r="AA208" s="153"/>
      <c r="AB208" s="153"/>
      <c r="AC208" s="153"/>
      <c r="AD208" s="153"/>
      <c r="AE208" s="153"/>
      <c r="AF208" s="153"/>
      <c r="AG208" s="153" t="s">
        <v>350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2" x14ac:dyDescent="0.2">
      <c r="A209" s="160"/>
      <c r="B209" s="161"/>
      <c r="C209" s="194" t="s">
        <v>553</v>
      </c>
      <c r="D209" s="192"/>
      <c r="E209" s="193">
        <v>3.75</v>
      </c>
      <c r="F209" s="163"/>
      <c r="G209" s="163"/>
      <c r="H209" s="163"/>
      <c r="I209" s="163"/>
      <c r="J209" s="163"/>
      <c r="K209" s="163"/>
      <c r="L209" s="163"/>
      <c r="M209" s="163"/>
      <c r="N209" s="162"/>
      <c r="O209" s="162"/>
      <c r="P209" s="162"/>
      <c r="Q209" s="162"/>
      <c r="R209" s="163"/>
      <c r="S209" s="163"/>
      <c r="T209" s="163"/>
      <c r="U209" s="163"/>
      <c r="V209" s="163"/>
      <c r="W209" s="163"/>
      <c r="X209" s="163"/>
      <c r="Y209" s="163"/>
      <c r="Z209" s="153"/>
      <c r="AA209" s="153"/>
      <c r="AB209" s="153"/>
      <c r="AC209" s="153"/>
      <c r="AD209" s="153"/>
      <c r="AE209" s="153"/>
      <c r="AF209" s="153"/>
      <c r="AG209" s="153" t="s">
        <v>243</v>
      </c>
      <c r="AH209" s="153">
        <v>0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3" x14ac:dyDescent="0.2">
      <c r="A210" s="160"/>
      <c r="B210" s="161"/>
      <c r="C210" s="194" t="s">
        <v>554</v>
      </c>
      <c r="D210" s="192"/>
      <c r="E210" s="193">
        <v>7.8</v>
      </c>
      <c r="F210" s="163"/>
      <c r="G210" s="163"/>
      <c r="H210" s="163"/>
      <c r="I210" s="163"/>
      <c r="J210" s="163"/>
      <c r="K210" s="163"/>
      <c r="L210" s="163"/>
      <c r="M210" s="163"/>
      <c r="N210" s="162"/>
      <c r="O210" s="162"/>
      <c r="P210" s="162"/>
      <c r="Q210" s="162"/>
      <c r="R210" s="163"/>
      <c r="S210" s="163"/>
      <c r="T210" s="163"/>
      <c r="U210" s="163"/>
      <c r="V210" s="163"/>
      <c r="W210" s="163"/>
      <c r="X210" s="163"/>
      <c r="Y210" s="163"/>
      <c r="Z210" s="153"/>
      <c r="AA210" s="153"/>
      <c r="AB210" s="153"/>
      <c r="AC210" s="153"/>
      <c r="AD210" s="153"/>
      <c r="AE210" s="153"/>
      <c r="AF210" s="153"/>
      <c r="AG210" s="153" t="s">
        <v>243</v>
      </c>
      <c r="AH210" s="153">
        <v>0</v>
      </c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3" x14ac:dyDescent="0.2">
      <c r="A211" s="160"/>
      <c r="B211" s="161"/>
      <c r="C211" s="194" t="s">
        <v>555</v>
      </c>
      <c r="D211" s="192"/>
      <c r="E211" s="193">
        <v>12.6</v>
      </c>
      <c r="F211" s="163"/>
      <c r="G211" s="163"/>
      <c r="H211" s="163"/>
      <c r="I211" s="163"/>
      <c r="J211" s="163"/>
      <c r="K211" s="163"/>
      <c r="L211" s="163"/>
      <c r="M211" s="163"/>
      <c r="N211" s="162"/>
      <c r="O211" s="162"/>
      <c r="P211" s="162"/>
      <c r="Q211" s="162"/>
      <c r="R211" s="163"/>
      <c r="S211" s="163"/>
      <c r="T211" s="163"/>
      <c r="U211" s="163"/>
      <c r="V211" s="163"/>
      <c r="W211" s="163"/>
      <c r="X211" s="163"/>
      <c r="Y211" s="163"/>
      <c r="Z211" s="153"/>
      <c r="AA211" s="153"/>
      <c r="AB211" s="153"/>
      <c r="AC211" s="153"/>
      <c r="AD211" s="153"/>
      <c r="AE211" s="153"/>
      <c r="AF211" s="153"/>
      <c r="AG211" s="153" t="s">
        <v>243</v>
      </c>
      <c r="AH211" s="153">
        <v>0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3" x14ac:dyDescent="0.2">
      <c r="A212" s="160"/>
      <c r="B212" s="161"/>
      <c r="C212" s="194" t="s">
        <v>556</v>
      </c>
      <c r="D212" s="192"/>
      <c r="E212" s="193">
        <v>18.399999999999999</v>
      </c>
      <c r="F212" s="163"/>
      <c r="G212" s="163"/>
      <c r="H212" s="163"/>
      <c r="I212" s="163"/>
      <c r="J212" s="163"/>
      <c r="K212" s="163"/>
      <c r="L212" s="163"/>
      <c r="M212" s="163"/>
      <c r="N212" s="162"/>
      <c r="O212" s="162"/>
      <c r="P212" s="162"/>
      <c r="Q212" s="162"/>
      <c r="R212" s="163"/>
      <c r="S212" s="163"/>
      <c r="T212" s="163"/>
      <c r="U212" s="163"/>
      <c r="V212" s="163"/>
      <c r="W212" s="163"/>
      <c r="X212" s="163"/>
      <c r="Y212" s="163"/>
      <c r="Z212" s="153"/>
      <c r="AA212" s="153"/>
      <c r="AB212" s="153"/>
      <c r="AC212" s="153"/>
      <c r="AD212" s="153"/>
      <c r="AE212" s="153"/>
      <c r="AF212" s="153"/>
      <c r="AG212" s="153" t="s">
        <v>243</v>
      </c>
      <c r="AH212" s="153">
        <v>0</v>
      </c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3" x14ac:dyDescent="0.2">
      <c r="A213" s="160"/>
      <c r="B213" s="161"/>
      <c r="C213" s="194" t="s">
        <v>557</v>
      </c>
      <c r="D213" s="192"/>
      <c r="E213" s="193">
        <v>9.15</v>
      </c>
      <c r="F213" s="163"/>
      <c r="G213" s="163"/>
      <c r="H213" s="163"/>
      <c r="I213" s="163"/>
      <c r="J213" s="163"/>
      <c r="K213" s="163"/>
      <c r="L213" s="163"/>
      <c r="M213" s="163"/>
      <c r="N213" s="162"/>
      <c r="O213" s="162"/>
      <c r="P213" s="162"/>
      <c r="Q213" s="162"/>
      <c r="R213" s="163"/>
      <c r="S213" s="163"/>
      <c r="T213" s="163"/>
      <c r="U213" s="163"/>
      <c r="V213" s="163"/>
      <c r="W213" s="163"/>
      <c r="X213" s="163"/>
      <c r="Y213" s="163"/>
      <c r="Z213" s="153"/>
      <c r="AA213" s="153"/>
      <c r="AB213" s="153"/>
      <c r="AC213" s="153"/>
      <c r="AD213" s="153"/>
      <c r="AE213" s="153"/>
      <c r="AF213" s="153"/>
      <c r="AG213" s="153" t="s">
        <v>243</v>
      </c>
      <c r="AH213" s="153">
        <v>0</v>
      </c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3" x14ac:dyDescent="0.2">
      <c r="A214" s="160"/>
      <c r="B214" s="161"/>
      <c r="C214" s="194" t="s">
        <v>558</v>
      </c>
      <c r="D214" s="192"/>
      <c r="E214" s="193">
        <v>26.8</v>
      </c>
      <c r="F214" s="163"/>
      <c r="G214" s="163"/>
      <c r="H214" s="163"/>
      <c r="I214" s="163"/>
      <c r="J214" s="163"/>
      <c r="K214" s="163"/>
      <c r="L214" s="163"/>
      <c r="M214" s="163"/>
      <c r="N214" s="162"/>
      <c r="O214" s="162"/>
      <c r="P214" s="162"/>
      <c r="Q214" s="162"/>
      <c r="R214" s="163"/>
      <c r="S214" s="163"/>
      <c r="T214" s="163"/>
      <c r="U214" s="163"/>
      <c r="V214" s="163"/>
      <c r="W214" s="163"/>
      <c r="X214" s="163"/>
      <c r="Y214" s="163"/>
      <c r="Z214" s="153"/>
      <c r="AA214" s="153"/>
      <c r="AB214" s="153"/>
      <c r="AC214" s="153"/>
      <c r="AD214" s="153"/>
      <c r="AE214" s="153"/>
      <c r="AF214" s="153"/>
      <c r="AG214" s="153" t="s">
        <v>243</v>
      </c>
      <c r="AH214" s="153">
        <v>0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74">
        <v>82</v>
      </c>
      <c r="B215" s="175" t="s">
        <v>559</v>
      </c>
      <c r="C215" s="188" t="s">
        <v>560</v>
      </c>
      <c r="D215" s="176" t="s">
        <v>245</v>
      </c>
      <c r="E215" s="177">
        <v>86.35</v>
      </c>
      <c r="F215" s="178">
        <v>0</v>
      </c>
      <c r="G215" s="179">
        <f>ROUND(E215*F215,2)</f>
        <v>0</v>
      </c>
      <c r="H215" s="164">
        <v>119.67</v>
      </c>
      <c r="I215" s="163">
        <f>ROUND(E215*H215,2)</f>
        <v>10333.5</v>
      </c>
      <c r="J215" s="164">
        <v>726.33</v>
      </c>
      <c r="K215" s="163">
        <f>ROUND(E215*J215,2)</f>
        <v>62718.6</v>
      </c>
      <c r="L215" s="163">
        <v>21</v>
      </c>
      <c r="M215" s="163">
        <f>G215*(1+L215/100)</f>
        <v>0</v>
      </c>
      <c r="N215" s="162">
        <v>7.6230000000000006E-2</v>
      </c>
      <c r="O215" s="162">
        <f>ROUND(E215*N215,2)</f>
        <v>6.58</v>
      </c>
      <c r="P215" s="162">
        <v>0</v>
      </c>
      <c r="Q215" s="162">
        <f>ROUND(E215*P215,2)</f>
        <v>0</v>
      </c>
      <c r="R215" s="163"/>
      <c r="S215" s="163" t="s">
        <v>216</v>
      </c>
      <c r="T215" s="163" t="s">
        <v>216</v>
      </c>
      <c r="U215" s="163">
        <v>1.1359999999999999</v>
      </c>
      <c r="V215" s="163">
        <f>ROUND(E215*U215,2)</f>
        <v>98.09</v>
      </c>
      <c r="W215" s="163"/>
      <c r="X215" s="163" t="s">
        <v>240</v>
      </c>
      <c r="Y215" s="163" t="s">
        <v>219</v>
      </c>
      <c r="Z215" s="153"/>
      <c r="AA215" s="153"/>
      <c r="AB215" s="153"/>
      <c r="AC215" s="153"/>
      <c r="AD215" s="153"/>
      <c r="AE215" s="153"/>
      <c r="AF215" s="153"/>
      <c r="AG215" s="153" t="s">
        <v>350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2" x14ac:dyDescent="0.2">
      <c r="A216" s="160"/>
      <c r="B216" s="161"/>
      <c r="C216" s="194" t="s">
        <v>561</v>
      </c>
      <c r="D216" s="192"/>
      <c r="E216" s="193">
        <v>4.13</v>
      </c>
      <c r="F216" s="163"/>
      <c r="G216" s="163"/>
      <c r="H216" s="163"/>
      <c r="I216" s="163"/>
      <c r="J216" s="163"/>
      <c r="K216" s="163"/>
      <c r="L216" s="163"/>
      <c r="M216" s="163"/>
      <c r="N216" s="162"/>
      <c r="O216" s="162"/>
      <c r="P216" s="162"/>
      <c r="Q216" s="162"/>
      <c r="R216" s="163"/>
      <c r="S216" s="163"/>
      <c r="T216" s="163"/>
      <c r="U216" s="163"/>
      <c r="V216" s="163"/>
      <c r="W216" s="163"/>
      <c r="X216" s="163"/>
      <c r="Y216" s="163"/>
      <c r="Z216" s="153"/>
      <c r="AA216" s="153"/>
      <c r="AB216" s="153"/>
      <c r="AC216" s="153"/>
      <c r="AD216" s="153"/>
      <c r="AE216" s="153"/>
      <c r="AF216" s="153"/>
      <c r="AG216" s="153" t="s">
        <v>243</v>
      </c>
      <c r="AH216" s="153">
        <v>0</v>
      </c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3" x14ac:dyDescent="0.2">
      <c r="A217" s="160"/>
      <c r="B217" s="161"/>
      <c r="C217" s="194" t="s">
        <v>562</v>
      </c>
      <c r="D217" s="192"/>
      <c r="E217" s="193">
        <v>8.58</v>
      </c>
      <c r="F217" s="163"/>
      <c r="G217" s="163"/>
      <c r="H217" s="163"/>
      <c r="I217" s="163"/>
      <c r="J217" s="163"/>
      <c r="K217" s="163"/>
      <c r="L217" s="163"/>
      <c r="M217" s="163"/>
      <c r="N217" s="162"/>
      <c r="O217" s="162"/>
      <c r="P217" s="162"/>
      <c r="Q217" s="162"/>
      <c r="R217" s="163"/>
      <c r="S217" s="163"/>
      <c r="T217" s="163"/>
      <c r="U217" s="163"/>
      <c r="V217" s="163"/>
      <c r="W217" s="163"/>
      <c r="X217" s="163"/>
      <c r="Y217" s="163"/>
      <c r="Z217" s="153"/>
      <c r="AA217" s="153"/>
      <c r="AB217" s="153"/>
      <c r="AC217" s="153"/>
      <c r="AD217" s="153"/>
      <c r="AE217" s="153"/>
      <c r="AF217" s="153"/>
      <c r="AG217" s="153" t="s">
        <v>243</v>
      </c>
      <c r="AH217" s="153">
        <v>0</v>
      </c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3" x14ac:dyDescent="0.2">
      <c r="A218" s="160"/>
      <c r="B218" s="161"/>
      <c r="C218" s="194" t="s">
        <v>563</v>
      </c>
      <c r="D218" s="192"/>
      <c r="E218" s="193">
        <v>13.86</v>
      </c>
      <c r="F218" s="163"/>
      <c r="G218" s="163"/>
      <c r="H218" s="163"/>
      <c r="I218" s="163"/>
      <c r="J218" s="163"/>
      <c r="K218" s="163"/>
      <c r="L218" s="163"/>
      <c r="M218" s="163"/>
      <c r="N218" s="162"/>
      <c r="O218" s="162"/>
      <c r="P218" s="162"/>
      <c r="Q218" s="162"/>
      <c r="R218" s="163"/>
      <c r="S218" s="163"/>
      <c r="T218" s="163"/>
      <c r="U218" s="163"/>
      <c r="V218" s="163"/>
      <c r="W218" s="163"/>
      <c r="X218" s="163"/>
      <c r="Y218" s="163"/>
      <c r="Z218" s="153"/>
      <c r="AA218" s="153"/>
      <c r="AB218" s="153"/>
      <c r="AC218" s="153"/>
      <c r="AD218" s="153"/>
      <c r="AE218" s="153"/>
      <c r="AF218" s="153"/>
      <c r="AG218" s="153" t="s">
        <v>243</v>
      </c>
      <c r="AH218" s="153">
        <v>0</v>
      </c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3" x14ac:dyDescent="0.2">
      <c r="A219" s="160"/>
      <c r="B219" s="161"/>
      <c r="C219" s="194" t="s">
        <v>564</v>
      </c>
      <c r="D219" s="192"/>
      <c r="E219" s="193">
        <v>20.239999999999998</v>
      </c>
      <c r="F219" s="163"/>
      <c r="G219" s="163"/>
      <c r="H219" s="163"/>
      <c r="I219" s="163"/>
      <c r="J219" s="163"/>
      <c r="K219" s="163"/>
      <c r="L219" s="163"/>
      <c r="M219" s="163"/>
      <c r="N219" s="162"/>
      <c r="O219" s="162"/>
      <c r="P219" s="162"/>
      <c r="Q219" s="162"/>
      <c r="R219" s="163"/>
      <c r="S219" s="163"/>
      <c r="T219" s="163"/>
      <c r="U219" s="163"/>
      <c r="V219" s="163"/>
      <c r="W219" s="163"/>
      <c r="X219" s="163"/>
      <c r="Y219" s="163"/>
      <c r="Z219" s="153"/>
      <c r="AA219" s="153"/>
      <c r="AB219" s="153"/>
      <c r="AC219" s="153"/>
      <c r="AD219" s="153"/>
      <c r="AE219" s="153"/>
      <c r="AF219" s="153"/>
      <c r="AG219" s="153" t="s">
        <v>243</v>
      </c>
      <c r="AH219" s="153">
        <v>0</v>
      </c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3" x14ac:dyDescent="0.2">
      <c r="A220" s="160"/>
      <c r="B220" s="161"/>
      <c r="C220" s="194" t="s">
        <v>565</v>
      </c>
      <c r="D220" s="192"/>
      <c r="E220" s="193">
        <v>10.06</v>
      </c>
      <c r="F220" s="163"/>
      <c r="G220" s="163"/>
      <c r="H220" s="163"/>
      <c r="I220" s="163"/>
      <c r="J220" s="163"/>
      <c r="K220" s="163"/>
      <c r="L220" s="163"/>
      <c r="M220" s="163"/>
      <c r="N220" s="162"/>
      <c r="O220" s="162"/>
      <c r="P220" s="162"/>
      <c r="Q220" s="162"/>
      <c r="R220" s="163"/>
      <c r="S220" s="163"/>
      <c r="T220" s="163"/>
      <c r="U220" s="163"/>
      <c r="V220" s="163"/>
      <c r="W220" s="163"/>
      <c r="X220" s="163"/>
      <c r="Y220" s="163"/>
      <c r="Z220" s="153"/>
      <c r="AA220" s="153"/>
      <c r="AB220" s="153"/>
      <c r="AC220" s="153"/>
      <c r="AD220" s="153"/>
      <c r="AE220" s="153"/>
      <c r="AF220" s="153"/>
      <c r="AG220" s="153" t="s">
        <v>243</v>
      </c>
      <c r="AH220" s="153">
        <v>0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3" x14ac:dyDescent="0.2">
      <c r="A221" s="160"/>
      <c r="B221" s="161"/>
      <c r="C221" s="194" t="s">
        <v>566</v>
      </c>
      <c r="D221" s="192"/>
      <c r="E221" s="193">
        <v>29.48</v>
      </c>
      <c r="F221" s="163"/>
      <c r="G221" s="163"/>
      <c r="H221" s="163"/>
      <c r="I221" s="163"/>
      <c r="J221" s="163"/>
      <c r="K221" s="163"/>
      <c r="L221" s="163"/>
      <c r="M221" s="163"/>
      <c r="N221" s="162"/>
      <c r="O221" s="162"/>
      <c r="P221" s="162"/>
      <c r="Q221" s="162"/>
      <c r="R221" s="163"/>
      <c r="S221" s="163"/>
      <c r="T221" s="163"/>
      <c r="U221" s="163"/>
      <c r="V221" s="163"/>
      <c r="W221" s="163"/>
      <c r="X221" s="163"/>
      <c r="Y221" s="163"/>
      <c r="Z221" s="153"/>
      <c r="AA221" s="153"/>
      <c r="AB221" s="153"/>
      <c r="AC221" s="153"/>
      <c r="AD221" s="153"/>
      <c r="AE221" s="153"/>
      <c r="AF221" s="153"/>
      <c r="AG221" s="153" t="s">
        <v>243</v>
      </c>
      <c r="AH221" s="153">
        <v>0</v>
      </c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74">
        <v>83</v>
      </c>
      <c r="B222" s="175" t="s">
        <v>567</v>
      </c>
      <c r="C222" s="188" t="s">
        <v>568</v>
      </c>
      <c r="D222" s="176" t="s">
        <v>245</v>
      </c>
      <c r="E222" s="177">
        <v>7.8</v>
      </c>
      <c r="F222" s="178">
        <v>0</v>
      </c>
      <c r="G222" s="179">
        <f>ROUND(E222*F222,2)</f>
        <v>0</v>
      </c>
      <c r="H222" s="164">
        <v>0</v>
      </c>
      <c r="I222" s="163">
        <f>ROUND(E222*H222,2)</f>
        <v>0</v>
      </c>
      <c r="J222" s="164">
        <v>391</v>
      </c>
      <c r="K222" s="163">
        <f>ROUND(E222*J222,2)</f>
        <v>3049.8</v>
      </c>
      <c r="L222" s="163">
        <v>21</v>
      </c>
      <c r="M222" s="163">
        <f>G222*(1+L222/100)</f>
        <v>0</v>
      </c>
      <c r="N222" s="162">
        <v>0</v>
      </c>
      <c r="O222" s="162">
        <f>ROUND(E222*N222,2)</f>
        <v>0</v>
      </c>
      <c r="P222" s="162">
        <v>0</v>
      </c>
      <c r="Q222" s="162">
        <f>ROUND(E222*P222,2)</f>
        <v>0</v>
      </c>
      <c r="R222" s="163"/>
      <c r="S222" s="163" t="s">
        <v>216</v>
      </c>
      <c r="T222" s="163" t="s">
        <v>216</v>
      </c>
      <c r="U222" s="163">
        <v>0.61499999999999999</v>
      </c>
      <c r="V222" s="163">
        <f>ROUND(E222*U222,2)</f>
        <v>4.8</v>
      </c>
      <c r="W222" s="163"/>
      <c r="X222" s="163" t="s">
        <v>240</v>
      </c>
      <c r="Y222" s="163" t="s">
        <v>219</v>
      </c>
      <c r="Z222" s="153"/>
      <c r="AA222" s="153"/>
      <c r="AB222" s="153"/>
      <c r="AC222" s="153"/>
      <c r="AD222" s="153"/>
      <c r="AE222" s="153"/>
      <c r="AF222" s="153"/>
      <c r="AG222" s="153" t="s">
        <v>350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2" x14ac:dyDescent="0.2">
      <c r="A223" s="160"/>
      <c r="B223" s="161"/>
      <c r="C223" s="194" t="s">
        <v>554</v>
      </c>
      <c r="D223" s="192"/>
      <c r="E223" s="193">
        <v>7.8</v>
      </c>
      <c r="F223" s="163"/>
      <c r="G223" s="163"/>
      <c r="H223" s="163"/>
      <c r="I223" s="163"/>
      <c r="J223" s="163"/>
      <c r="K223" s="163"/>
      <c r="L223" s="163"/>
      <c r="M223" s="163"/>
      <c r="N223" s="162"/>
      <c r="O223" s="162"/>
      <c r="P223" s="162"/>
      <c r="Q223" s="162"/>
      <c r="R223" s="163"/>
      <c r="S223" s="163"/>
      <c r="T223" s="163"/>
      <c r="U223" s="163"/>
      <c r="V223" s="163"/>
      <c r="W223" s="163"/>
      <c r="X223" s="163"/>
      <c r="Y223" s="163"/>
      <c r="Z223" s="153"/>
      <c r="AA223" s="153"/>
      <c r="AB223" s="153"/>
      <c r="AC223" s="153"/>
      <c r="AD223" s="153"/>
      <c r="AE223" s="153"/>
      <c r="AF223" s="153"/>
      <c r="AG223" s="153" t="s">
        <v>243</v>
      </c>
      <c r="AH223" s="153">
        <v>0</v>
      </c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74">
        <v>84</v>
      </c>
      <c r="B224" s="175" t="s">
        <v>569</v>
      </c>
      <c r="C224" s="188" t="s">
        <v>570</v>
      </c>
      <c r="D224" s="176" t="s">
        <v>245</v>
      </c>
      <c r="E224" s="177">
        <v>78.5</v>
      </c>
      <c r="F224" s="178">
        <v>0</v>
      </c>
      <c r="G224" s="179">
        <f>ROUND(E224*F224,2)</f>
        <v>0</v>
      </c>
      <c r="H224" s="164">
        <v>16.2</v>
      </c>
      <c r="I224" s="163">
        <f>ROUND(E224*H224,2)</f>
        <v>1271.7</v>
      </c>
      <c r="J224" s="164">
        <v>0</v>
      </c>
      <c r="K224" s="163">
        <f>ROUND(E224*J224,2)</f>
        <v>0</v>
      </c>
      <c r="L224" s="163">
        <v>21</v>
      </c>
      <c r="M224" s="163">
        <f>G224*(1+L224/100)</f>
        <v>0</v>
      </c>
      <c r="N224" s="162">
        <v>5.9999999999999995E-4</v>
      </c>
      <c r="O224" s="162">
        <f>ROUND(E224*N224,2)</f>
        <v>0.05</v>
      </c>
      <c r="P224" s="162">
        <v>0</v>
      </c>
      <c r="Q224" s="162">
        <f>ROUND(E224*P224,2)</f>
        <v>0</v>
      </c>
      <c r="R224" s="163"/>
      <c r="S224" s="163" t="s">
        <v>216</v>
      </c>
      <c r="T224" s="163" t="s">
        <v>216</v>
      </c>
      <c r="U224" s="163">
        <v>0</v>
      </c>
      <c r="V224" s="163">
        <f>ROUND(E224*U224,2)</f>
        <v>0</v>
      </c>
      <c r="W224" s="163"/>
      <c r="X224" s="163" t="s">
        <v>240</v>
      </c>
      <c r="Y224" s="163" t="s">
        <v>219</v>
      </c>
      <c r="Z224" s="153"/>
      <c r="AA224" s="153"/>
      <c r="AB224" s="153"/>
      <c r="AC224" s="153"/>
      <c r="AD224" s="153"/>
      <c r="AE224" s="153"/>
      <c r="AF224" s="153"/>
      <c r="AG224" s="153" t="s">
        <v>350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2" x14ac:dyDescent="0.2">
      <c r="A225" s="160"/>
      <c r="B225" s="161"/>
      <c r="C225" s="194" t="s">
        <v>553</v>
      </c>
      <c r="D225" s="192"/>
      <c r="E225" s="193">
        <v>3.75</v>
      </c>
      <c r="F225" s="163"/>
      <c r="G225" s="163"/>
      <c r="H225" s="163"/>
      <c r="I225" s="163"/>
      <c r="J225" s="163"/>
      <c r="K225" s="163"/>
      <c r="L225" s="163"/>
      <c r="M225" s="163"/>
      <c r="N225" s="162"/>
      <c r="O225" s="162"/>
      <c r="P225" s="162"/>
      <c r="Q225" s="162"/>
      <c r="R225" s="163"/>
      <c r="S225" s="163"/>
      <c r="T225" s="163"/>
      <c r="U225" s="163"/>
      <c r="V225" s="163"/>
      <c r="W225" s="163"/>
      <c r="X225" s="163"/>
      <c r="Y225" s="163"/>
      <c r="Z225" s="153"/>
      <c r="AA225" s="153"/>
      <c r="AB225" s="153"/>
      <c r="AC225" s="153"/>
      <c r="AD225" s="153"/>
      <c r="AE225" s="153"/>
      <c r="AF225" s="153"/>
      <c r="AG225" s="153" t="s">
        <v>243</v>
      </c>
      <c r="AH225" s="153">
        <v>0</v>
      </c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3" x14ac:dyDescent="0.2">
      <c r="A226" s="160"/>
      <c r="B226" s="161"/>
      <c r="C226" s="194" t="s">
        <v>554</v>
      </c>
      <c r="D226" s="192"/>
      <c r="E226" s="193">
        <v>7.8</v>
      </c>
      <c r="F226" s="163"/>
      <c r="G226" s="163"/>
      <c r="H226" s="163"/>
      <c r="I226" s="163"/>
      <c r="J226" s="163"/>
      <c r="K226" s="163"/>
      <c r="L226" s="163"/>
      <c r="M226" s="163"/>
      <c r="N226" s="162"/>
      <c r="O226" s="162"/>
      <c r="P226" s="162"/>
      <c r="Q226" s="162"/>
      <c r="R226" s="163"/>
      <c r="S226" s="163"/>
      <c r="T226" s="163"/>
      <c r="U226" s="163"/>
      <c r="V226" s="163"/>
      <c r="W226" s="163"/>
      <c r="X226" s="163"/>
      <c r="Y226" s="163"/>
      <c r="Z226" s="153"/>
      <c r="AA226" s="153"/>
      <c r="AB226" s="153"/>
      <c r="AC226" s="153"/>
      <c r="AD226" s="153"/>
      <c r="AE226" s="153"/>
      <c r="AF226" s="153"/>
      <c r="AG226" s="153" t="s">
        <v>243</v>
      </c>
      <c r="AH226" s="153">
        <v>0</v>
      </c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3" x14ac:dyDescent="0.2">
      <c r="A227" s="160"/>
      <c r="B227" s="161"/>
      <c r="C227" s="194" t="s">
        <v>555</v>
      </c>
      <c r="D227" s="192"/>
      <c r="E227" s="193">
        <v>12.6</v>
      </c>
      <c r="F227" s="163"/>
      <c r="G227" s="163"/>
      <c r="H227" s="163"/>
      <c r="I227" s="163"/>
      <c r="J227" s="163"/>
      <c r="K227" s="163"/>
      <c r="L227" s="163"/>
      <c r="M227" s="163"/>
      <c r="N227" s="162"/>
      <c r="O227" s="162"/>
      <c r="P227" s="162"/>
      <c r="Q227" s="162"/>
      <c r="R227" s="163"/>
      <c r="S227" s="163"/>
      <c r="T227" s="163"/>
      <c r="U227" s="163"/>
      <c r="V227" s="163"/>
      <c r="W227" s="163"/>
      <c r="X227" s="163"/>
      <c r="Y227" s="163"/>
      <c r="Z227" s="153"/>
      <c r="AA227" s="153"/>
      <c r="AB227" s="153"/>
      <c r="AC227" s="153"/>
      <c r="AD227" s="153"/>
      <c r="AE227" s="153"/>
      <c r="AF227" s="153"/>
      <c r="AG227" s="153" t="s">
        <v>243</v>
      </c>
      <c r="AH227" s="153">
        <v>0</v>
      </c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3" x14ac:dyDescent="0.2">
      <c r="A228" s="160"/>
      <c r="B228" s="161"/>
      <c r="C228" s="194" t="s">
        <v>556</v>
      </c>
      <c r="D228" s="192"/>
      <c r="E228" s="193">
        <v>18.399999999999999</v>
      </c>
      <c r="F228" s="163"/>
      <c r="G228" s="163"/>
      <c r="H228" s="163"/>
      <c r="I228" s="163"/>
      <c r="J228" s="163"/>
      <c r="K228" s="163"/>
      <c r="L228" s="163"/>
      <c r="M228" s="163"/>
      <c r="N228" s="162"/>
      <c r="O228" s="162"/>
      <c r="P228" s="162"/>
      <c r="Q228" s="162"/>
      <c r="R228" s="163"/>
      <c r="S228" s="163"/>
      <c r="T228" s="163"/>
      <c r="U228" s="163"/>
      <c r="V228" s="163"/>
      <c r="W228" s="163"/>
      <c r="X228" s="163"/>
      <c r="Y228" s="163"/>
      <c r="Z228" s="153"/>
      <c r="AA228" s="153"/>
      <c r="AB228" s="153"/>
      <c r="AC228" s="153"/>
      <c r="AD228" s="153"/>
      <c r="AE228" s="153"/>
      <c r="AF228" s="153"/>
      <c r="AG228" s="153" t="s">
        <v>243</v>
      </c>
      <c r="AH228" s="153">
        <v>0</v>
      </c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3" x14ac:dyDescent="0.2">
      <c r="A229" s="160"/>
      <c r="B229" s="161"/>
      <c r="C229" s="194" t="s">
        <v>557</v>
      </c>
      <c r="D229" s="192"/>
      <c r="E229" s="193">
        <v>9.15</v>
      </c>
      <c r="F229" s="163"/>
      <c r="G229" s="163"/>
      <c r="H229" s="163"/>
      <c r="I229" s="163"/>
      <c r="J229" s="163"/>
      <c r="K229" s="163"/>
      <c r="L229" s="163"/>
      <c r="M229" s="163"/>
      <c r="N229" s="162"/>
      <c r="O229" s="162"/>
      <c r="P229" s="162"/>
      <c r="Q229" s="162"/>
      <c r="R229" s="163"/>
      <c r="S229" s="163"/>
      <c r="T229" s="163"/>
      <c r="U229" s="163"/>
      <c r="V229" s="163"/>
      <c r="W229" s="163"/>
      <c r="X229" s="163"/>
      <c r="Y229" s="163"/>
      <c r="Z229" s="153"/>
      <c r="AA229" s="153"/>
      <c r="AB229" s="153"/>
      <c r="AC229" s="153"/>
      <c r="AD229" s="153"/>
      <c r="AE229" s="153"/>
      <c r="AF229" s="153"/>
      <c r="AG229" s="153" t="s">
        <v>243</v>
      </c>
      <c r="AH229" s="153">
        <v>0</v>
      </c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3" x14ac:dyDescent="0.2">
      <c r="A230" s="160"/>
      <c r="B230" s="161"/>
      <c r="C230" s="194" t="s">
        <v>558</v>
      </c>
      <c r="D230" s="192"/>
      <c r="E230" s="193">
        <v>26.8</v>
      </c>
      <c r="F230" s="163"/>
      <c r="G230" s="163"/>
      <c r="H230" s="163"/>
      <c r="I230" s="163"/>
      <c r="J230" s="163"/>
      <c r="K230" s="163"/>
      <c r="L230" s="163"/>
      <c r="M230" s="163"/>
      <c r="N230" s="162"/>
      <c r="O230" s="162"/>
      <c r="P230" s="162"/>
      <c r="Q230" s="162"/>
      <c r="R230" s="163"/>
      <c r="S230" s="163"/>
      <c r="T230" s="163"/>
      <c r="U230" s="163"/>
      <c r="V230" s="163"/>
      <c r="W230" s="163"/>
      <c r="X230" s="163"/>
      <c r="Y230" s="163"/>
      <c r="Z230" s="153"/>
      <c r="AA230" s="153"/>
      <c r="AB230" s="153"/>
      <c r="AC230" s="153"/>
      <c r="AD230" s="153"/>
      <c r="AE230" s="153"/>
      <c r="AF230" s="153"/>
      <c r="AG230" s="153" t="s">
        <v>243</v>
      </c>
      <c r="AH230" s="153">
        <v>0</v>
      </c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80">
        <v>85</v>
      </c>
      <c r="B231" s="181" t="s">
        <v>571</v>
      </c>
      <c r="C231" s="187" t="s">
        <v>2058</v>
      </c>
      <c r="D231" s="182" t="s">
        <v>256</v>
      </c>
      <c r="E231" s="183">
        <v>4</v>
      </c>
      <c r="F231" s="184">
        <v>0</v>
      </c>
      <c r="G231" s="185">
        <f>ROUND(E231*F231,2)</f>
        <v>0</v>
      </c>
      <c r="H231" s="164">
        <v>271</v>
      </c>
      <c r="I231" s="163">
        <f>ROUND(E231*H231,2)</f>
        <v>1084</v>
      </c>
      <c r="J231" s="164">
        <v>0</v>
      </c>
      <c r="K231" s="163">
        <f>ROUND(E231*J231,2)</f>
        <v>0</v>
      </c>
      <c r="L231" s="163">
        <v>21</v>
      </c>
      <c r="M231" s="163">
        <f>G231*(1+L231/100)</f>
        <v>0</v>
      </c>
      <c r="N231" s="162">
        <v>2E-3</v>
      </c>
      <c r="O231" s="162">
        <f>ROUND(E231*N231,2)</f>
        <v>0.01</v>
      </c>
      <c r="P231" s="162">
        <v>0</v>
      </c>
      <c r="Q231" s="162">
        <f>ROUND(E231*P231,2)</f>
        <v>0</v>
      </c>
      <c r="R231" s="163" t="s">
        <v>305</v>
      </c>
      <c r="S231" s="163" t="s">
        <v>216</v>
      </c>
      <c r="T231" s="163" t="s">
        <v>216</v>
      </c>
      <c r="U231" s="163">
        <v>0</v>
      </c>
      <c r="V231" s="163">
        <f>ROUND(E231*U231,2)</f>
        <v>0</v>
      </c>
      <c r="W231" s="163"/>
      <c r="X231" s="163" t="s">
        <v>306</v>
      </c>
      <c r="Y231" s="163" t="s">
        <v>219</v>
      </c>
      <c r="Z231" s="153"/>
      <c r="AA231" s="153"/>
      <c r="AB231" s="153"/>
      <c r="AC231" s="153"/>
      <c r="AD231" s="153"/>
      <c r="AE231" s="153"/>
      <c r="AF231" s="153"/>
      <c r="AG231" s="153" t="s">
        <v>516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74">
        <v>86</v>
      </c>
      <c r="B232" s="175" t="s">
        <v>572</v>
      </c>
      <c r="C232" s="188" t="s">
        <v>2059</v>
      </c>
      <c r="D232" s="176" t="s">
        <v>245</v>
      </c>
      <c r="E232" s="177">
        <v>86.35</v>
      </c>
      <c r="F232" s="178">
        <v>0</v>
      </c>
      <c r="G232" s="179">
        <f>ROUND(E232*F232,2)</f>
        <v>0</v>
      </c>
      <c r="H232" s="164">
        <v>658</v>
      </c>
      <c r="I232" s="163">
        <f>ROUND(E232*H232,2)</f>
        <v>56818.3</v>
      </c>
      <c r="J232" s="164">
        <v>0</v>
      </c>
      <c r="K232" s="163">
        <f>ROUND(E232*J232,2)</f>
        <v>0</v>
      </c>
      <c r="L232" s="163">
        <v>21</v>
      </c>
      <c r="M232" s="163">
        <f>G232*(1+L232/100)</f>
        <v>0</v>
      </c>
      <c r="N232" s="162">
        <v>1.8499999999999999E-2</v>
      </c>
      <c r="O232" s="162">
        <f>ROUND(E232*N232,2)</f>
        <v>1.6</v>
      </c>
      <c r="P232" s="162">
        <v>0</v>
      </c>
      <c r="Q232" s="162">
        <f>ROUND(E232*P232,2)</f>
        <v>0</v>
      </c>
      <c r="R232" s="163" t="s">
        <v>305</v>
      </c>
      <c r="S232" s="163" t="s">
        <v>216</v>
      </c>
      <c r="T232" s="163" t="s">
        <v>216</v>
      </c>
      <c r="U232" s="163">
        <v>0</v>
      </c>
      <c r="V232" s="163">
        <f>ROUND(E232*U232,2)</f>
        <v>0</v>
      </c>
      <c r="W232" s="163"/>
      <c r="X232" s="163" t="s">
        <v>306</v>
      </c>
      <c r="Y232" s="163" t="s">
        <v>219</v>
      </c>
      <c r="Z232" s="153"/>
      <c r="AA232" s="153"/>
      <c r="AB232" s="153"/>
      <c r="AC232" s="153"/>
      <c r="AD232" s="153"/>
      <c r="AE232" s="153"/>
      <c r="AF232" s="153"/>
      <c r="AG232" s="153" t="s">
        <v>516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2" x14ac:dyDescent="0.2">
      <c r="A233" s="160"/>
      <c r="B233" s="161"/>
      <c r="C233" s="194" t="s">
        <v>561</v>
      </c>
      <c r="D233" s="192"/>
      <c r="E233" s="193">
        <v>4.13</v>
      </c>
      <c r="F233" s="163"/>
      <c r="G233" s="163"/>
      <c r="H233" s="163"/>
      <c r="I233" s="163"/>
      <c r="J233" s="163"/>
      <c r="K233" s="163"/>
      <c r="L233" s="163"/>
      <c r="M233" s="163"/>
      <c r="N233" s="162"/>
      <c r="O233" s="162"/>
      <c r="P233" s="162"/>
      <c r="Q233" s="162"/>
      <c r="R233" s="163"/>
      <c r="S233" s="163"/>
      <c r="T233" s="163"/>
      <c r="U233" s="163"/>
      <c r="V233" s="163"/>
      <c r="W233" s="163"/>
      <c r="X233" s="163"/>
      <c r="Y233" s="163"/>
      <c r="Z233" s="153"/>
      <c r="AA233" s="153"/>
      <c r="AB233" s="153"/>
      <c r="AC233" s="153"/>
      <c r="AD233" s="153"/>
      <c r="AE233" s="153"/>
      <c r="AF233" s="153"/>
      <c r="AG233" s="153" t="s">
        <v>243</v>
      </c>
      <c r="AH233" s="153">
        <v>0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3" x14ac:dyDescent="0.2">
      <c r="A234" s="160"/>
      <c r="B234" s="161"/>
      <c r="C234" s="194" t="s">
        <v>562</v>
      </c>
      <c r="D234" s="192"/>
      <c r="E234" s="193">
        <v>8.58</v>
      </c>
      <c r="F234" s="163"/>
      <c r="G234" s="163"/>
      <c r="H234" s="163"/>
      <c r="I234" s="163"/>
      <c r="J234" s="163"/>
      <c r="K234" s="163"/>
      <c r="L234" s="163"/>
      <c r="M234" s="163"/>
      <c r="N234" s="162"/>
      <c r="O234" s="162"/>
      <c r="P234" s="162"/>
      <c r="Q234" s="162"/>
      <c r="R234" s="163"/>
      <c r="S234" s="163"/>
      <c r="T234" s="163"/>
      <c r="U234" s="163"/>
      <c r="V234" s="163"/>
      <c r="W234" s="163"/>
      <c r="X234" s="163"/>
      <c r="Y234" s="163"/>
      <c r="Z234" s="153"/>
      <c r="AA234" s="153"/>
      <c r="AB234" s="153"/>
      <c r="AC234" s="153"/>
      <c r="AD234" s="153"/>
      <c r="AE234" s="153"/>
      <c r="AF234" s="153"/>
      <c r="AG234" s="153" t="s">
        <v>243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3" x14ac:dyDescent="0.2">
      <c r="A235" s="160"/>
      <c r="B235" s="161"/>
      <c r="C235" s="194" t="s">
        <v>563</v>
      </c>
      <c r="D235" s="192"/>
      <c r="E235" s="193">
        <v>13.86</v>
      </c>
      <c r="F235" s="163"/>
      <c r="G235" s="163"/>
      <c r="H235" s="163"/>
      <c r="I235" s="163"/>
      <c r="J235" s="163"/>
      <c r="K235" s="163"/>
      <c r="L235" s="163"/>
      <c r="M235" s="163"/>
      <c r="N235" s="162"/>
      <c r="O235" s="162"/>
      <c r="P235" s="162"/>
      <c r="Q235" s="162"/>
      <c r="R235" s="163"/>
      <c r="S235" s="163"/>
      <c r="T235" s="163"/>
      <c r="U235" s="163"/>
      <c r="V235" s="163"/>
      <c r="W235" s="163"/>
      <c r="X235" s="163"/>
      <c r="Y235" s="163"/>
      <c r="Z235" s="153"/>
      <c r="AA235" s="153"/>
      <c r="AB235" s="153"/>
      <c r="AC235" s="153"/>
      <c r="AD235" s="153"/>
      <c r="AE235" s="153"/>
      <c r="AF235" s="153"/>
      <c r="AG235" s="153" t="s">
        <v>243</v>
      </c>
      <c r="AH235" s="153">
        <v>0</v>
      </c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3" x14ac:dyDescent="0.2">
      <c r="A236" s="160"/>
      <c r="B236" s="161"/>
      <c r="C236" s="194" t="s">
        <v>564</v>
      </c>
      <c r="D236" s="192"/>
      <c r="E236" s="193">
        <v>20.239999999999998</v>
      </c>
      <c r="F236" s="163"/>
      <c r="G236" s="163"/>
      <c r="H236" s="163"/>
      <c r="I236" s="163"/>
      <c r="J236" s="163"/>
      <c r="K236" s="163"/>
      <c r="L236" s="163"/>
      <c r="M236" s="163"/>
      <c r="N236" s="162"/>
      <c r="O236" s="162"/>
      <c r="P236" s="162"/>
      <c r="Q236" s="162"/>
      <c r="R236" s="163"/>
      <c r="S236" s="163"/>
      <c r="T236" s="163"/>
      <c r="U236" s="163"/>
      <c r="V236" s="163"/>
      <c r="W236" s="163"/>
      <c r="X236" s="163"/>
      <c r="Y236" s="163"/>
      <c r="Z236" s="153"/>
      <c r="AA236" s="153"/>
      <c r="AB236" s="153"/>
      <c r="AC236" s="153"/>
      <c r="AD236" s="153"/>
      <c r="AE236" s="153"/>
      <c r="AF236" s="153"/>
      <c r="AG236" s="153" t="s">
        <v>243</v>
      </c>
      <c r="AH236" s="153">
        <v>0</v>
      </c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3" x14ac:dyDescent="0.2">
      <c r="A237" s="160"/>
      <c r="B237" s="161"/>
      <c r="C237" s="194" t="s">
        <v>565</v>
      </c>
      <c r="D237" s="192"/>
      <c r="E237" s="193">
        <v>10.06</v>
      </c>
      <c r="F237" s="163"/>
      <c r="G237" s="163"/>
      <c r="H237" s="163"/>
      <c r="I237" s="163"/>
      <c r="J237" s="163"/>
      <c r="K237" s="163"/>
      <c r="L237" s="163"/>
      <c r="M237" s="163"/>
      <c r="N237" s="162"/>
      <c r="O237" s="162"/>
      <c r="P237" s="162"/>
      <c r="Q237" s="162"/>
      <c r="R237" s="163"/>
      <c r="S237" s="163"/>
      <c r="T237" s="163"/>
      <c r="U237" s="163"/>
      <c r="V237" s="163"/>
      <c r="W237" s="163"/>
      <c r="X237" s="163"/>
      <c r="Y237" s="163"/>
      <c r="Z237" s="153"/>
      <c r="AA237" s="153"/>
      <c r="AB237" s="153"/>
      <c r="AC237" s="153"/>
      <c r="AD237" s="153"/>
      <c r="AE237" s="153"/>
      <c r="AF237" s="153"/>
      <c r="AG237" s="153" t="s">
        <v>243</v>
      </c>
      <c r="AH237" s="153">
        <v>0</v>
      </c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3" x14ac:dyDescent="0.2">
      <c r="A238" s="160"/>
      <c r="B238" s="161"/>
      <c r="C238" s="194" t="s">
        <v>566</v>
      </c>
      <c r="D238" s="192"/>
      <c r="E238" s="193">
        <v>29.48</v>
      </c>
      <c r="F238" s="163"/>
      <c r="G238" s="163"/>
      <c r="H238" s="163"/>
      <c r="I238" s="163"/>
      <c r="J238" s="163"/>
      <c r="K238" s="163"/>
      <c r="L238" s="163"/>
      <c r="M238" s="163"/>
      <c r="N238" s="162"/>
      <c r="O238" s="162"/>
      <c r="P238" s="162"/>
      <c r="Q238" s="162"/>
      <c r="R238" s="163"/>
      <c r="S238" s="163"/>
      <c r="T238" s="163"/>
      <c r="U238" s="163"/>
      <c r="V238" s="163"/>
      <c r="W238" s="163"/>
      <c r="X238" s="163"/>
      <c r="Y238" s="163"/>
      <c r="Z238" s="153"/>
      <c r="AA238" s="153"/>
      <c r="AB238" s="153"/>
      <c r="AC238" s="153"/>
      <c r="AD238" s="153"/>
      <c r="AE238" s="153"/>
      <c r="AF238" s="153"/>
      <c r="AG238" s="153" t="s">
        <v>243</v>
      </c>
      <c r="AH238" s="153">
        <v>0</v>
      </c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80">
        <v>87</v>
      </c>
      <c r="B239" s="181" t="s">
        <v>573</v>
      </c>
      <c r="C239" s="187" t="s">
        <v>574</v>
      </c>
      <c r="D239" s="182" t="s">
        <v>283</v>
      </c>
      <c r="E239" s="183">
        <v>8.2515199999999993</v>
      </c>
      <c r="F239" s="184">
        <v>0</v>
      </c>
      <c r="G239" s="185">
        <f>ROUND(E239*F239,2)</f>
        <v>0</v>
      </c>
      <c r="H239" s="164">
        <v>0</v>
      </c>
      <c r="I239" s="163">
        <f>ROUND(E239*H239,2)</f>
        <v>0</v>
      </c>
      <c r="J239" s="164">
        <v>803</v>
      </c>
      <c r="K239" s="163">
        <f>ROUND(E239*J239,2)</f>
        <v>6625.97</v>
      </c>
      <c r="L239" s="163">
        <v>21</v>
      </c>
      <c r="M239" s="163">
        <f>G239*(1+L239/100)</f>
        <v>0</v>
      </c>
      <c r="N239" s="162">
        <v>0</v>
      </c>
      <c r="O239" s="162">
        <f>ROUND(E239*N239,2)</f>
        <v>0</v>
      </c>
      <c r="P239" s="162">
        <v>0</v>
      </c>
      <c r="Q239" s="162">
        <f>ROUND(E239*P239,2)</f>
        <v>0</v>
      </c>
      <c r="R239" s="163"/>
      <c r="S239" s="163" t="s">
        <v>216</v>
      </c>
      <c r="T239" s="163" t="s">
        <v>216</v>
      </c>
      <c r="U239" s="163">
        <v>1.5980000000000001</v>
      </c>
      <c r="V239" s="163">
        <f>ROUND(E239*U239,2)</f>
        <v>13.19</v>
      </c>
      <c r="W239" s="163"/>
      <c r="X239" s="163" t="s">
        <v>291</v>
      </c>
      <c r="Y239" s="163" t="s">
        <v>219</v>
      </c>
      <c r="Z239" s="153"/>
      <c r="AA239" s="153"/>
      <c r="AB239" s="153"/>
      <c r="AC239" s="153"/>
      <c r="AD239" s="153"/>
      <c r="AE239" s="153"/>
      <c r="AF239" s="153"/>
      <c r="AG239" s="153" t="s">
        <v>297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x14ac:dyDescent="0.2">
      <c r="A240" s="167" t="s">
        <v>211</v>
      </c>
      <c r="B240" s="168" t="s">
        <v>171</v>
      </c>
      <c r="C240" s="186" t="s">
        <v>172</v>
      </c>
      <c r="D240" s="169"/>
      <c r="E240" s="170"/>
      <c r="F240" s="171"/>
      <c r="G240" s="172">
        <f>SUMIF(AG241:AG241,"&lt;&gt;NOR",G241:G241)</f>
        <v>0</v>
      </c>
      <c r="H240" s="166"/>
      <c r="I240" s="166">
        <f>SUM(I241:I241)</f>
        <v>0</v>
      </c>
      <c r="J240" s="166"/>
      <c r="K240" s="166">
        <f>SUM(K241:K241)</f>
        <v>16800</v>
      </c>
      <c r="L240" s="166"/>
      <c r="M240" s="166">
        <f>SUM(M241:M241)</f>
        <v>0</v>
      </c>
      <c r="N240" s="165"/>
      <c r="O240" s="165">
        <f>SUM(O241:O241)</f>
        <v>0</v>
      </c>
      <c r="P240" s="165"/>
      <c r="Q240" s="165">
        <f>SUM(Q241:Q241)</f>
        <v>0</v>
      </c>
      <c r="R240" s="166"/>
      <c r="S240" s="166"/>
      <c r="T240" s="166"/>
      <c r="U240" s="166"/>
      <c r="V240" s="166">
        <f>SUM(V241:V241)</f>
        <v>3.61</v>
      </c>
      <c r="W240" s="166"/>
      <c r="X240" s="166"/>
      <c r="Y240" s="166"/>
      <c r="AG240" t="s">
        <v>212</v>
      </c>
    </row>
    <row r="241" spans="1:60" outlineLevel="1" x14ac:dyDescent="0.2">
      <c r="A241" s="180">
        <v>88</v>
      </c>
      <c r="B241" s="181" t="s">
        <v>313</v>
      </c>
      <c r="C241" s="187" t="s">
        <v>314</v>
      </c>
      <c r="D241" s="182" t="s">
        <v>575</v>
      </c>
      <c r="E241" s="183">
        <v>21</v>
      </c>
      <c r="F241" s="184">
        <v>0</v>
      </c>
      <c r="G241" s="185">
        <f>ROUND(E241*F241,2)</f>
        <v>0</v>
      </c>
      <c r="H241" s="164">
        <v>0</v>
      </c>
      <c r="I241" s="163">
        <f>ROUND(E241*H241,2)</f>
        <v>0</v>
      </c>
      <c r="J241" s="164">
        <v>800</v>
      </c>
      <c r="K241" s="163">
        <f>ROUND(E241*J241,2)</f>
        <v>16800</v>
      </c>
      <c r="L241" s="163">
        <v>21</v>
      </c>
      <c r="M241" s="163">
        <f>G241*(1+L241/100)</f>
        <v>0</v>
      </c>
      <c r="N241" s="162">
        <v>2.0000000000000002E-5</v>
      </c>
      <c r="O241" s="162">
        <f>ROUND(E241*N241,2)</f>
        <v>0</v>
      </c>
      <c r="P241" s="162">
        <v>0</v>
      </c>
      <c r="Q241" s="162">
        <f>ROUND(E241*P241,2)</f>
        <v>0</v>
      </c>
      <c r="R241" s="163"/>
      <c r="S241" s="163" t="s">
        <v>229</v>
      </c>
      <c r="T241" s="163" t="s">
        <v>217</v>
      </c>
      <c r="U241" s="163">
        <v>0.17199999999999999</v>
      </c>
      <c r="V241" s="163">
        <f>ROUND(E241*U241,2)</f>
        <v>3.61</v>
      </c>
      <c r="W241" s="163"/>
      <c r="X241" s="163" t="s">
        <v>240</v>
      </c>
      <c r="Y241" s="163" t="s">
        <v>219</v>
      </c>
      <c r="Z241" s="153"/>
      <c r="AA241" s="153"/>
      <c r="AB241" s="153"/>
      <c r="AC241" s="153"/>
      <c r="AD241" s="153"/>
      <c r="AE241" s="153"/>
      <c r="AF241" s="153"/>
      <c r="AG241" s="153" t="s">
        <v>350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x14ac:dyDescent="0.2">
      <c r="A242" s="167" t="s">
        <v>211</v>
      </c>
      <c r="B242" s="168" t="s">
        <v>173</v>
      </c>
      <c r="C242" s="186" t="s">
        <v>174</v>
      </c>
      <c r="D242" s="169"/>
      <c r="E242" s="170"/>
      <c r="F242" s="171"/>
      <c r="G242" s="172">
        <f>SUMIF(AG243:AG255,"&lt;&gt;NOR",G243:G255)</f>
        <v>0</v>
      </c>
      <c r="H242" s="166"/>
      <c r="I242" s="166">
        <f>SUM(I243:I255)</f>
        <v>44100.1</v>
      </c>
      <c r="J242" s="166"/>
      <c r="K242" s="166">
        <f>SUM(K243:K255)</f>
        <v>261997.96000000002</v>
      </c>
      <c r="L242" s="166"/>
      <c r="M242" s="166">
        <f>SUM(M243:M255)</f>
        <v>0</v>
      </c>
      <c r="N242" s="165"/>
      <c r="O242" s="165">
        <f>SUM(O243:O255)</f>
        <v>0.96</v>
      </c>
      <c r="P242" s="165"/>
      <c r="Q242" s="165">
        <f>SUM(Q243:Q255)</f>
        <v>0</v>
      </c>
      <c r="R242" s="166"/>
      <c r="S242" s="166"/>
      <c r="T242" s="166"/>
      <c r="U242" s="166"/>
      <c r="V242" s="166">
        <f>SUM(V243:V255)</f>
        <v>418.12</v>
      </c>
      <c r="W242" s="166"/>
      <c r="X242" s="166"/>
      <c r="Y242" s="166"/>
      <c r="AG242" t="s">
        <v>212</v>
      </c>
    </row>
    <row r="243" spans="1:60" outlineLevel="1" x14ac:dyDescent="0.2">
      <c r="A243" s="174">
        <v>89</v>
      </c>
      <c r="B243" s="175" t="s">
        <v>315</v>
      </c>
      <c r="C243" s="188" t="s">
        <v>2060</v>
      </c>
      <c r="D243" s="176" t="s">
        <v>245</v>
      </c>
      <c r="E243" s="177">
        <v>2617.8200000000002</v>
      </c>
      <c r="F243" s="178">
        <v>0</v>
      </c>
      <c r="G243" s="179">
        <f>ROUND(E243*F243,2)</f>
        <v>0</v>
      </c>
      <c r="H243" s="164">
        <v>13.69</v>
      </c>
      <c r="I243" s="163">
        <f>ROUND(E243*H243,2)</f>
        <v>35837.96</v>
      </c>
      <c r="J243" s="164">
        <v>64.81</v>
      </c>
      <c r="K243" s="163">
        <f>ROUND(E243*J243,2)</f>
        <v>169660.91</v>
      </c>
      <c r="L243" s="163">
        <v>21</v>
      </c>
      <c r="M243" s="163">
        <f>G243*(1+L243/100)</f>
        <v>0</v>
      </c>
      <c r="N243" s="162">
        <v>2.7999999999999998E-4</v>
      </c>
      <c r="O243" s="162">
        <f>ROUND(E243*N243,2)</f>
        <v>0.73</v>
      </c>
      <c r="P243" s="162">
        <v>0</v>
      </c>
      <c r="Q243" s="162">
        <f>ROUND(E243*P243,2)</f>
        <v>0</v>
      </c>
      <c r="R243" s="163"/>
      <c r="S243" s="163" t="s">
        <v>216</v>
      </c>
      <c r="T243" s="163" t="s">
        <v>216</v>
      </c>
      <c r="U243" s="163">
        <v>0.10191</v>
      </c>
      <c r="V243" s="163">
        <f>ROUND(E243*U243,2)</f>
        <v>266.77999999999997</v>
      </c>
      <c r="W243" s="163"/>
      <c r="X243" s="163" t="s">
        <v>240</v>
      </c>
      <c r="Y243" s="163" t="s">
        <v>219</v>
      </c>
      <c r="Z243" s="153"/>
      <c r="AA243" s="153"/>
      <c r="AB243" s="153"/>
      <c r="AC243" s="153"/>
      <c r="AD243" s="153"/>
      <c r="AE243" s="153"/>
      <c r="AF243" s="153"/>
      <c r="AG243" s="153" t="s">
        <v>350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ht="56.25" outlineLevel="2" x14ac:dyDescent="0.2">
      <c r="A244" s="160"/>
      <c r="B244" s="161"/>
      <c r="C244" s="194" t="s">
        <v>399</v>
      </c>
      <c r="D244" s="192"/>
      <c r="E244" s="193">
        <v>1956.32</v>
      </c>
      <c r="F244" s="163"/>
      <c r="G244" s="163"/>
      <c r="H244" s="163"/>
      <c r="I244" s="163"/>
      <c r="J244" s="163"/>
      <c r="K244" s="163"/>
      <c r="L244" s="163"/>
      <c r="M244" s="163"/>
      <c r="N244" s="162"/>
      <c r="O244" s="162"/>
      <c r="P244" s="162"/>
      <c r="Q244" s="162"/>
      <c r="R244" s="163"/>
      <c r="S244" s="163"/>
      <c r="T244" s="163"/>
      <c r="U244" s="163"/>
      <c r="V244" s="163"/>
      <c r="W244" s="163"/>
      <c r="X244" s="163"/>
      <c r="Y244" s="163"/>
      <c r="Z244" s="153"/>
      <c r="AA244" s="153"/>
      <c r="AB244" s="153"/>
      <c r="AC244" s="153"/>
      <c r="AD244" s="153"/>
      <c r="AE244" s="153"/>
      <c r="AF244" s="153"/>
      <c r="AG244" s="153" t="s">
        <v>243</v>
      </c>
      <c r="AH244" s="153">
        <v>0</v>
      </c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3" x14ac:dyDescent="0.2">
      <c r="A245" s="160"/>
      <c r="B245" s="161"/>
      <c r="C245" s="194" t="s">
        <v>576</v>
      </c>
      <c r="D245" s="192"/>
      <c r="E245" s="193">
        <v>661.5</v>
      </c>
      <c r="F245" s="163"/>
      <c r="G245" s="163"/>
      <c r="H245" s="163"/>
      <c r="I245" s="163"/>
      <c r="J245" s="163"/>
      <c r="K245" s="163"/>
      <c r="L245" s="163"/>
      <c r="M245" s="163"/>
      <c r="N245" s="162"/>
      <c r="O245" s="162"/>
      <c r="P245" s="162"/>
      <c r="Q245" s="162"/>
      <c r="R245" s="163"/>
      <c r="S245" s="163"/>
      <c r="T245" s="163"/>
      <c r="U245" s="163"/>
      <c r="V245" s="163"/>
      <c r="W245" s="163"/>
      <c r="X245" s="163"/>
      <c r="Y245" s="163"/>
      <c r="Z245" s="153"/>
      <c r="AA245" s="153"/>
      <c r="AB245" s="153"/>
      <c r="AC245" s="153"/>
      <c r="AD245" s="153"/>
      <c r="AE245" s="153"/>
      <c r="AF245" s="153"/>
      <c r="AG245" s="153" t="s">
        <v>243</v>
      </c>
      <c r="AH245" s="153">
        <v>0</v>
      </c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74">
        <v>90</v>
      </c>
      <c r="B246" s="175" t="s">
        <v>577</v>
      </c>
      <c r="C246" s="188" t="s">
        <v>578</v>
      </c>
      <c r="D246" s="176" t="s">
        <v>245</v>
      </c>
      <c r="E246" s="177">
        <v>344.61</v>
      </c>
      <c r="F246" s="178">
        <v>0</v>
      </c>
      <c r="G246" s="179">
        <f>ROUND(E246*F246,2)</f>
        <v>0</v>
      </c>
      <c r="H246" s="164">
        <v>0</v>
      </c>
      <c r="I246" s="163">
        <f>ROUND(E246*H246,2)</f>
        <v>0</v>
      </c>
      <c r="J246" s="164">
        <v>4.3499999999999996</v>
      </c>
      <c r="K246" s="163">
        <f>ROUND(E246*J246,2)</f>
        <v>1499.05</v>
      </c>
      <c r="L246" s="163">
        <v>21</v>
      </c>
      <c r="M246" s="163">
        <f>G246*(1+L246/100)</f>
        <v>0</v>
      </c>
      <c r="N246" s="162">
        <v>0</v>
      </c>
      <c r="O246" s="162">
        <f>ROUND(E246*N246,2)</f>
        <v>0</v>
      </c>
      <c r="P246" s="162">
        <v>0</v>
      </c>
      <c r="Q246" s="162">
        <f>ROUND(E246*P246,2)</f>
        <v>0</v>
      </c>
      <c r="R246" s="163"/>
      <c r="S246" s="163" t="s">
        <v>216</v>
      </c>
      <c r="T246" s="163" t="s">
        <v>216</v>
      </c>
      <c r="U246" s="163">
        <v>7.0000000000000001E-3</v>
      </c>
      <c r="V246" s="163">
        <f>ROUND(E246*U246,2)</f>
        <v>2.41</v>
      </c>
      <c r="W246" s="163"/>
      <c r="X246" s="163" t="s">
        <v>240</v>
      </c>
      <c r="Y246" s="163" t="s">
        <v>219</v>
      </c>
      <c r="Z246" s="153"/>
      <c r="AA246" s="153"/>
      <c r="AB246" s="153"/>
      <c r="AC246" s="153"/>
      <c r="AD246" s="153"/>
      <c r="AE246" s="153"/>
      <c r="AF246" s="153"/>
      <c r="AG246" s="153" t="s">
        <v>350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2" x14ac:dyDescent="0.2">
      <c r="A247" s="160"/>
      <c r="B247" s="161"/>
      <c r="C247" s="194" t="s">
        <v>401</v>
      </c>
      <c r="D247" s="192"/>
      <c r="E247" s="193">
        <v>13.25</v>
      </c>
      <c r="F247" s="163"/>
      <c r="G247" s="163"/>
      <c r="H247" s="163"/>
      <c r="I247" s="163"/>
      <c r="J247" s="163"/>
      <c r="K247" s="163"/>
      <c r="L247" s="163"/>
      <c r="M247" s="163"/>
      <c r="N247" s="162"/>
      <c r="O247" s="162"/>
      <c r="P247" s="162"/>
      <c r="Q247" s="162"/>
      <c r="R247" s="163"/>
      <c r="S247" s="163"/>
      <c r="T247" s="163"/>
      <c r="U247" s="163"/>
      <c r="V247" s="163"/>
      <c r="W247" s="163"/>
      <c r="X247" s="163"/>
      <c r="Y247" s="163"/>
      <c r="Z247" s="153"/>
      <c r="AA247" s="153"/>
      <c r="AB247" s="153"/>
      <c r="AC247" s="153"/>
      <c r="AD247" s="153"/>
      <c r="AE247" s="153"/>
      <c r="AF247" s="153"/>
      <c r="AG247" s="153" t="s">
        <v>243</v>
      </c>
      <c r="AH247" s="153">
        <v>0</v>
      </c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3" x14ac:dyDescent="0.2">
      <c r="A248" s="160"/>
      <c r="B248" s="161"/>
      <c r="C248" s="194" t="s">
        <v>402</v>
      </c>
      <c r="D248" s="192"/>
      <c r="E248" s="193">
        <v>331.36</v>
      </c>
      <c r="F248" s="163"/>
      <c r="G248" s="163"/>
      <c r="H248" s="163"/>
      <c r="I248" s="163"/>
      <c r="J248" s="163"/>
      <c r="K248" s="163"/>
      <c r="L248" s="163"/>
      <c r="M248" s="163"/>
      <c r="N248" s="162"/>
      <c r="O248" s="162"/>
      <c r="P248" s="162"/>
      <c r="Q248" s="162"/>
      <c r="R248" s="163"/>
      <c r="S248" s="163"/>
      <c r="T248" s="163"/>
      <c r="U248" s="163"/>
      <c r="V248" s="163"/>
      <c r="W248" s="163"/>
      <c r="X248" s="163"/>
      <c r="Y248" s="163"/>
      <c r="Z248" s="153"/>
      <c r="AA248" s="153"/>
      <c r="AB248" s="153"/>
      <c r="AC248" s="153"/>
      <c r="AD248" s="153"/>
      <c r="AE248" s="153"/>
      <c r="AF248" s="153"/>
      <c r="AG248" s="153" t="s">
        <v>243</v>
      </c>
      <c r="AH248" s="153">
        <v>0</v>
      </c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74">
        <v>91</v>
      </c>
      <c r="B249" s="175" t="s">
        <v>579</v>
      </c>
      <c r="C249" s="188" t="s">
        <v>580</v>
      </c>
      <c r="D249" s="176" t="s">
        <v>245</v>
      </c>
      <c r="E249" s="177">
        <v>2617.8200000000002</v>
      </c>
      <c r="F249" s="178">
        <v>0</v>
      </c>
      <c r="G249" s="179">
        <f>ROUND(E249*F249,2)</f>
        <v>0</v>
      </c>
      <c r="H249" s="164">
        <v>0</v>
      </c>
      <c r="I249" s="163">
        <f>ROUND(E249*H249,2)</f>
        <v>0</v>
      </c>
      <c r="J249" s="164">
        <v>13.4</v>
      </c>
      <c r="K249" s="163">
        <f>ROUND(E249*J249,2)</f>
        <v>35078.79</v>
      </c>
      <c r="L249" s="163">
        <v>21</v>
      </c>
      <c r="M249" s="163">
        <f>G249*(1+L249/100)</f>
        <v>0</v>
      </c>
      <c r="N249" s="162">
        <v>0</v>
      </c>
      <c r="O249" s="162">
        <f>ROUND(E249*N249,2)</f>
        <v>0</v>
      </c>
      <c r="P249" s="162">
        <v>0</v>
      </c>
      <c r="Q249" s="162">
        <f>ROUND(E249*P249,2)</f>
        <v>0</v>
      </c>
      <c r="R249" s="163"/>
      <c r="S249" s="163" t="s">
        <v>216</v>
      </c>
      <c r="T249" s="163" t="s">
        <v>216</v>
      </c>
      <c r="U249" s="163">
        <v>2.1000000000000001E-2</v>
      </c>
      <c r="V249" s="163">
        <f>ROUND(E249*U249,2)</f>
        <v>54.97</v>
      </c>
      <c r="W249" s="163"/>
      <c r="X249" s="163" t="s">
        <v>240</v>
      </c>
      <c r="Y249" s="163" t="s">
        <v>219</v>
      </c>
      <c r="Z249" s="153"/>
      <c r="AA249" s="153"/>
      <c r="AB249" s="153"/>
      <c r="AC249" s="153"/>
      <c r="AD249" s="153"/>
      <c r="AE249" s="153"/>
      <c r="AF249" s="153"/>
      <c r="AG249" s="153" t="s">
        <v>350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ht="56.25" outlineLevel="2" x14ac:dyDescent="0.2">
      <c r="A250" s="160"/>
      <c r="B250" s="161"/>
      <c r="C250" s="194" t="s">
        <v>399</v>
      </c>
      <c r="D250" s="192"/>
      <c r="E250" s="193">
        <v>1956.32</v>
      </c>
      <c r="F250" s="163"/>
      <c r="G250" s="163"/>
      <c r="H250" s="163"/>
      <c r="I250" s="163"/>
      <c r="J250" s="163"/>
      <c r="K250" s="163"/>
      <c r="L250" s="163"/>
      <c r="M250" s="163"/>
      <c r="N250" s="162"/>
      <c r="O250" s="162"/>
      <c r="P250" s="162"/>
      <c r="Q250" s="162"/>
      <c r="R250" s="163"/>
      <c r="S250" s="163"/>
      <c r="T250" s="163"/>
      <c r="U250" s="163"/>
      <c r="V250" s="163"/>
      <c r="W250" s="163"/>
      <c r="X250" s="163"/>
      <c r="Y250" s="163"/>
      <c r="Z250" s="153"/>
      <c r="AA250" s="153"/>
      <c r="AB250" s="153"/>
      <c r="AC250" s="153"/>
      <c r="AD250" s="153"/>
      <c r="AE250" s="153"/>
      <c r="AF250" s="153"/>
      <c r="AG250" s="153" t="s">
        <v>243</v>
      </c>
      <c r="AH250" s="153">
        <v>0</v>
      </c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3" x14ac:dyDescent="0.2">
      <c r="A251" s="160"/>
      <c r="B251" s="161"/>
      <c r="C251" s="194" t="s">
        <v>576</v>
      </c>
      <c r="D251" s="192"/>
      <c r="E251" s="193">
        <v>661.5</v>
      </c>
      <c r="F251" s="163"/>
      <c r="G251" s="163"/>
      <c r="H251" s="163"/>
      <c r="I251" s="163"/>
      <c r="J251" s="163"/>
      <c r="K251" s="163"/>
      <c r="L251" s="163"/>
      <c r="M251" s="163"/>
      <c r="N251" s="162"/>
      <c r="O251" s="162"/>
      <c r="P251" s="162"/>
      <c r="Q251" s="162"/>
      <c r="R251" s="163"/>
      <c r="S251" s="163"/>
      <c r="T251" s="163"/>
      <c r="U251" s="163"/>
      <c r="V251" s="163"/>
      <c r="W251" s="163"/>
      <c r="X251" s="163"/>
      <c r="Y251" s="163"/>
      <c r="Z251" s="153"/>
      <c r="AA251" s="153"/>
      <c r="AB251" s="153"/>
      <c r="AC251" s="153"/>
      <c r="AD251" s="153"/>
      <c r="AE251" s="153"/>
      <c r="AF251" s="153"/>
      <c r="AG251" s="153" t="s">
        <v>243</v>
      </c>
      <c r="AH251" s="153">
        <v>0</v>
      </c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ht="22.5" outlineLevel="1" x14ac:dyDescent="0.2">
      <c r="A252" s="180">
        <v>92</v>
      </c>
      <c r="B252" s="181" t="s">
        <v>581</v>
      </c>
      <c r="C252" s="187" t="s">
        <v>582</v>
      </c>
      <c r="D252" s="182" t="s">
        <v>245</v>
      </c>
      <c r="E252" s="183">
        <v>661.5</v>
      </c>
      <c r="F252" s="184">
        <v>0</v>
      </c>
      <c r="G252" s="185">
        <f>ROUND(E252*F252,2)</f>
        <v>0</v>
      </c>
      <c r="H252" s="164">
        <v>12.49</v>
      </c>
      <c r="I252" s="163">
        <f>ROUND(E252*H252,2)</f>
        <v>8262.14</v>
      </c>
      <c r="J252" s="164">
        <v>8.31</v>
      </c>
      <c r="K252" s="163">
        <f>ROUND(E252*J252,2)</f>
        <v>5497.07</v>
      </c>
      <c r="L252" s="163">
        <v>21</v>
      </c>
      <c r="M252" s="163">
        <f>G252*(1+L252/100)</f>
        <v>0</v>
      </c>
      <c r="N252" s="162">
        <v>3.5E-4</v>
      </c>
      <c r="O252" s="162">
        <f>ROUND(E252*N252,2)</f>
        <v>0.23</v>
      </c>
      <c r="P252" s="162">
        <v>0</v>
      </c>
      <c r="Q252" s="162">
        <f>ROUND(E252*P252,2)</f>
        <v>0</v>
      </c>
      <c r="R252" s="163"/>
      <c r="S252" s="163" t="s">
        <v>216</v>
      </c>
      <c r="T252" s="163" t="s">
        <v>216</v>
      </c>
      <c r="U252" s="163">
        <v>1.35E-2</v>
      </c>
      <c r="V252" s="163">
        <f>ROUND(E252*U252,2)</f>
        <v>8.93</v>
      </c>
      <c r="W252" s="163"/>
      <c r="X252" s="163" t="s">
        <v>240</v>
      </c>
      <c r="Y252" s="163" t="s">
        <v>219</v>
      </c>
      <c r="Z252" s="153"/>
      <c r="AA252" s="153"/>
      <c r="AB252" s="153"/>
      <c r="AC252" s="153"/>
      <c r="AD252" s="153"/>
      <c r="AE252" s="153"/>
      <c r="AF252" s="153"/>
      <c r="AG252" s="153" t="s">
        <v>350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ht="22.5" outlineLevel="1" x14ac:dyDescent="0.2">
      <c r="A253" s="174">
        <v>93</v>
      </c>
      <c r="B253" s="175" t="s">
        <v>583</v>
      </c>
      <c r="C253" s="188" t="s">
        <v>584</v>
      </c>
      <c r="D253" s="176" t="s">
        <v>245</v>
      </c>
      <c r="E253" s="177">
        <v>2617.8200000000002</v>
      </c>
      <c r="F253" s="178">
        <v>0</v>
      </c>
      <c r="G253" s="179">
        <f>ROUND(E253*F253,2)</f>
        <v>0</v>
      </c>
      <c r="H253" s="164">
        <v>0</v>
      </c>
      <c r="I253" s="163">
        <f>ROUND(E253*H253,2)</f>
        <v>0</v>
      </c>
      <c r="J253" s="164">
        <v>19.2</v>
      </c>
      <c r="K253" s="163">
        <f>ROUND(E253*J253,2)</f>
        <v>50262.14</v>
      </c>
      <c r="L253" s="163">
        <v>21</v>
      </c>
      <c r="M253" s="163">
        <f>G253*(1+L253/100)</f>
        <v>0</v>
      </c>
      <c r="N253" s="162">
        <v>0</v>
      </c>
      <c r="O253" s="162">
        <f>ROUND(E253*N253,2)</f>
        <v>0</v>
      </c>
      <c r="P253" s="162">
        <v>0</v>
      </c>
      <c r="Q253" s="162">
        <f>ROUND(E253*P253,2)</f>
        <v>0</v>
      </c>
      <c r="R253" s="163"/>
      <c r="S253" s="163" t="s">
        <v>229</v>
      </c>
      <c r="T253" s="163" t="s">
        <v>217</v>
      </c>
      <c r="U253" s="163">
        <v>3.2480000000000002E-2</v>
      </c>
      <c r="V253" s="163">
        <f>ROUND(E253*U253,2)</f>
        <v>85.03</v>
      </c>
      <c r="W253" s="163"/>
      <c r="X253" s="163" t="s">
        <v>240</v>
      </c>
      <c r="Y253" s="163" t="s">
        <v>219</v>
      </c>
      <c r="Z253" s="153"/>
      <c r="AA253" s="153"/>
      <c r="AB253" s="153"/>
      <c r="AC253" s="153"/>
      <c r="AD253" s="153"/>
      <c r="AE253" s="153"/>
      <c r="AF253" s="153"/>
      <c r="AG253" s="153" t="s">
        <v>350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ht="56.25" outlineLevel="2" x14ac:dyDescent="0.2">
      <c r="A254" s="160"/>
      <c r="B254" s="161"/>
      <c r="C254" s="194" t="s">
        <v>399</v>
      </c>
      <c r="D254" s="192"/>
      <c r="E254" s="193">
        <v>1956.32</v>
      </c>
      <c r="F254" s="163"/>
      <c r="G254" s="163"/>
      <c r="H254" s="163"/>
      <c r="I254" s="163"/>
      <c r="J254" s="163"/>
      <c r="K254" s="163"/>
      <c r="L254" s="163"/>
      <c r="M254" s="163"/>
      <c r="N254" s="162"/>
      <c r="O254" s="162"/>
      <c r="P254" s="162"/>
      <c r="Q254" s="162"/>
      <c r="R254" s="163"/>
      <c r="S254" s="163"/>
      <c r="T254" s="163"/>
      <c r="U254" s="163"/>
      <c r="V254" s="163"/>
      <c r="W254" s="163"/>
      <c r="X254" s="163"/>
      <c r="Y254" s="163"/>
      <c r="Z254" s="153"/>
      <c r="AA254" s="153"/>
      <c r="AB254" s="153"/>
      <c r="AC254" s="153"/>
      <c r="AD254" s="153"/>
      <c r="AE254" s="153"/>
      <c r="AF254" s="153"/>
      <c r="AG254" s="153" t="s">
        <v>243</v>
      </c>
      <c r="AH254" s="153">
        <v>0</v>
      </c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3" x14ac:dyDescent="0.2">
      <c r="A255" s="160"/>
      <c r="B255" s="161"/>
      <c r="C255" s="194" t="s">
        <v>576</v>
      </c>
      <c r="D255" s="192"/>
      <c r="E255" s="193">
        <v>661.5</v>
      </c>
      <c r="F255" s="163"/>
      <c r="G255" s="163"/>
      <c r="H255" s="163"/>
      <c r="I255" s="163"/>
      <c r="J255" s="163"/>
      <c r="K255" s="163"/>
      <c r="L255" s="163"/>
      <c r="M255" s="163"/>
      <c r="N255" s="162"/>
      <c r="O255" s="162"/>
      <c r="P255" s="162"/>
      <c r="Q255" s="162"/>
      <c r="R255" s="163"/>
      <c r="S255" s="163"/>
      <c r="T255" s="163"/>
      <c r="U255" s="163"/>
      <c r="V255" s="163"/>
      <c r="W255" s="163"/>
      <c r="X255" s="163"/>
      <c r="Y255" s="163"/>
      <c r="Z255" s="153"/>
      <c r="AA255" s="153"/>
      <c r="AB255" s="153"/>
      <c r="AC255" s="153"/>
      <c r="AD255" s="153"/>
      <c r="AE255" s="153"/>
      <c r="AF255" s="153"/>
      <c r="AG255" s="153" t="s">
        <v>243</v>
      </c>
      <c r="AH255" s="153">
        <v>0</v>
      </c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x14ac:dyDescent="0.2">
      <c r="A256" s="3"/>
      <c r="B256" s="4"/>
      <c r="C256" s="189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AE256">
        <v>12</v>
      </c>
      <c r="AF256">
        <v>21</v>
      </c>
      <c r="AG256" t="s">
        <v>197</v>
      </c>
    </row>
    <row r="257" spans="1:33" x14ac:dyDescent="0.2">
      <c r="A257" s="156"/>
      <c r="B257" s="157" t="s">
        <v>31</v>
      </c>
      <c r="C257" s="190"/>
      <c r="D257" s="158"/>
      <c r="E257" s="159"/>
      <c r="F257" s="159"/>
      <c r="G257" s="173">
        <f>G8+G53+G61+G78+G82+G94+G133+G136+G143+G167+G169+G173+G189+G207+G240+G242</f>
        <v>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AE257">
        <f>SUMIF(L7:L255,AE256,G7:G255)</f>
        <v>0</v>
      </c>
      <c r="AF257">
        <f>SUMIF(L7:L255,AF256,G7:G255)</f>
        <v>0</v>
      </c>
      <c r="AG257" t="s">
        <v>234</v>
      </c>
    </row>
    <row r="258" spans="1:33" x14ac:dyDescent="0.2">
      <c r="A258" s="3"/>
      <c r="B258" s="4"/>
      <c r="C258" s="189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3"/>
      <c r="B259" s="4"/>
      <c r="C259" s="189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261"/>
      <c r="B260" s="261"/>
      <c r="C260" s="262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A261" s="263"/>
      <c r="B261" s="263"/>
      <c r="C261" s="264"/>
      <c r="D261" s="263"/>
      <c r="E261" s="263"/>
      <c r="F261" s="263"/>
      <c r="G261" s="26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AG261" t="s">
        <v>235</v>
      </c>
    </row>
    <row r="262" spans="1:33" x14ac:dyDescent="0.2">
      <c r="A262" s="263"/>
      <c r="B262" s="263"/>
      <c r="C262" s="264"/>
      <c r="D262" s="263"/>
      <c r="E262" s="263"/>
      <c r="F262" s="263"/>
      <c r="G262" s="26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33" x14ac:dyDescent="0.2">
      <c r="A263" s="263"/>
      <c r="B263" s="263"/>
      <c r="C263" s="264"/>
      <c r="D263" s="263"/>
      <c r="E263" s="263"/>
      <c r="F263" s="263"/>
      <c r="G263" s="26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33" x14ac:dyDescent="0.2">
      <c r="A264" s="263"/>
      <c r="B264" s="263"/>
      <c r="C264" s="264"/>
      <c r="D264" s="263"/>
      <c r="E264" s="263"/>
      <c r="F264" s="263"/>
      <c r="G264" s="26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33" x14ac:dyDescent="0.2">
      <c r="A265" s="263"/>
      <c r="B265" s="263"/>
      <c r="C265" s="264"/>
      <c r="D265" s="263"/>
      <c r="E265" s="263"/>
      <c r="F265" s="263"/>
      <c r="G265" s="26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33" x14ac:dyDescent="0.2">
      <c r="A266" s="3"/>
      <c r="B266" s="4"/>
      <c r="C266" s="189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33" x14ac:dyDescent="0.2">
      <c r="C267" s="191"/>
      <c r="D267" s="10"/>
      <c r="AG267" t="s">
        <v>236</v>
      </c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61:G265"/>
    <mergeCell ref="A1:G1"/>
    <mergeCell ref="C2:G2"/>
    <mergeCell ref="C3:G3"/>
    <mergeCell ref="C4:G4"/>
    <mergeCell ref="A260:C26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7F1D-C1BE-42D1-B563-7D3422AA92D8}">
  <sheetPr>
    <outlinePr summaryBelow="0"/>
  </sheetPr>
  <dimension ref="A1:BH5000"/>
  <sheetViews>
    <sheetView zoomScale="120" zoomScaleNormal="120" workbookViewId="0">
      <pane ySplit="7" topLeftCell="A179" activePane="bottomLeft" state="frozen"/>
      <selection pane="bottomLeft" activeCell="Z189" sqref="Z189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61</v>
      </c>
      <c r="C4" s="258" t="s">
        <v>62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SUMIF(AG9:AG29,"&lt;&gt;NOR",G9:G29)</f>
        <v>0</v>
      </c>
      <c r="H8" s="166"/>
      <c r="I8" s="166">
        <f>SUM(I9:I29)</f>
        <v>164949.94000000003</v>
      </c>
      <c r="J8" s="166"/>
      <c r="K8" s="166">
        <f>SUM(K9:K29)</f>
        <v>38220.159999999996</v>
      </c>
      <c r="L8" s="166"/>
      <c r="M8" s="166">
        <f>SUM(M9:M29)</f>
        <v>0</v>
      </c>
      <c r="N8" s="165"/>
      <c r="O8" s="165">
        <f>SUM(O9:O29)</f>
        <v>7.57</v>
      </c>
      <c r="P8" s="165"/>
      <c r="Q8" s="165">
        <f>SUM(Q9:Q29)</f>
        <v>0</v>
      </c>
      <c r="R8" s="166"/>
      <c r="S8" s="166"/>
      <c r="T8" s="166"/>
      <c r="U8" s="166"/>
      <c r="V8" s="166">
        <f>SUM(V9:V29)</f>
        <v>62.410000000000004</v>
      </c>
      <c r="W8" s="166"/>
      <c r="X8" s="166"/>
      <c r="Y8" s="166"/>
      <c r="AG8" t="s">
        <v>212</v>
      </c>
    </row>
    <row r="9" spans="1:60" ht="22.5" outlineLevel="1" x14ac:dyDescent="0.2">
      <c r="A9" s="174">
        <v>1</v>
      </c>
      <c r="B9" s="175" t="s">
        <v>348</v>
      </c>
      <c r="C9" s="188" t="s">
        <v>349</v>
      </c>
      <c r="D9" s="176" t="s">
        <v>239</v>
      </c>
      <c r="E9" s="177">
        <v>0.56699999999999995</v>
      </c>
      <c r="F9" s="178">
        <v>0</v>
      </c>
      <c r="G9" s="179">
        <f>ROUND(E9*F9,2)</f>
        <v>0</v>
      </c>
      <c r="H9" s="164">
        <v>6354.02</v>
      </c>
      <c r="I9" s="163">
        <f>ROUND(E9*H9,2)</f>
        <v>3602.73</v>
      </c>
      <c r="J9" s="164">
        <v>2325.98</v>
      </c>
      <c r="K9" s="163">
        <f>ROUND(E9*J9,2)</f>
        <v>1318.83</v>
      </c>
      <c r="L9" s="163">
        <v>21</v>
      </c>
      <c r="M9" s="163">
        <f>G9*(1+L9/100)</f>
        <v>0</v>
      </c>
      <c r="N9" s="162">
        <v>1.6820299999999999</v>
      </c>
      <c r="O9" s="162">
        <f>ROUND(E9*N9,2)</f>
        <v>0.95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3.9380000000000002</v>
      </c>
      <c r="V9" s="163">
        <f>ROUND(E9*U9,2)</f>
        <v>2.23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350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585</v>
      </c>
      <c r="D10" s="192"/>
      <c r="E10" s="193">
        <v>0.56699999999999995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0">
        <v>2</v>
      </c>
      <c r="B11" s="181" t="s">
        <v>586</v>
      </c>
      <c r="C11" s="187" t="s">
        <v>2061</v>
      </c>
      <c r="D11" s="182" t="s">
        <v>249</v>
      </c>
      <c r="E11" s="183">
        <v>8.1999999999999993</v>
      </c>
      <c r="F11" s="184">
        <v>0</v>
      </c>
      <c r="G11" s="185">
        <f t="shared" ref="G11:G19" si="0">ROUND(E11*F11,2)</f>
        <v>0</v>
      </c>
      <c r="H11" s="164">
        <v>5324.82</v>
      </c>
      <c r="I11" s="163">
        <f t="shared" ref="I11:I19" si="1">ROUND(E11*H11,2)</f>
        <v>43663.519999999997</v>
      </c>
      <c r="J11" s="164">
        <v>650.17999999999995</v>
      </c>
      <c r="K11" s="163">
        <f t="shared" ref="K11:K19" si="2">ROUND(E11*J11,2)</f>
        <v>5331.48</v>
      </c>
      <c r="L11" s="163">
        <v>21</v>
      </c>
      <c r="M11" s="163">
        <f t="shared" ref="M11:M19" si="3">G11*(1+L11/100)</f>
        <v>0</v>
      </c>
      <c r="N11" s="162">
        <v>7.2650000000000006E-2</v>
      </c>
      <c r="O11" s="162">
        <f t="shared" ref="O11:O19" si="4">ROUND(E11*N11,2)</f>
        <v>0.6</v>
      </c>
      <c r="P11" s="162">
        <v>0</v>
      </c>
      <c r="Q11" s="162">
        <f t="shared" ref="Q11:Q19" si="5">ROUND(E11*P11,2)</f>
        <v>0</v>
      </c>
      <c r="R11" s="163"/>
      <c r="S11" s="163" t="s">
        <v>216</v>
      </c>
      <c r="T11" s="163" t="s">
        <v>216</v>
      </c>
      <c r="U11" s="163">
        <v>1.03</v>
      </c>
      <c r="V11" s="163">
        <f t="shared" ref="V11:V19" si="6">ROUND(E11*U11,2)</f>
        <v>8.4499999999999993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350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80">
        <v>3</v>
      </c>
      <c r="B12" s="181" t="s">
        <v>587</v>
      </c>
      <c r="C12" s="187" t="s">
        <v>2062</v>
      </c>
      <c r="D12" s="182" t="s">
        <v>256</v>
      </c>
      <c r="E12" s="183">
        <v>1</v>
      </c>
      <c r="F12" s="184">
        <v>0</v>
      </c>
      <c r="G12" s="185">
        <f t="shared" si="0"/>
        <v>0</v>
      </c>
      <c r="H12" s="164">
        <v>25660.82</v>
      </c>
      <c r="I12" s="163">
        <f t="shared" si="1"/>
        <v>25660.82</v>
      </c>
      <c r="J12" s="164">
        <v>889.18</v>
      </c>
      <c r="K12" s="163">
        <f t="shared" si="2"/>
        <v>889.18</v>
      </c>
      <c r="L12" s="163">
        <v>21</v>
      </c>
      <c r="M12" s="163">
        <f t="shared" si="3"/>
        <v>0</v>
      </c>
      <c r="N12" s="162">
        <v>4.0500000000000001E-2</v>
      </c>
      <c r="O12" s="162">
        <f t="shared" si="4"/>
        <v>0.04</v>
      </c>
      <c r="P12" s="162">
        <v>0</v>
      </c>
      <c r="Q12" s="162">
        <f t="shared" si="5"/>
        <v>0</v>
      </c>
      <c r="R12" s="163"/>
      <c r="S12" s="163" t="s">
        <v>216</v>
      </c>
      <c r="T12" s="163" t="s">
        <v>216</v>
      </c>
      <c r="U12" s="163">
        <v>1.4</v>
      </c>
      <c r="V12" s="163">
        <f t="shared" si="6"/>
        <v>1.4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350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80">
        <v>4</v>
      </c>
      <c r="B13" s="181" t="s">
        <v>588</v>
      </c>
      <c r="C13" s="187" t="s">
        <v>2063</v>
      </c>
      <c r="D13" s="182" t="s">
        <v>256</v>
      </c>
      <c r="E13" s="183">
        <v>1</v>
      </c>
      <c r="F13" s="184">
        <v>0</v>
      </c>
      <c r="G13" s="185">
        <f t="shared" si="0"/>
        <v>0</v>
      </c>
      <c r="H13" s="164">
        <v>25557.08</v>
      </c>
      <c r="I13" s="163">
        <f t="shared" si="1"/>
        <v>25557.08</v>
      </c>
      <c r="J13" s="164">
        <v>2372.92</v>
      </c>
      <c r="K13" s="163">
        <f t="shared" si="2"/>
        <v>2372.92</v>
      </c>
      <c r="L13" s="163">
        <v>21</v>
      </c>
      <c r="M13" s="163">
        <f t="shared" si="3"/>
        <v>0</v>
      </c>
      <c r="N13" s="162">
        <v>0.20818</v>
      </c>
      <c r="O13" s="162">
        <f t="shared" si="4"/>
        <v>0.21</v>
      </c>
      <c r="P13" s="162">
        <v>0</v>
      </c>
      <c r="Q13" s="162">
        <f t="shared" si="5"/>
        <v>0</v>
      </c>
      <c r="R13" s="163"/>
      <c r="S13" s="163" t="s">
        <v>216</v>
      </c>
      <c r="T13" s="163" t="s">
        <v>216</v>
      </c>
      <c r="U13" s="163">
        <v>3.75</v>
      </c>
      <c r="V13" s="163">
        <f t="shared" si="6"/>
        <v>3.75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350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0">
        <v>5</v>
      </c>
      <c r="B14" s="181" t="s">
        <v>589</v>
      </c>
      <c r="C14" s="187" t="s">
        <v>2064</v>
      </c>
      <c r="D14" s="182" t="s">
        <v>256</v>
      </c>
      <c r="E14" s="183">
        <v>1</v>
      </c>
      <c r="F14" s="184">
        <v>0</v>
      </c>
      <c r="G14" s="185">
        <f t="shared" si="0"/>
        <v>0</v>
      </c>
      <c r="H14" s="164">
        <v>2943.22</v>
      </c>
      <c r="I14" s="163">
        <f t="shared" si="1"/>
        <v>2943.22</v>
      </c>
      <c r="J14" s="164">
        <v>166.78</v>
      </c>
      <c r="K14" s="163">
        <f t="shared" si="2"/>
        <v>166.78</v>
      </c>
      <c r="L14" s="163">
        <v>21</v>
      </c>
      <c r="M14" s="163">
        <f t="shared" si="3"/>
        <v>0</v>
      </c>
      <c r="N14" s="162">
        <v>1.6000000000000001E-3</v>
      </c>
      <c r="O14" s="162">
        <f t="shared" si="4"/>
        <v>0</v>
      </c>
      <c r="P14" s="162">
        <v>0</v>
      </c>
      <c r="Q14" s="162">
        <f t="shared" si="5"/>
        <v>0</v>
      </c>
      <c r="R14" s="163"/>
      <c r="S14" s="163" t="s">
        <v>216</v>
      </c>
      <c r="T14" s="163" t="s">
        <v>216</v>
      </c>
      <c r="U14" s="163">
        <v>0.25</v>
      </c>
      <c r="V14" s="163">
        <f t="shared" si="6"/>
        <v>0.25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350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0">
        <v>6</v>
      </c>
      <c r="B15" s="181" t="s">
        <v>364</v>
      </c>
      <c r="C15" s="187" t="s">
        <v>2065</v>
      </c>
      <c r="D15" s="182" t="s">
        <v>256</v>
      </c>
      <c r="E15" s="183">
        <v>2</v>
      </c>
      <c r="F15" s="184">
        <v>0</v>
      </c>
      <c r="G15" s="185">
        <f t="shared" si="0"/>
        <v>0</v>
      </c>
      <c r="H15" s="164">
        <v>332.44</v>
      </c>
      <c r="I15" s="163">
        <f t="shared" si="1"/>
        <v>664.88</v>
      </c>
      <c r="J15" s="164">
        <v>191.56</v>
      </c>
      <c r="K15" s="163">
        <f t="shared" si="2"/>
        <v>383.12</v>
      </c>
      <c r="L15" s="163">
        <v>21</v>
      </c>
      <c r="M15" s="163">
        <f t="shared" si="3"/>
        <v>0</v>
      </c>
      <c r="N15" s="162">
        <v>2.2880000000000001E-2</v>
      </c>
      <c r="O15" s="162">
        <f t="shared" si="4"/>
        <v>0.05</v>
      </c>
      <c r="P15" s="162">
        <v>0</v>
      </c>
      <c r="Q15" s="162">
        <f t="shared" si="5"/>
        <v>0</v>
      </c>
      <c r="R15" s="163"/>
      <c r="S15" s="163" t="s">
        <v>216</v>
      </c>
      <c r="T15" s="163" t="s">
        <v>216</v>
      </c>
      <c r="U15" s="163">
        <v>0.3175</v>
      </c>
      <c r="V15" s="163">
        <f t="shared" si="6"/>
        <v>0.64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80">
        <v>7</v>
      </c>
      <c r="B16" s="181" t="s">
        <v>590</v>
      </c>
      <c r="C16" s="187" t="s">
        <v>2066</v>
      </c>
      <c r="D16" s="182" t="s">
        <v>256</v>
      </c>
      <c r="E16" s="183">
        <v>1</v>
      </c>
      <c r="F16" s="184">
        <v>0</v>
      </c>
      <c r="G16" s="185">
        <f t="shared" si="0"/>
        <v>0</v>
      </c>
      <c r="H16" s="164">
        <v>629.99</v>
      </c>
      <c r="I16" s="163">
        <f t="shared" si="1"/>
        <v>629.99</v>
      </c>
      <c r="J16" s="164">
        <v>275.01</v>
      </c>
      <c r="K16" s="163">
        <f t="shared" si="2"/>
        <v>275.01</v>
      </c>
      <c r="L16" s="163">
        <v>21</v>
      </c>
      <c r="M16" s="163">
        <f t="shared" si="3"/>
        <v>0</v>
      </c>
      <c r="N16" s="162">
        <v>4.088E-2</v>
      </c>
      <c r="O16" s="162">
        <f t="shared" si="4"/>
        <v>0.04</v>
      </c>
      <c r="P16" s="162">
        <v>0</v>
      </c>
      <c r="Q16" s="162">
        <f t="shared" si="5"/>
        <v>0</v>
      </c>
      <c r="R16" s="163"/>
      <c r="S16" s="163" t="s">
        <v>216</v>
      </c>
      <c r="T16" s="163" t="s">
        <v>216</v>
      </c>
      <c r="U16" s="163">
        <v>0.45500000000000002</v>
      </c>
      <c r="V16" s="163">
        <f t="shared" si="6"/>
        <v>0.46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80">
        <v>8</v>
      </c>
      <c r="B17" s="181" t="s">
        <v>365</v>
      </c>
      <c r="C17" s="187" t="s">
        <v>2050</v>
      </c>
      <c r="D17" s="182" t="s">
        <v>256</v>
      </c>
      <c r="E17" s="183">
        <v>2</v>
      </c>
      <c r="F17" s="184">
        <v>0</v>
      </c>
      <c r="G17" s="185">
        <f t="shared" si="0"/>
        <v>0</v>
      </c>
      <c r="H17" s="164">
        <v>0</v>
      </c>
      <c r="I17" s="163">
        <f t="shared" si="1"/>
        <v>0</v>
      </c>
      <c r="J17" s="164">
        <v>192</v>
      </c>
      <c r="K17" s="163">
        <f t="shared" si="2"/>
        <v>384</v>
      </c>
      <c r="L17" s="163">
        <v>21</v>
      </c>
      <c r="M17" s="163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3"/>
      <c r="S17" s="163" t="s">
        <v>216</v>
      </c>
      <c r="T17" s="163" t="s">
        <v>216</v>
      </c>
      <c r="U17" s="163">
        <v>0.3175</v>
      </c>
      <c r="V17" s="163">
        <f t="shared" si="6"/>
        <v>0.64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80">
        <v>9</v>
      </c>
      <c r="B18" s="181" t="s">
        <v>591</v>
      </c>
      <c r="C18" s="187" t="s">
        <v>2067</v>
      </c>
      <c r="D18" s="182" t="s">
        <v>256</v>
      </c>
      <c r="E18" s="183">
        <v>1</v>
      </c>
      <c r="F18" s="184">
        <v>0</v>
      </c>
      <c r="G18" s="185">
        <f t="shared" si="0"/>
        <v>0</v>
      </c>
      <c r="H18" s="164">
        <v>0</v>
      </c>
      <c r="I18" s="163">
        <f t="shared" si="1"/>
        <v>0</v>
      </c>
      <c r="J18" s="164">
        <v>210</v>
      </c>
      <c r="K18" s="163">
        <f t="shared" si="2"/>
        <v>210</v>
      </c>
      <c r="L18" s="163">
        <v>21</v>
      </c>
      <c r="M18" s="163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3"/>
      <c r="S18" s="163" t="s">
        <v>216</v>
      </c>
      <c r="T18" s="163" t="s">
        <v>216</v>
      </c>
      <c r="U18" s="163">
        <v>0.34749999999999998</v>
      </c>
      <c r="V18" s="163">
        <f t="shared" si="6"/>
        <v>0.35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350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4">
        <v>10</v>
      </c>
      <c r="B19" s="175" t="s">
        <v>366</v>
      </c>
      <c r="C19" s="188" t="s">
        <v>367</v>
      </c>
      <c r="D19" s="176" t="s">
        <v>283</v>
      </c>
      <c r="E19" s="177">
        <v>0.50119999999999998</v>
      </c>
      <c r="F19" s="178">
        <v>0</v>
      </c>
      <c r="G19" s="179">
        <f t="shared" si="0"/>
        <v>0</v>
      </c>
      <c r="H19" s="164">
        <v>35075.599999999999</v>
      </c>
      <c r="I19" s="163">
        <f t="shared" si="1"/>
        <v>17579.89</v>
      </c>
      <c r="J19" s="164">
        <v>10984.4</v>
      </c>
      <c r="K19" s="163">
        <f t="shared" si="2"/>
        <v>5505.38</v>
      </c>
      <c r="L19" s="163">
        <v>21</v>
      </c>
      <c r="M19" s="163">
        <f t="shared" si="3"/>
        <v>0</v>
      </c>
      <c r="N19" s="162">
        <v>1.0900000000000001</v>
      </c>
      <c r="O19" s="162">
        <f t="shared" si="4"/>
        <v>0.55000000000000004</v>
      </c>
      <c r="P19" s="162">
        <v>0</v>
      </c>
      <c r="Q19" s="162">
        <f t="shared" si="5"/>
        <v>0</v>
      </c>
      <c r="R19" s="163"/>
      <c r="S19" s="163" t="s">
        <v>216</v>
      </c>
      <c r="T19" s="163" t="s">
        <v>216</v>
      </c>
      <c r="U19" s="163">
        <v>18.8</v>
      </c>
      <c r="V19" s="163">
        <f t="shared" si="6"/>
        <v>9.42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350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194" t="s">
        <v>592</v>
      </c>
      <c r="D20" s="192"/>
      <c r="E20" s="193">
        <v>0.50119999999999998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74">
        <v>11</v>
      </c>
      <c r="B21" s="175" t="s">
        <v>373</v>
      </c>
      <c r="C21" s="188" t="s">
        <v>374</v>
      </c>
      <c r="D21" s="176" t="s">
        <v>283</v>
      </c>
      <c r="E21" s="177">
        <v>0.12098</v>
      </c>
      <c r="F21" s="178">
        <v>0</v>
      </c>
      <c r="G21" s="179">
        <f>ROUND(E21*F21,2)</f>
        <v>0</v>
      </c>
      <c r="H21" s="164">
        <v>35555.599999999999</v>
      </c>
      <c r="I21" s="163">
        <f>ROUND(E21*H21,2)</f>
        <v>4301.5200000000004</v>
      </c>
      <c r="J21" s="164">
        <v>10984.4</v>
      </c>
      <c r="K21" s="163">
        <f>ROUND(E21*J21,2)</f>
        <v>1328.89</v>
      </c>
      <c r="L21" s="163">
        <v>21</v>
      </c>
      <c r="M21" s="163">
        <f>G21*(1+L21/100)</f>
        <v>0</v>
      </c>
      <c r="N21" s="162">
        <v>1.0900000000000001</v>
      </c>
      <c r="O21" s="162">
        <f>ROUND(E21*N21,2)</f>
        <v>0.13</v>
      </c>
      <c r="P21" s="162">
        <v>0</v>
      </c>
      <c r="Q21" s="162">
        <f>ROUND(E21*P21,2)</f>
        <v>0</v>
      </c>
      <c r="R21" s="163"/>
      <c r="S21" s="163" t="s">
        <v>216</v>
      </c>
      <c r="T21" s="163" t="s">
        <v>216</v>
      </c>
      <c r="U21" s="163">
        <v>18.8</v>
      </c>
      <c r="V21" s="163">
        <f>ROUND(E21*U21,2)</f>
        <v>2.27</v>
      </c>
      <c r="W21" s="163"/>
      <c r="X21" s="163" t="s">
        <v>240</v>
      </c>
      <c r="Y21" s="163" t="s">
        <v>219</v>
      </c>
      <c r="Z21" s="153"/>
      <c r="AA21" s="153"/>
      <c r="AB21" s="153"/>
      <c r="AC21" s="153"/>
      <c r="AD21" s="153"/>
      <c r="AE21" s="153"/>
      <c r="AF21" s="153"/>
      <c r="AG21" s="153" t="s">
        <v>350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 x14ac:dyDescent="0.2">
      <c r="A22" s="160"/>
      <c r="B22" s="161"/>
      <c r="C22" s="194" t="s">
        <v>593</v>
      </c>
      <c r="D22" s="192"/>
      <c r="E22" s="193">
        <v>0.12098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243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4">
        <v>12</v>
      </c>
      <c r="B23" s="175" t="s">
        <v>244</v>
      </c>
      <c r="C23" s="188" t="s">
        <v>2068</v>
      </c>
      <c r="D23" s="176" t="s">
        <v>245</v>
      </c>
      <c r="E23" s="177">
        <v>49.256</v>
      </c>
      <c r="F23" s="178">
        <v>0</v>
      </c>
      <c r="G23" s="179">
        <f>ROUND(E23*F23,2)</f>
        <v>0</v>
      </c>
      <c r="H23" s="164">
        <v>797.83</v>
      </c>
      <c r="I23" s="163">
        <f>ROUND(E23*H23,2)</f>
        <v>39297.910000000003</v>
      </c>
      <c r="J23" s="164">
        <v>312.17</v>
      </c>
      <c r="K23" s="163">
        <f>ROUND(E23*J23,2)</f>
        <v>15376.25</v>
      </c>
      <c r="L23" s="163">
        <v>21</v>
      </c>
      <c r="M23" s="163">
        <f>G23*(1+L23/100)</f>
        <v>0</v>
      </c>
      <c r="N23" s="162">
        <v>0.10106</v>
      </c>
      <c r="O23" s="162">
        <f>ROUND(E23*N23,2)</f>
        <v>4.9800000000000004</v>
      </c>
      <c r="P23" s="162">
        <v>0</v>
      </c>
      <c r="Q23" s="162">
        <f>ROUND(E23*P23,2)</f>
        <v>0</v>
      </c>
      <c r="R23" s="163"/>
      <c r="S23" s="163" t="s">
        <v>216</v>
      </c>
      <c r="T23" s="163" t="s">
        <v>216</v>
      </c>
      <c r="U23" s="163">
        <v>0.50627999999999995</v>
      </c>
      <c r="V23" s="163">
        <f>ROUND(E23*U23,2)</f>
        <v>24.94</v>
      </c>
      <c r="W23" s="163"/>
      <c r="X23" s="163" t="s">
        <v>240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350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194" t="s">
        <v>594</v>
      </c>
      <c r="D24" s="192"/>
      <c r="E24" s="193">
        <v>55.026000000000003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3" x14ac:dyDescent="0.2">
      <c r="A25" s="160"/>
      <c r="B25" s="161"/>
      <c r="C25" s="194" t="s">
        <v>595</v>
      </c>
      <c r="D25" s="192"/>
      <c r="E25" s="193">
        <v>-5.77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243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4">
        <v>13</v>
      </c>
      <c r="B26" s="175" t="s">
        <v>247</v>
      </c>
      <c r="C26" s="188" t="s">
        <v>248</v>
      </c>
      <c r="D26" s="176" t="s">
        <v>249</v>
      </c>
      <c r="E26" s="177">
        <v>18.899999999999999</v>
      </c>
      <c r="F26" s="178">
        <v>0</v>
      </c>
      <c r="G26" s="179">
        <f>ROUND(E26*F26,2)</f>
        <v>0</v>
      </c>
      <c r="H26" s="164">
        <v>22.39</v>
      </c>
      <c r="I26" s="163">
        <f>ROUND(E26*H26,2)</f>
        <v>423.17</v>
      </c>
      <c r="J26" s="164">
        <v>110.61</v>
      </c>
      <c r="K26" s="163">
        <f>ROUND(E26*J26,2)</f>
        <v>2090.5300000000002</v>
      </c>
      <c r="L26" s="163">
        <v>21</v>
      </c>
      <c r="M26" s="163">
        <f>G26*(1+L26/100)</f>
        <v>0</v>
      </c>
      <c r="N26" s="162">
        <v>8.0000000000000007E-5</v>
      </c>
      <c r="O26" s="162">
        <f>ROUND(E26*N26,2)</f>
        <v>0</v>
      </c>
      <c r="P26" s="162">
        <v>0</v>
      </c>
      <c r="Q26" s="162">
        <f>ROUND(E26*P26,2)</f>
        <v>0</v>
      </c>
      <c r="R26" s="163"/>
      <c r="S26" s="163" t="s">
        <v>216</v>
      </c>
      <c r="T26" s="163" t="s">
        <v>216</v>
      </c>
      <c r="U26" s="163">
        <v>0.18</v>
      </c>
      <c r="V26" s="163">
        <f>ROUND(E26*U26,2)</f>
        <v>3.4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350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 x14ac:dyDescent="0.2">
      <c r="A27" s="160"/>
      <c r="B27" s="161"/>
      <c r="C27" s="194" t="s">
        <v>596</v>
      </c>
      <c r="D27" s="192"/>
      <c r="E27" s="193">
        <v>18.899999999999999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74">
        <v>14</v>
      </c>
      <c r="B28" s="175" t="s">
        <v>251</v>
      </c>
      <c r="C28" s="188" t="s">
        <v>252</v>
      </c>
      <c r="D28" s="176" t="s">
        <v>249</v>
      </c>
      <c r="E28" s="177">
        <v>18.899999999999999</v>
      </c>
      <c r="F28" s="178">
        <v>0</v>
      </c>
      <c r="G28" s="179">
        <f>ROUND(E28*F28,2)</f>
        <v>0</v>
      </c>
      <c r="H28" s="164">
        <v>33.08</v>
      </c>
      <c r="I28" s="163">
        <f>ROUND(E28*H28,2)</f>
        <v>625.21</v>
      </c>
      <c r="J28" s="164">
        <v>136.91999999999999</v>
      </c>
      <c r="K28" s="163">
        <f>ROUND(E28*J28,2)</f>
        <v>2587.79</v>
      </c>
      <c r="L28" s="163">
        <v>21</v>
      </c>
      <c r="M28" s="163">
        <f>G28*(1+L28/100)</f>
        <v>0</v>
      </c>
      <c r="N28" s="162">
        <v>1.0200000000000001E-3</v>
      </c>
      <c r="O28" s="162">
        <f>ROUND(E28*N28,2)</f>
        <v>0.02</v>
      </c>
      <c r="P28" s="162">
        <v>0</v>
      </c>
      <c r="Q28" s="162">
        <f>ROUND(E28*P28,2)</f>
        <v>0</v>
      </c>
      <c r="R28" s="163"/>
      <c r="S28" s="163" t="s">
        <v>216</v>
      </c>
      <c r="T28" s="163" t="s">
        <v>216</v>
      </c>
      <c r="U28" s="163">
        <v>0.223</v>
      </c>
      <c r="V28" s="163">
        <f>ROUND(E28*U28,2)</f>
        <v>4.21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350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2" x14ac:dyDescent="0.2">
      <c r="A29" s="160"/>
      <c r="B29" s="161"/>
      <c r="C29" s="194" t="s">
        <v>596</v>
      </c>
      <c r="D29" s="192"/>
      <c r="E29" s="193">
        <v>18.899999999999999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243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x14ac:dyDescent="0.2">
      <c r="A30" s="167" t="s">
        <v>211</v>
      </c>
      <c r="B30" s="168" t="s">
        <v>114</v>
      </c>
      <c r="C30" s="186" t="s">
        <v>116</v>
      </c>
      <c r="D30" s="169"/>
      <c r="E30" s="170"/>
      <c r="F30" s="171"/>
      <c r="G30" s="172">
        <f>SUMIF(AG31:AG54,"&lt;&gt;NOR",G31:G54)</f>
        <v>0</v>
      </c>
      <c r="H30" s="166"/>
      <c r="I30" s="166">
        <f>SUM(I31:I54)</f>
        <v>48982.819999999992</v>
      </c>
      <c r="J30" s="166"/>
      <c r="K30" s="166">
        <f>SUM(K31:K54)</f>
        <v>156404.37000000002</v>
      </c>
      <c r="L30" s="166"/>
      <c r="M30" s="166">
        <f>SUM(M31:M54)</f>
        <v>0</v>
      </c>
      <c r="N30" s="165"/>
      <c r="O30" s="165">
        <f>SUM(O31:O54)</f>
        <v>3.9099999999999993</v>
      </c>
      <c r="P30" s="165"/>
      <c r="Q30" s="165">
        <f>SUM(Q31:Q54)</f>
        <v>0</v>
      </c>
      <c r="R30" s="166"/>
      <c r="S30" s="166"/>
      <c r="T30" s="166"/>
      <c r="U30" s="166"/>
      <c r="V30" s="166">
        <f>SUM(V31:V54)</f>
        <v>260.08000000000004</v>
      </c>
      <c r="W30" s="166"/>
      <c r="X30" s="166"/>
      <c r="Y30" s="166"/>
      <c r="AG30" t="s">
        <v>212</v>
      </c>
    </row>
    <row r="31" spans="1:60" ht="22.5" outlineLevel="1" x14ac:dyDescent="0.2">
      <c r="A31" s="174">
        <v>15</v>
      </c>
      <c r="B31" s="175" t="s">
        <v>396</v>
      </c>
      <c r="C31" s="188" t="s">
        <v>2069</v>
      </c>
      <c r="D31" s="176" t="s">
        <v>245</v>
      </c>
      <c r="E31" s="177">
        <v>271.85000000000002</v>
      </c>
      <c r="F31" s="178">
        <v>0</v>
      </c>
      <c r="G31" s="179">
        <f>ROUND(E31*F31,2)</f>
        <v>0</v>
      </c>
      <c r="H31" s="164">
        <v>33.97</v>
      </c>
      <c r="I31" s="163">
        <f>ROUND(E31*H31,2)</f>
        <v>9234.74</v>
      </c>
      <c r="J31" s="164">
        <v>185.03</v>
      </c>
      <c r="K31" s="163">
        <f>ROUND(E31*J31,2)</f>
        <v>50300.41</v>
      </c>
      <c r="L31" s="163">
        <v>21</v>
      </c>
      <c r="M31" s="163">
        <f>G31*(1+L31/100)</f>
        <v>0</v>
      </c>
      <c r="N31" s="162">
        <v>4.0699999999999998E-3</v>
      </c>
      <c r="O31" s="162">
        <f>ROUND(E31*N31,2)</f>
        <v>1.1100000000000001</v>
      </c>
      <c r="P31" s="162">
        <v>0</v>
      </c>
      <c r="Q31" s="162">
        <f>ROUND(E31*P31,2)</f>
        <v>0</v>
      </c>
      <c r="R31" s="163"/>
      <c r="S31" s="163" t="s">
        <v>216</v>
      </c>
      <c r="T31" s="163" t="s">
        <v>216</v>
      </c>
      <c r="U31" s="163">
        <v>0.31</v>
      </c>
      <c r="V31" s="163">
        <f>ROUND(E31*U31,2)</f>
        <v>84.27</v>
      </c>
      <c r="W31" s="163"/>
      <c r="X31" s="163" t="s">
        <v>240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350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2" x14ac:dyDescent="0.2">
      <c r="A32" s="160"/>
      <c r="B32" s="161"/>
      <c r="C32" s="194" t="s">
        <v>597</v>
      </c>
      <c r="D32" s="192"/>
      <c r="E32" s="193">
        <v>271.85000000000002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243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74">
        <v>16</v>
      </c>
      <c r="B33" s="175" t="s">
        <v>398</v>
      </c>
      <c r="C33" s="188" t="s">
        <v>2053</v>
      </c>
      <c r="D33" s="176" t="s">
        <v>245</v>
      </c>
      <c r="E33" s="177">
        <v>587.4</v>
      </c>
      <c r="F33" s="178">
        <v>0</v>
      </c>
      <c r="G33" s="179">
        <f>ROUND(E33*F33,2)</f>
        <v>0</v>
      </c>
      <c r="H33" s="164">
        <v>19.98</v>
      </c>
      <c r="I33" s="163">
        <f>ROUND(E33*H33,2)</f>
        <v>11736.25</v>
      </c>
      <c r="J33" s="164">
        <v>145.02000000000001</v>
      </c>
      <c r="K33" s="163">
        <f>ROUND(E33*J33,2)</f>
        <v>85184.75</v>
      </c>
      <c r="L33" s="163">
        <v>21</v>
      </c>
      <c r="M33" s="163">
        <f>G33*(1+L33/100)</f>
        <v>0</v>
      </c>
      <c r="N33" s="162">
        <v>3.5000000000000001E-3</v>
      </c>
      <c r="O33" s="162">
        <f>ROUND(E33*N33,2)</f>
        <v>2.06</v>
      </c>
      <c r="P33" s="162">
        <v>0</v>
      </c>
      <c r="Q33" s="162">
        <f>ROUND(E33*P33,2)</f>
        <v>0</v>
      </c>
      <c r="R33" s="163"/>
      <c r="S33" s="163" t="s">
        <v>216</v>
      </c>
      <c r="T33" s="163" t="s">
        <v>216</v>
      </c>
      <c r="U33" s="163">
        <v>0.24</v>
      </c>
      <c r="V33" s="163">
        <f>ROUND(E33*U33,2)</f>
        <v>140.97999999999999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350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33.75" outlineLevel="2" x14ac:dyDescent="0.2">
      <c r="A34" s="160"/>
      <c r="B34" s="161"/>
      <c r="C34" s="194" t="s">
        <v>598</v>
      </c>
      <c r="D34" s="192"/>
      <c r="E34" s="193">
        <v>587.4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4">
        <v>17</v>
      </c>
      <c r="B35" s="175" t="s">
        <v>400</v>
      </c>
      <c r="C35" s="188" t="s">
        <v>2054</v>
      </c>
      <c r="D35" s="176" t="s">
        <v>245</v>
      </c>
      <c r="E35" s="177">
        <v>49.823</v>
      </c>
      <c r="F35" s="178">
        <v>0</v>
      </c>
      <c r="G35" s="179">
        <f>ROUND(E35*F35,2)</f>
        <v>0</v>
      </c>
      <c r="H35" s="164">
        <v>338.22</v>
      </c>
      <c r="I35" s="163">
        <f>ROUND(E35*H35,2)</f>
        <v>16851.14</v>
      </c>
      <c r="J35" s="164">
        <v>236.78</v>
      </c>
      <c r="K35" s="163">
        <f>ROUND(E35*J35,2)</f>
        <v>11797.09</v>
      </c>
      <c r="L35" s="163">
        <v>21</v>
      </c>
      <c r="M35" s="163">
        <f>G35*(1+L35/100)</f>
        <v>0</v>
      </c>
      <c r="N35" s="162">
        <v>1.1469999999999999E-2</v>
      </c>
      <c r="O35" s="162">
        <f>ROUND(E35*N35,2)</f>
        <v>0.56999999999999995</v>
      </c>
      <c r="P35" s="162">
        <v>0</v>
      </c>
      <c r="Q35" s="162">
        <f>ROUND(E35*P35,2)</f>
        <v>0</v>
      </c>
      <c r="R35" s="163"/>
      <c r="S35" s="163" t="s">
        <v>216</v>
      </c>
      <c r="T35" s="163" t="s">
        <v>216</v>
      </c>
      <c r="U35" s="163">
        <v>0.37</v>
      </c>
      <c r="V35" s="163">
        <f>ROUND(E35*U35,2)</f>
        <v>18.43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350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 x14ac:dyDescent="0.2">
      <c r="A36" s="160"/>
      <c r="B36" s="161"/>
      <c r="C36" s="194" t="s">
        <v>599</v>
      </c>
      <c r="D36" s="192"/>
      <c r="E36" s="193">
        <v>0.56699999999999995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4" t="s">
        <v>600</v>
      </c>
      <c r="D37" s="192"/>
      <c r="E37" s="193">
        <v>55.026000000000003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3" x14ac:dyDescent="0.2">
      <c r="A38" s="160"/>
      <c r="B38" s="161"/>
      <c r="C38" s="194" t="s">
        <v>595</v>
      </c>
      <c r="D38" s="192"/>
      <c r="E38" s="193">
        <v>-5.77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4">
        <v>18</v>
      </c>
      <c r="B39" s="175" t="s">
        <v>403</v>
      </c>
      <c r="C39" s="188" t="s">
        <v>404</v>
      </c>
      <c r="D39" s="176" t="s">
        <v>245</v>
      </c>
      <c r="E39" s="177">
        <v>35.136000000000003</v>
      </c>
      <c r="F39" s="178">
        <v>0</v>
      </c>
      <c r="G39" s="179">
        <f>ROUND(E39*F39,2)</f>
        <v>0</v>
      </c>
      <c r="H39" s="164">
        <v>19.71</v>
      </c>
      <c r="I39" s="163">
        <f>ROUND(E39*H39,2)</f>
        <v>692.53</v>
      </c>
      <c r="J39" s="164">
        <v>43.29</v>
      </c>
      <c r="K39" s="163">
        <f>ROUND(E39*J39,2)</f>
        <v>1521.04</v>
      </c>
      <c r="L39" s="163">
        <v>21</v>
      </c>
      <c r="M39" s="163">
        <f>G39*(1+L39/100)</f>
        <v>0</v>
      </c>
      <c r="N39" s="162">
        <v>4.0000000000000003E-5</v>
      </c>
      <c r="O39" s="162">
        <f>ROUND(E39*N39,2)</f>
        <v>0</v>
      </c>
      <c r="P39" s="162">
        <v>0</v>
      </c>
      <c r="Q39" s="162">
        <f>ROUND(E39*P39,2)</f>
        <v>0</v>
      </c>
      <c r="R39" s="163"/>
      <c r="S39" s="163" t="s">
        <v>216</v>
      </c>
      <c r="T39" s="163" t="s">
        <v>216</v>
      </c>
      <c r="U39" s="163">
        <v>7.8E-2</v>
      </c>
      <c r="V39" s="163">
        <f>ROUND(E39*U39,2)</f>
        <v>2.74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350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 x14ac:dyDescent="0.2">
      <c r="A40" s="160"/>
      <c r="B40" s="161"/>
      <c r="C40" s="194" t="s">
        <v>601</v>
      </c>
      <c r="D40" s="192"/>
      <c r="E40" s="193">
        <v>15.12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3" x14ac:dyDescent="0.2">
      <c r="A41" s="160"/>
      <c r="B41" s="161"/>
      <c r="C41" s="194" t="s">
        <v>602</v>
      </c>
      <c r="D41" s="192"/>
      <c r="E41" s="193">
        <v>3.246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243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3" x14ac:dyDescent="0.2">
      <c r="A42" s="160"/>
      <c r="B42" s="161"/>
      <c r="C42" s="194" t="s">
        <v>603</v>
      </c>
      <c r="D42" s="192"/>
      <c r="E42" s="193">
        <v>16.77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4">
        <v>19</v>
      </c>
      <c r="B43" s="175" t="s">
        <v>408</v>
      </c>
      <c r="C43" s="188" t="s">
        <v>409</v>
      </c>
      <c r="D43" s="176" t="s">
        <v>249</v>
      </c>
      <c r="E43" s="177">
        <v>58.8</v>
      </c>
      <c r="F43" s="178">
        <v>0</v>
      </c>
      <c r="G43" s="179">
        <f>ROUND(E43*F43,2)</f>
        <v>0</v>
      </c>
      <c r="H43" s="164">
        <v>47.54</v>
      </c>
      <c r="I43" s="163">
        <f>ROUND(E43*H43,2)</f>
        <v>2795.35</v>
      </c>
      <c r="J43" s="164">
        <v>27.76</v>
      </c>
      <c r="K43" s="163">
        <f>ROUND(E43*J43,2)</f>
        <v>1632.29</v>
      </c>
      <c r="L43" s="163">
        <v>21</v>
      </c>
      <c r="M43" s="163">
        <f>G43*(1+L43/100)</f>
        <v>0</v>
      </c>
      <c r="N43" s="162">
        <v>1.2E-4</v>
      </c>
      <c r="O43" s="162">
        <f>ROUND(E43*N43,2)</f>
        <v>0.01</v>
      </c>
      <c r="P43" s="162">
        <v>0</v>
      </c>
      <c r="Q43" s="162">
        <f>ROUND(E43*P43,2)</f>
        <v>0</v>
      </c>
      <c r="R43" s="163"/>
      <c r="S43" s="163" t="s">
        <v>216</v>
      </c>
      <c r="T43" s="163" t="s">
        <v>216</v>
      </c>
      <c r="U43" s="163">
        <v>0.05</v>
      </c>
      <c r="V43" s="163">
        <f>ROUND(E43*U43,2)</f>
        <v>2.94</v>
      </c>
      <c r="W43" s="163"/>
      <c r="X43" s="163" t="s">
        <v>240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350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4" t="s">
        <v>604</v>
      </c>
      <c r="D44" s="192"/>
      <c r="E44" s="193">
        <v>33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 x14ac:dyDescent="0.2">
      <c r="A45" s="160"/>
      <c r="B45" s="161"/>
      <c r="C45" s="194" t="s">
        <v>605</v>
      </c>
      <c r="D45" s="192"/>
      <c r="E45" s="193">
        <v>24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3" x14ac:dyDescent="0.2">
      <c r="A46" s="160"/>
      <c r="B46" s="161"/>
      <c r="C46" s="194" t="s">
        <v>280</v>
      </c>
      <c r="D46" s="192"/>
      <c r="E46" s="193">
        <v>1.8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243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74">
        <v>20</v>
      </c>
      <c r="B47" s="175" t="s">
        <v>411</v>
      </c>
      <c r="C47" s="188" t="s">
        <v>412</v>
      </c>
      <c r="D47" s="176" t="s">
        <v>249</v>
      </c>
      <c r="E47" s="177">
        <v>58.8</v>
      </c>
      <c r="F47" s="178">
        <v>0</v>
      </c>
      <c r="G47" s="179">
        <f>ROUND(E47*F47,2)</f>
        <v>0</v>
      </c>
      <c r="H47" s="164">
        <v>26.49</v>
      </c>
      <c r="I47" s="163">
        <f>ROUND(E47*H47,2)</f>
        <v>1557.61</v>
      </c>
      <c r="J47" s="164">
        <v>101.51</v>
      </c>
      <c r="K47" s="163">
        <f>ROUND(E47*J47,2)</f>
        <v>5968.79</v>
      </c>
      <c r="L47" s="163">
        <v>21</v>
      </c>
      <c r="M47" s="163">
        <f>G47*(1+L47/100)</f>
        <v>0</v>
      </c>
      <c r="N47" s="162">
        <v>2.5100000000000001E-3</v>
      </c>
      <c r="O47" s="162">
        <f>ROUND(E47*N47,2)</f>
        <v>0.15</v>
      </c>
      <c r="P47" s="162">
        <v>0</v>
      </c>
      <c r="Q47" s="162">
        <f>ROUND(E47*P47,2)</f>
        <v>0</v>
      </c>
      <c r="R47" s="163"/>
      <c r="S47" s="163" t="s">
        <v>216</v>
      </c>
      <c r="T47" s="163" t="s">
        <v>216</v>
      </c>
      <c r="U47" s="163">
        <v>0.18232999999999999</v>
      </c>
      <c r="V47" s="163">
        <f>ROUND(E47*U47,2)</f>
        <v>10.72</v>
      </c>
      <c r="W47" s="163"/>
      <c r="X47" s="163" t="s">
        <v>240</v>
      </c>
      <c r="Y47" s="163" t="s">
        <v>219</v>
      </c>
      <c r="Z47" s="153"/>
      <c r="AA47" s="153"/>
      <c r="AB47" s="153"/>
      <c r="AC47" s="153"/>
      <c r="AD47" s="153"/>
      <c r="AE47" s="153"/>
      <c r="AF47" s="153"/>
      <c r="AG47" s="153" t="s">
        <v>350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2" x14ac:dyDescent="0.2">
      <c r="A48" s="160"/>
      <c r="B48" s="161"/>
      <c r="C48" s="194" t="s">
        <v>604</v>
      </c>
      <c r="D48" s="192"/>
      <c r="E48" s="193">
        <v>33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3" x14ac:dyDescent="0.2">
      <c r="A49" s="160"/>
      <c r="B49" s="161"/>
      <c r="C49" s="194" t="s">
        <v>605</v>
      </c>
      <c r="D49" s="192"/>
      <c r="E49" s="193">
        <v>24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243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3" x14ac:dyDescent="0.2">
      <c r="A50" s="160"/>
      <c r="B50" s="161"/>
      <c r="C50" s="194" t="s">
        <v>280</v>
      </c>
      <c r="D50" s="192"/>
      <c r="E50" s="193">
        <v>1.8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4">
        <v>21</v>
      </c>
      <c r="B51" s="175" t="s">
        <v>416</v>
      </c>
      <c r="C51" s="188" t="s">
        <v>417</v>
      </c>
      <c r="D51" s="176" t="s">
        <v>249</v>
      </c>
      <c r="E51" s="177">
        <v>58.8</v>
      </c>
      <c r="F51" s="178">
        <v>0</v>
      </c>
      <c r="G51" s="179">
        <f>ROUND(E51*F51,2)</f>
        <v>0</v>
      </c>
      <c r="H51" s="164">
        <v>104</v>
      </c>
      <c r="I51" s="163">
        <f>ROUND(E51*H51,2)</f>
        <v>6115.2</v>
      </c>
      <c r="J51" s="164">
        <v>0</v>
      </c>
      <c r="K51" s="163">
        <f>ROUND(E51*J51,2)</f>
        <v>0</v>
      </c>
      <c r="L51" s="163">
        <v>21</v>
      </c>
      <c r="M51" s="163">
        <f>G51*(1+L51/100)</f>
        <v>0</v>
      </c>
      <c r="N51" s="162">
        <v>1.6000000000000001E-4</v>
      </c>
      <c r="O51" s="162">
        <f>ROUND(E51*N51,2)</f>
        <v>0.01</v>
      </c>
      <c r="P51" s="162">
        <v>0</v>
      </c>
      <c r="Q51" s="162">
        <f>ROUND(E51*P51,2)</f>
        <v>0</v>
      </c>
      <c r="R51" s="163"/>
      <c r="S51" s="163" t="s">
        <v>216</v>
      </c>
      <c r="T51" s="163" t="s">
        <v>216</v>
      </c>
      <c r="U51" s="163">
        <v>0</v>
      </c>
      <c r="V51" s="163">
        <f>ROUND(E51*U51,2)</f>
        <v>0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350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4" t="s">
        <v>604</v>
      </c>
      <c r="D52" s="192"/>
      <c r="E52" s="193">
        <v>33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3" x14ac:dyDescent="0.2">
      <c r="A53" s="160"/>
      <c r="B53" s="161"/>
      <c r="C53" s="194" t="s">
        <v>605</v>
      </c>
      <c r="D53" s="192"/>
      <c r="E53" s="193">
        <v>24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3" x14ac:dyDescent="0.2">
      <c r="A54" s="160"/>
      <c r="B54" s="161"/>
      <c r="C54" s="194" t="s">
        <v>280</v>
      </c>
      <c r="D54" s="192"/>
      <c r="E54" s="193">
        <v>1.8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243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167" t="s">
        <v>211</v>
      </c>
      <c r="B55" s="168" t="s">
        <v>121</v>
      </c>
      <c r="C55" s="186" t="s">
        <v>122</v>
      </c>
      <c r="D55" s="169"/>
      <c r="E55" s="170"/>
      <c r="F55" s="171"/>
      <c r="G55" s="172">
        <f>SUMIF(AG56:AG60,"&lt;&gt;NOR",G56:G60)</f>
        <v>0</v>
      </c>
      <c r="H55" s="166"/>
      <c r="I55" s="166">
        <f>SUM(I56:I60)</f>
        <v>15467.699999999999</v>
      </c>
      <c r="J55" s="166"/>
      <c r="K55" s="166">
        <f>SUM(K56:K60)</f>
        <v>13676.300000000001</v>
      </c>
      <c r="L55" s="166"/>
      <c r="M55" s="166">
        <f>SUM(M56:M60)</f>
        <v>0</v>
      </c>
      <c r="N55" s="165"/>
      <c r="O55" s="165">
        <f>SUM(O56:O60)</f>
        <v>0.33999999999999997</v>
      </c>
      <c r="P55" s="165"/>
      <c r="Q55" s="165">
        <f>SUM(Q56:Q60)</f>
        <v>0</v>
      </c>
      <c r="R55" s="166"/>
      <c r="S55" s="166"/>
      <c r="T55" s="166"/>
      <c r="U55" s="166"/>
      <c r="V55" s="166">
        <f>SUM(V56:V60)</f>
        <v>22.900000000000002</v>
      </c>
      <c r="W55" s="166"/>
      <c r="X55" s="166"/>
      <c r="Y55" s="166"/>
      <c r="AG55" t="s">
        <v>212</v>
      </c>
    </row>
    <row r="56" spans="1:60" ht="22.5" outlineLevel="1" x14ac:dyDescent="0.2">
      <c r="A56" s="180">
        <v>22</v>
      </c>
      <c r="B56" s="181" t="s">
        <v>606</v>
      </c>
      <c r="C56" s="187" t="s">
        <v>607</v>
      </c>
      <c r="D56" s="182" t="s">
        <v>256</v>
      </c>
      <c r="E56" s="183">
        <v>1</v>
      </c>
      <c r="F56" s="184">
        <v>0</v>
      </c>
      <c r="G56" s="185">
        <f>ROUND(E56*F56,2)</f>
        <v>0</v>
      </c>
      <c r="H56" s="164">
        <v>45.68</v>
      </c>
      <c r="I56" s="163">
        <f>ROUND(E56*H56,2)</f>
        <v>45.68</v>
      </c>
      <c r="J56" s="164">
        <v>943.32</v>
      </c>
      <c r="K56" s="163">
        <f>ROUND(E56*J56,2)</f>
        <v>943.32</v>
      </c>
      <c r="L56" s="163">
        <v>21</v>
      </c>
      <c r="M56" s="163">
        <f>G56*(1+L56/100)</f>
        <v>0</v>
      </c>
      <c r="N56" s="162">
        <v>2.5000000000000001E-4</v>
      </c>
      <c r="O56" s="162">
        <f>ROUND(E56*N56,2)</f>
        <v>0</v>
      </c>
      <c r="P56" s="162">
        <v>0</v>
      </c>
      <c r="Q56" s="162">
        <f>ROUND(E56*P56,2)</f>
        <v>0</v>
      </c>
      <c r="R56" s="163"/>
      <c r="S56" s="163" t="s">
        <v>216</v>
      </c>
      <c r="T56" s="163" t="s">
        <v>216</v>
      </c>
      <c r="U56" s="163">
        <v>1.5</v>
      </c>
      <c r="V56" s="163">
        <f>ROUND(E56*U56,2)</f>
        <v>1.5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350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80">
        <v>23</v>
      </c>
      <c r="B57" s="181" t="s">
        <v>608</v>
      </c>
      <c r="C57" s="187" t="s">
        <v>609</v>
      </c>
      <c r="D57" s="182" t="s">
        <v>256</v>
      </c>
      <c r="E57" s="183">
        <v>1</v>
      </c>
      <c r="F57" s="184">
        <v>0</v>
      </c>
      <c r="G57" s="185">
        <f>ROUND(E57*F57,2)</f>
        <v>0</v>
      </c>
      <c r="H57" s="164">
        <v>1797.61</v>
      </c>
      <c r="I57" s="163">
        <f>ROUND(E57*H57,2)</f>
        <v>1797.61</v>
      </c>
      <c r="J57" s="164">
        <v>1137.3900000000001</v>
      </c>
      <c r="K57" s="163">
        <f>ROUND(E57*J57,2)</f>
        <v>1137.3900000000001</v>
      </c>
      <c r="L57" s="163">
        <v>21</v>
      </c>
      <c r="M57" s="163">
        <f>G57*(1+L57/100)</f>
        <v>0</v>
      </c>
      <c r="N57" s="162">
        <v>3.0970000000000001E-2</v>
      </c>
      <c r="O57" s="162">
        <f>ROUND(E57*N57,2)</f>
        <v>0.03</v>
      </c>
      <c r="P57" s="162">
        <v>0</v>
      </c>
      <c r="Q57" s="162">
        <f>ROUND(E57*P57,2)</f>
        <v>0</v>
      </c>
      <c r="R57" s="163"/>
      <c r="S57" s="163" t="s">
        <v>216</v>
      </c>
      <c r="T57" s="163" t="s">
        <v>216</v>
      </c>
      <c r="U57" s="163">
        <v>1.86</v>
      </c>
      <c r="V57" s="163">
        <f>ROUND(E57*U57,2)</f>
        <v>1.86</v>
      </c>
      <c r="W57" s="163"/>
      <c r="X57" s="163" t="s">
        <v>240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350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80">
        <v>24</v>
      </c>
      <c r="B58" s="181" t="s">
        <v>422</v>
      </c>
      <c r="C58" s="187" t="s">
        <v>423</v>
      </c>
      <c r="D58" s="182" t="s">
        <v>256</v>
      </c>
      <c r="E58" s="183">
        <v>1</v>
      </c>
      <c r="F58" s="184">
        <v>0</v>
      </c>
      <c r="G58" s="185">
        <f>ROUND(E58*F58,2)</f>
        <v>0</v>
      </c>
      <c r="H58" s="164">
        <v>1832.61</v>
      </c>
      <c r="I58" s="163">
        <f>ROUND(E58*H58,2)</f>
        <v>1832.61</v>
      </c>
      <c r="J58" s="164">
        <v>1137.3900000000001</v>
      </c>
      <c r="K58" s="163">
        <f>ROUND(E58*J58,2)</f>
        <v>1137.3900000000001</v>
      </c>
      <c r="L58" s="163">
        <v>21</v>
      </c>
      <c r="M58" s="163">
        <f>G58*(1+L58/100)</f>
        <v>0</v>
      </c>
      <c r="N58" s="162">
        <v>3.1269999999999999E-2</v>
      </c>
      <c r="O58" s="162">
        <f>ROUND(E58*N58,2)</f>
        <v>0.03</v>
      </c>
      <c r="P58" s="162">
        <v>0</v>
      </c>
      <c r="Q58" s="162">
        <f>ROUND(E58*P58,2)</f>
        <v>0</v>
      </c>
      <c r="R58" s="163"/>
      <c r="S58" s="163" t="s">
        <v>216</v>
      </c>
      <c r="T58" s="163" t="s">
        <v>216</v>
      </c>
      <c r="U58" s="163">
        <v>1.86</v>
      </c>
      <c r="V58" s="163">
        <f>ROUND(E58*U58,2)</f>
        <v>1.86</v>
      </c>
      <c r="W58" s="163"/>
      <c r="X58" s="163" t="s">
        <v>240</v>
      </c>
      <c r="Y58" s="163" t="s">
        <v>219</v>
      </c>
      <c r="Z58" s="153"/>
      <c r="AA58" s="153"/>
      <c r="AB58" s="153"/>
      <c r="AC58" s="153"/>
      <c r="AD58" s="153"/>
      <c r="AE58" s="153"/>
      <c r="AF58" s="153"/>
      <c r="AG58" s="153" t="s">
        <v>350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22.5" outlineLevel="1" x14ac:dyDescent="0.2">
      <c r="A59" s="180">
        <v>25</v>
      </c>
      <c r="B59" s="181" t="s">
        <v>424</v>
      </c>
      <c r="C59" s="187" t="s">
        <v>425</v>
      </c>
      <c r="D59" s="182" t="s">
        <v>256</v>
      </c>
      <c r="E59" s="183">
        <v>6</v>
      </c>
      <c r="F59" s="184">
        <v>0</v>
      </c>
      <c r="G59" s="185">
        <f>ROUND(E59*F59,2)</f>
        <v>0</v>
      </c>
      <c r="H59" s="164">
        <v>1862.61</v>
      </c>
      <c r="I59" s="163">
        <f>ROUND(E59*H59,2)</f>
        <v>11175.66</v>
      </c>
      <c r="J59" s="164">
        <v>1137.3900000000001</v>
      </c>
      <c r="K59" s="163">
        <f>ROUND(E59*J59,2)</f>
        <v>6824.34</v>
      </c>
      <c r="L59" s="163">
        <v>21</v>
      </c>
      <c r="M59" s="163">
        <f>G59*(1+L59/100)</f>
        <v>0</v>
      </c>
      <c r="N59" s="162">
        <v>3.1469999999999998E-2</v>
      </c>
      <c r="O59" s="162">
        <f>ROUND(E59*N59,2)</f>
        <v>0.19</v>
      </c>
      <c r="P59" s="162">
        <v>0</v>
      </c>
      <c r="Q59" s="162">
        <f>ROUND(E59*P59,2)</f>
        <v>0</v>
      </c>
      <c r="R59" s="163"/>
      <c r="S59" s="163" t="s">
        <v>216</v>
      </c>
      <c r="T59" s="163" t="s">
        <v>216</v>
      </c>
      <c r="U59" s="163">
        <v>1.86</v>
      </c>
      <c r="V59" s="163">
        <f>ROUND(E59*U59,2)</f>
        <v>11.16</v>
      </c>
      <c r="W59" s="163"/>
      <c r="X59" s="163" t="s">
        <v>240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350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80">
        <v>26</v>
      </c>
      <c r="B60" s="181" t="s">
        <v>426</v>
      </c>
      <c r="C60" s="187" t="s">
        <v>427</v>
      </c>
      <c r="D60" s="182" t="s">
        <v>256</v>
      </c>
      <c r="E60" s="183">
        <v>2</v>
      </c>
      <c r="F60" s="184">
        <v>0</v>
      </c>
      <c r="G60" s="185">
        <f>ROUND(E60*F60,2)</f>
        <v>0</v>
      </c>
      <c r="H60" s="164">
        <v>308.07</v>
      </c>
      <c r="I60" s="163">
        <f>ROUND(E60*H60,2)</f>
        <v>616.14</v>
      </c>
      <c r="J60" s="164">
        <v>1816.93</v>
      </c>
      <c r="K60" s="163">
        <f>ROUND(E60*J60,2)</f>
        <v>3633.86</v>
      </c>
      <c r="L60" s="163">
        <v>21</v>
      </c>
      <c r="M60" s="163">
        <f>G60*(1+L60/100)</f>
        <v>0</v>
      </c>
      <c r="N60" s="162">
        <v>4.3200000000000002E-2</v>
      </c>
      <c r="O60" s="162">
        <f>ROUND(E60*N60,2)</f>
        <v>0.09</v>
      </c>
      <c r="P60" s="162">
        <v>0</v>
      </c>
      <c r="Q60" s="162">
        <f>ROUND(E60*P60,2)</f>
        <v>0</v>
      </c>
      <c r="R60" s="163"/>
      <c r="S60" s="163" t="s">
        <v>216</v>
      </c>
      <c r="T60" s="163" t="s">
        <v>216</v>
      </c>
      <c r="U60" s="163">
        <v>3.258</v>
      </c>
      <c r="V60" s="163">
        <f>ROUND(E60*U60,2)</f>
        <v>6.52</v>
      </c>
      <c r="W60" s="163"/>
      <c r="X60" s="163" t="s">
        <v>240</v>
      </c>
      <c r="Y60" s="163" t="s">
        <v>219</v>
      </c>
      <c r="Z60" s="153"/>
      <c r="AA60" s="153"/>
      <c r="AB60" s="153"/>
      <c r="AC60" s="153"/>
      <c r="AD60" s="153"/>
      <c r="AE60" s="153"/>
      <c r="AF60" s="153"/>
      <c r="AG60" s="153" t="s">
        <v>350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7" t="s">
        <v>211</v>
      </c>
      <c r="B61" s="168" t="s">
        <v>125</v>
      </c>
      <c r="C61" s="186" t="s">
        <v>126</v>
      </c>
      <c r="D61" s="169"/>
      <c r="E61" s="170"/>
      <c r="F61" s="171"/>
      <c r="G61" s="172">
        <f>SUMIF(AG62:AG67,"&lt;&gt;NOR",G62:G67)</f>
        <v>0</v>
      </c>
      <c r="H61" s="166"/>
      <c r="I61" s="166">
        <f>SUM(I62:I67)</f>
        <v>167813</v>
      </c>
      <c r="J61" s="166"/>
      <c r="K61" s="166">
        <f>SUM(K62:K67)</f>
        <v>62797.350000000006</v>
      </c>
      <c r="L61" s="166"/>
      <c r="M61" s="166">
        <f>SUM(M62:M67)</f>
        <v>0</v>
      </c>
      <c r="N61" s="165"/>
      <c r="O61" s="165">
        <f>SUM(O62:O67)</f>
        <v>5.52</v>
      </c>
      <c r="P61" s="165"/>
      <c r="Q61" s="165">
        <f>SUM(Q62:Q67)</f>
        <v>0</v>
      </c>
      <c r="R61" s="166"/>
      <c r="S61" s="166"/>
      <c r="T61" s="166"/>
      <c r="U61" s="166"/>
      <c r="V61" s="166">
        <f>SUM(V62:V67)</f>
        <v>106.84</v>
      </c>
      <c r="W61" s="166"/>
      <c r="X61" s="166"/>
      <c r="Y61" s="166"/>
      <c r="AG61" t="s">
        <v>212</v>
      </c>
    </row>
    <row r="62" spans="1:60" ht="22.5" outlineLevel="1" x14ac:dyDescent="0.2">
      <c r="A62" s="174">
        <v>27</v>
      </c>
      <c r="B62" s="175" t="s">
        <v>431</v>
      </c>
      <c r="C62" s="188" t="s">
        <v>432</v>
      </c>
      <c r="D62" s="176" t="s">
        <v>245</v>
      </c>
      <c r="E62" s="177">
        <v>3262.2</v>
      </c>
      <c r="F62" s="178">
        <v>0</v>
      </c>
      <c r="G62" s="179">
        <f>ROUND(E62*F62,2)</f>
        <v>0</v>
      </c>
      <c r="H62" s="164">
        <v>46.06</v>
      </c>
      <c r="I62" s="163">
        <f>ROUND(E62*H62,2)</f>
        <v>150256.93</v>
      </c>
      <c r="J62" s="164">
        <v>3.34</v>
      </c>
      <c r="K62" s="163">
        <f>ROUND(E62*J62,2)</f>
        <v>10895.75</v>
      </c>
      <c r="L62" s="163">
        <v>21</v>
      </c>
      <c r="M62" s="163">
        <f>G62*(1+L62/100)</f>
        <v>0</v>
      </c>
      <c r="N62" s="162">
        <v>1.56E-3</v>
      </c>
      <c r="O62" s="162">
        <f>ROUND(E62*N62,2)</f>
        <v>5.09</v>
      </c>
      <c r="P62" s="162">
        <v>0</v>
      </c>
      <c r="Q62" s="162">
        <f>ROUND(E62*P62,2)</f>
        <v>0</v>
      </c>
      <c r="R62" s="163"/>
      <c r="S62" s="163" t="s">
        <v>216</v>
      </c>
      <c r="T62" s="163" t="s">
        <v>216</v>
      </c>
      <c r="U62" s="163">
        <v>6.0000000000000001E-3</v>
      </c>
      <c r="V62" s="163">
        <f>ROUND(E62*U62,2)</f>
        <v>19.57</v>
      </c>
      <c r="W62" s="163"/>
      <c r="X62" s="163" t="s">
        <v>240</v>
      </c>
      <c r="Y62" s="163" t="s">
        <v>219</v>
      </c>
      <c r="Z62" s="153"/>
      <c r="AA62" s="153"/>
      <c r="AB62" s="153"/>
      <c r="AC62" s="153"/>
      <c r="AD62" s="153"/>
      <c r="AE62" s="153"/>
      <c r="AF62" s="153"/>
      <c r="AG62" s="153" t="s">
        <v>350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2" x14ac:dyDescent="0.2">
      <c r="A63" s="160"/>
      <c r="B63" s="161"/>
      <c r="C63" s="194" t="s">
        <v>610</v>
      </c>
      <c r="D63" s="192"/>
      <c r="E63" s="193">
        <v>3262.2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243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4">
        <v>28</v>
      </c>
      <c r="B64" s="175" t="s">
        <v>434</v>
      </c>
      <c r="C64" s="188" t="s">
        <v>435</v>
      </c>
      <c r="D64" s="176" t="s">
        <v>245</v>
      </c>
      <c r="E64" s="177">
        <v>271.85000000000002</v>
      </c>
      <c r="F64" s="178">
        <v>0</v>
      </c>
      <c r="G64" s="179">
        <f>ROUND(E64*F64,2)</f>
        <v>0</v>
      </c>
      <c r="H64" s="164">
        <v>0</v>
      </c>
      <c r="I64" s="163">
        <f>ROUND(E64*H64,2)</f>
        <v>0</v>
      </c>
      <c r="J64" s="164">
        <v>72</v>
      </c>
      <c r="K64" s="163">
        <f>ROUND(E64*J64,2)</f>
        <v>19573.2</v>
      </c>
      <c r="L64" s="163">
        <v>21</v>
      </c>
      <c r="M64" s="163">
        <f>G64*(1+L64/100)</f>
        <v>0</v>
      </c>
      <c r="N64" s="162">
        <v>0</v>
      </c>
      <c r="O64" s="162">
        <f>ROUND(E64*N64,2)</f>
        <v>0</v>
      </c>
      <c r="P64" s="162">
        <v>0</v>
      </c>
      <c r="Q64" s="162">
        <f>ROUND(E64*P64,2)</f>
        <v>0</v>
      </c>
      <c r="R64" s="163"/>
      <c r="S64" s="163" t="s">
        <v>216</v>
      </c>
      <c r="T64" s="163" t="s">
        <v>216</v>
      </c>
      <c r="U64" s="163">
        <v>0.107</v>
      </c>
      <c r="V64" s="163">
        <f>ROUND(E64*U64,2)</f>
        <v>29.09</v>
      </c>
      <c r="W64" s="163"/>
      <c r="X64" s="163" t="s">
        <v>240</v>
      </c>
      <c r="Y64" s="163" t="s">
        <v>219</v>
      </c>
      <c r="Z64" s="153"/>
      <c r="AA64" s="153"/>
      <c r="AB64" s="153"/>
      <c r="AC64" s="153"/>
      <c r="AD64" s="153"/>
      <c r="AE64" s="153"/>
      <c r="AF64" s="153"/>
      <c r="AG64" s="153" t="s">
        <v>350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2" x14ac:dyDescent="0.2">
      <c r="A65" s="160"/>
      <c r="B65" s="161"/>
      <c r="C65" s="194" t="s">
        <v>597</v>
      </c>
      <c r="D65" s="192"/>
      <c r="E65" s="193">
        <v>271.85000000000002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243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4">
        <v>29</v>
      </c>
      <c r="B66" s="175" t="s">
        <v>439</v>
      </c>
      <c r="C66" s="188" t="s">
        <v>440</v>
      </c>
      <c r="D66" s="176" t="s">
        <v>245</v>
      </c>
      <c r="E66" s="177">
        <v>271.85000000000002</v>
      </c>
      <c r="F66" s="178">
        <v>0</v>
      </c>
      <c r="G66" s="179">
        <f>ROUND(E66*F66,2)</f>
        <v>0</v>
      </c>
      <c r="H66" s="164">
        <v>64.58</v>
      </c>
      <c r="I66" s="163">
        <f>ROUND(E66*H66,2)</f>
        <v>17556.07</v>
      </c>
      <c r="J66" s="164">
        <v>118.92</v>
      </c>
      <c r="K66" s="163">
        <f>ROUND(E66*J66,2)</f>
        <v>32328.400000000001</v>
      </c>
      <c r="L66" s="163">
        <v>21</v>
      </c>
      <c r="M66" s="163">
        <f>G66*(1+L66/100)</f>
        <v>0</v>
      </c>
      <c r="N66" s="162">
        <v>1.58E-3</v>
      </c>
      <c r="O66" s="162">
        <f>ROUND(E66*N66,2)</f>
        <v>0.43</v>
      </c>
      <c r="P66" s="162">
        <v>0</v>
      </c>
      <c r="Q66" s="162">
        <f>ROUND(E66*P66,2)</f>
        <v>0</v>
      </c>
      <c r="R66" s="163"/>
      <c r="S66" s="163" t="s">
        <v>216</v>
      </c>
      <c r="T66" s="163" t="s">
        <v>216</v>
      </c>
      <c r="U66" s="163">
        <v>0.214</v>
      </c>
      <c r="V66" s="163">
        <f>ROUND(E66*U66,2)</f>
        <v>58.18</v>
      </c>
      <c r="W66" s="163"/>
      <c r="X66" s="163" t="s">
        <v>240</v>
      </c>
      <c r="Y66" s="163" t="s">
        <v>219</v>
      </c>
      <c r="Z66" s="153"/>
      <c r="AA66" s="153"/>
      <c r="AB66" s="153"/>
      <c r="AC66" s="153"/>
      <c r="AD66" s="153"/>
      <c r="AE66" s="153"/>
      <c r="AF66" s="153"/>
      <c r="AG66" s="153" t="s">
        <v>350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2" x14ac:dyDescent="0.2">
      <c r="A67" s="160"/>
      <c r="B67" s="161"/>
      <c r="C67" s="194" t="s">
        <v>597</v>
      </c>
      <c r="D67" s="192"/>
      <c r="E67" s="193">
        <v>271.85000000000002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167" t="s">
        <v>211</v>
      </c>
      <c r="B68" s="168" t="s">
        <v>129</v>
      </c>
      <c r="C68" s="186" t="s">
        <v>130</v>
      </c>
      <c r="D68" s="169"/>
      <c r="E68" s="170"/>
      <c r="F68" s="171"/>
      <c r="G68" s="172">
        <f>SUMIF(AG69:AG87,"&lt;&gt;NOR",G69:G87)</f>
        <v>0</v>
      </c>
      <c r="H68" s="166"/>
      <c r="I68" s="166">
        <f>SUM(I69:I87)</f>
        <v>1554.2800000000002</v>
      </c>
      <c r="J68" s="166"/>
      <c r="K68" s="166">
        <f>SUM(K69:K87)</f>
        <v>29305.859999999993</v>
      </c>
      <c r="L68" s="166"/>
      <c r="M68" s="166">
        <f>SUM(M69:M87)</f>
        <v>0</v>
      </c>
      <c r="N68" s="165"/>
      <c r="O68" s="165">
        <f>SUM(O69:O87)</f>
        <v>0.05</v>
      </c>
      <c r="P68" s="165"/>
      <c r="Q68" s="165">
        <f>SUM(Q69:Q87)</f>
        <v>42.75</v>
      </c>
      <c r="R68" s="166"/>
      <c r="S68" s="166"/>
      <c r="T68" s="166"/>
      <c r="U68" s="166"/>
      <c r="V68" s="166">
        <f>SUM(V69:V87)</f>
        <v>47.080000000000005</v>
      </c>
      <c r="W68" s="166"/>
      <c r="X68" s="166"/>
      <c r="Y68" s="166"/>
      <c r="AG68" t="s">
        <v>212</v>
      </c>
    </row>
    <row r="69" spans="1:60" outlineLevel="1" x14ac:dyDescent="0.2">
      <c r="A69" s="174">
        <v>30</v>
      </c>
      <c r="B69" s="175" t="s">
        <v>268</v>
      </c>
      <c r="C69" s="188" t="s">
        <v>269</v>
      </c>
      <c r="D69" s="176" t="s">
        <v>245</v>
      </c>
      <c r="E69" s="177">
        <v>33.670999999999999</v>
      </c>
      <c r="F69" s="178">
        <v>0</v>
      </c>
      <c r="G69" s="179">
        <f>ROUND(E69*F69,2)</f>
        <v>0</v>
      </c>
      <c r="H69" s="164">
        <v>19.43</v>
      </c>
      <c r="I69" s="163">
        <f>ROUND(E69*H69,2)</f>
        <v>654.23</v>
      </c>
      <c r="J69" s="164">
        <v>194.07</v>
      </c>
      <c r="K69" s="163">
        <f>ROUND(E69*J69,2)</f>
        <v>6534.53</v>
      </c>
      <c r="L69" s="163">
        <v>21</v>
      </c>
      <c r="M69" s="163">
        <f>G69*(1+L69/100)</f>
        <v>0</v>
      </c>
      <c r="N69" s="162">
        <v>6.7000000000000002E-4</v>
      </c>
      <c r="O69" s="162">
        <f>ROUND(E69*N69,2)</f>
        <v>0.02</v>
      </c>
      <c r="P69" s="162">
        <v>0.31900000000000001</v>
      </c>
      <c r="Q69" s="162">
        <f>ROUND(E69*P69,2)</f>
        <v>10.74</v>
      </c>
      <c r="R69" s="163"/>
      <c r="S69" s="163" t="s">
        <v>216</v>
      </c>
      <c r="T69" s="163" t="s">
        <v>216</v>
      </c>
      <c r="U69" s="163">
        <v>0.317</v>
      </c>
      <c r="V69" s="163">
        <f>ROUND(E69*U69,2)</f>
        <v>10.67</v>
      </c>
      <c r="W69" s="163"/>
      <c r="X69" s="163" t="s">
        <v>240</v>
      </c>
      <c r="Y69" s="163" t="s">
        <v>219</v>
      </c>
      <c r="Z69" s="153"/>
      <c r="AA69" s="153"/>
      <c r="AB69" s="153"/>
      <c r="AC69" s="153"/>
      <c r="AD69" s="153"/>
      <c r="AE69" s="153"/>
      <c r="AF69" s="153"/>
      <c r="AG69" s="153" t="s">
        <v>350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2" x14ac:dyDescent="0.2">
      <c r="A70" s="160"/>
      <c r="B70" s="161"/>
      <c r="C70" s="194" t="s">
        <v>611</v>
      </c>
      <c r="D70" s="192"/>
      <c r="E70" s="193">
        <v>15.471</v>
      </c>
      <c r="F70" s="163"/>
      <c r="G70" s="163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3"/>
      <c r="AA70" s="153"/>
      <c r="AB70" s="153"/>
      <c r="AC70" s="153"/>
      <c r="AD70" s="153"/>
      <c r="AE70" s="153"/>
      <c r="AF70" s="153"/>
      <c r="AG70" s="153" t="s">
        <v>243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3" x14ac:dyDescent="0.2">
      <c r="A71" s="160"/>
      <c r="B71" s="161"/>
      <c r="C71" s="194" t="s">
        <v>612</v>
      </c>
      <c r="D71" s="192"/>
      <c r="E71" s="193">
        <v>18.2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4">
        <v>31</v>
      </c>
      <c r="B72" s="175" t="s">
        <v>449</v>
      </c>
      <c r="C72" s="188" t="s">
        <v>450</v>
      </c>
      <c r="D72" s="176" t="s">
        <v>239</v>
      </c>
      <c r="E72" s="177">
        <v>17.05847</v>
      </c>
      <c r="F72" s="178">
        <v>0</v>
      </c>
      <c r="G72" s="179">
        <f>ROUND(E72*F72,2)</f>
        <v>0</v>
      </c>
      <c r="H72" s="164">
        <v>37.29</v>
      </c>
      <c r="I72" s="163">
        <f>ROUND(E72*H72,2)</f>
        <v>636.11</v>
      </c>
      <c r="J72" s="164">
        <v>1019.71</v>
      </c>
      <c r="K72" s="163">
        <f>ROUND(E72*J72,2)</f>
        <v>17394.689999999999</v>
      </c>
      <c r="L72" s="163">
        <v>21</v>
      </c>
      <c r="M72" s="163">
        <f>G72*(1+L72/100)</f>
        <v>0</v>
      </c>
      <c r="N72" s="162">
        <v>1.2800000000000001E-3</v>
      </c>
      <c r="O72" s="162">
        <f>ROUND(E72*N72,2)</f>
        <v>0.02</v>
      </c>
      <c r="P72" s="162">
        <v>1.8</v>
      </c>
      <c r="Q72" s="162">
        <f>ROUND(E72*P72,2)</f>
        <v>30.71</v>
      </c>
      <c r="R72" s="163"/>
      <c r="S72" s="163" t="s">
        <v>216</v>
      </c>
      <c r="T72" s="163" t="s">
        <v>216</v>
      </c>
      <c r="U72" s="163">
        <v>1.52</v>
      </c>
      <c r="V72" s="163">
        <f>ROUND(E72*U72,2)</f>
        <v>25.93</v>
      </c>
      <c r="W72" s="163"/>
      <c r="X72" s="163" t="s">
        <v>240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350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 x14ac:dyDescent="0.2">
      <c r="A73" s="160"/>
      <c r="B73" s="161"/>
      <c r="C73" s="194" t="s">
        <v>613</v>
      </c>
      <c r="D73" s="192"/>
      <c r="E73" s="193">
        <v>1.4490000000000001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3" x14ac:dyDescent="0.2">
      <c r="A74" s="160"/>
      <c r="B74" s="161"/>
      <c r="C74" s="194" t="s">
        <v>614</v>
      </c>
      <c r="D74" s="192"/>
      <c r="E74" s="193">
        <v>0.64575000000000005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3"/>
      <c r="AA74" s="153"/>
      <c r="AB74" s="153"/>
      <c r="AC74" s="153"/>
      <c r="AD74" s="153"/>
      <c r="AE74" s="153"/>
      <c r="AF74" s="153"/>
      <c r="AG74" s="153" t="s">
        <v>243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3" x14ac:dyDescent="0.2">
      <c r="A75" s="160"/>
      <c r="B75" s="161"/>
      <c r="C75" s="194" t="s">
        <v>615</v>
      </c>
      <c r="D75" s="192"/>
      <c r="E75" s="193">
        <v>2.2237200000000001</v>
      </c>
      <c r="F75" s="163"/>
      <c r="G75" s="163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243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3" x14ac:dyDescent="0.2">
      <c r="A76" s="160"/>
      <c r="B76" s="161"/>
      <c r="C76" s="194" t="s">
        <v>616</v>
      </c>
      <c r="D76" s="192"/>
      <c r="E76" s="193">
        <v>0.36</v>
      </c>
      <c r="F76" s="163"/>
      <c r="G76" s="163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3"/>
      <c r="AA76" s="153"/>
      <c r="AB76" s="153"/>
      <c r="AC76" s="153"/>
      <c r="AD76" s="153"/>
      <c r="AE76" s="153"/>
      <c r="AF76" s="153"/>
      <c r="AG76" s="153" t="s">
        <v>243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3" x14ac:dyDescent="0.2">
      <c r="A77" s="160"/>
      <c r="B77" s="161"/>
      <c r="C77" s="194" t="s">
        <v>617</v>
      </c>
      <c r="D77" s="192"/>
      <c r="E77" s="193">
        <v>0.3</v>
      </c>
      <c r="F77" s="163"/>
      <c r="G77" s="163"/>
      <c r="H77" s="163"/>
      <c r="I77" s="163"/>
      <c r="J77" s="163"/>
      <c r="K77" s="163"/>
      <c r="L77" s="163"/>
      <c r="M77" s="163"/>
      <c r="N77" s="162"/>
      <c r="O77" s="162"/>
      <c r="P77" s="162"/>
      <c r="Q77" s="162"/>
      <c r="R77" s="163"/>
      <c r="S77" s="163"/>
      <c r="T77" s="163"/>
      <c r="U77" s="163"/>
      <c r="V77" s="163"/>
      <c r="W77" s="163"/>
      <c r="X77" s="163"/>
      <c r="Y77" s="163"/>
      <c r="Z77" s="153"/>
      <c r="AA77" s="153"/>
      <c r="AB77" s="153"/>
      <c r="AC77" s="153"/>
      <c r="AD77" s="153"/>
      <c r="AE77" s="153"/>
      <c r="AF77" s="153"/>
      <c r="AG77" s="153" t="s">
        <v>243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3" x14ac:dyDescent="0.2">
      <c r="A78" s="160"/>
      <c r="B78" s="161"/>
      <c r="C78" s="194" t="s">
        <v>618</v>
      </c>
      <c r="D78" s="192"/>
      <c r="E78" s="193">
        <v>4.8</v>
      </c>
      <c r="F78" s="163"/>
      <c r="G78" s="163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243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3" x14ac:dyDescent="0.2">
      <c r="A79" s="160"/>
      <c r="B79" s="161"/>
      <c r="C79" s="194" t="s">
        <v>619</v>
      </c>
      <c r="D79" s="192"/>
      <c r="E79" s="193">
        <v>7.28</v>
      </c>
      <c r="F79" s="163"/>
      <c r="G79" s="163"/>
      <c r="H79" s="163"/>
      <c r="I79" s="163"/>
      <c r="J79" s="163"/>
      <c r="K79" s="163"/>
      <c r="L79" s="163"/>
      <c r="M79" s="163"/>
      <c r="N79" s="162"/>
      <c r="O79" s="162"/>
      <c r="P79" s="162"/>
      <c r="Q79" s="162"/>
      <c r="R79" s="163"/>
      <c r="S79" s="163"/>
      <c r="T79" s="163"/>
      <c r="U79" s="163"/>
      <c r="V79" s="163"/>
      <c r="W79" s="163"/>
      <c r="X79" s="163"/>
      <c r="Y79" s="163"/>
      <c r="Z79" s="153"/>
      <c r="AA79" s="153"/>
      <c r="AB79" s="153"/>
      <c r="AC79" s="153"/>
      <c r="AD79" s="153"/>
      <c r="AE79" s="153"/>
      <c r="AF79" s="153"/>
      <c r="AG79" s="153" t="s">
        <v>243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80">
        <v>32</v>
      </c>
      <c r="B80" s="181" t="s">
        <v>273</v>
      </c>
      <c r="C80" s="187" t="s">
        <v>274</v>
      </c>
      <c r="D80" s="182" t="s">
        <v>256</v>
      </c>
      <c r="E80" s="183">
        <v>9</v>
      </c>
      <c r="F80" s="184">
        <v>0</v>
      </c>
      <c r="G80" s="185">
        <f>ROUND(E80*F80,2)</f>
        <v>0</v>
      </c>
      <c r="H80" s="164">
        <v>0</v>
      </c>
      <c r="I80" s="163">
        <f>ROUND(E80*H80,2)</f>
        <v>0</v>
      </c>
      <c r="J80" s="164">
        <v>23</v>
      </c>
      <c r="K80" s="163">
        <f>ROUND(E80*J80,2)</f>
        <v>207</v>
      </c>
      <c r="L80" s="163">
        <v>21</v>
      </c>
      <c r="M80" s="163">
        <f>G80*(1+L80/100)</f>
        <v>0</v>
      </c>
      <c r="N80" s="162">
        <v>0</v>
      </c>
      <c r="O80" s="162">
        <f>ROUND(E80*N80,2)</f>
        <v>0</v>
      </c>
      <c r="P80" s="162">
        <v>0</v>
      </c>
      <c r="Q80" s="162">
        <f>ROUND(E80*P80,2)</f>
        <v>0</v>
      </c>
      <c r="R80" s="163"/>
      <c r="S80" s="163" t="s">
        <v>216</v>
      </c>
      <c r="T80" s="163" t="s">
        <v>216</v>
      </c>
      <c r="U80" s="163">
        <v>0.05</v>
      </c>
      <c r="V80" s="163">
        <f>ROUND(E80*U80,2)</f>
        <v>0.45</v>
      </c>
      <c r="W80" s="163"/>
      <c r="X80" s="163" t="s">
        <v>240</v>
      </c>
      <c r="Y80" s="163" t="s">
        <v>219</v>
      </c>
      <c r="Z80" s="153"/>
      <c r="AA80" s="153"/>
      <c r="AB80" s="153"/>
      <c r="AC80" s="153"/>
      <c r="AD80" s="153"/>
      <c r="AE80" s="153"/>
      <c r="AF80" s="153"/>
      <c r="AG80" s="153" t="s">
        <v>350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33</v>
      </c>
      <c r="B81" s="175" t="s">
        <v>278</v>
      </c>
      <c r="C81" s="188" t="s">
        <v>279</v>
      </c>
      <c r="D81" s="176" t="s">
        <v>245</v>
      </c>
      <c r="E81" s="177">
        <v>7.2720000000000002</v>
      </c>
      <c r="F81" s="178">
        <v>0</v>
      </c>
      <c r="G81" s="179">
        <f>ROUND(E81*F81,2)</f>
        <v>0</v>
      </c>
      <c r="H81" s="164">
        <v>34.17</v>
      </c>
      <c r="I81" s="163">
        <f>ROUND(E81*H81,2)</f>
        <v>248.48</v>
      </c>
      <c r="J81" s="164">
        <v>476.83</v>
      </c>
      <c r="K81" s="163">
        <f>ROUND(E81*J81,2)</f>
        <v>3467.51</v>
      </c>
      <c r="L81" s="163">
        <v>21</v>
      </c>
      <c r="M81" s="163">
        <f>G81*(1+L81/100)</f>
        <v>0</v>
      </c>
      <c r="N81" s="162">
        <v>1.17E-3</v>
      </c>
      <c r="O81" s="162">
        <f>ROUND(E81*N81,2)</f>
        <v>0.01</v>
      </c>
      <c r="P81" s="162">
        <v>7.5999999999999998E-2</v>
      </c>
      <c r="Q81" s="162">
        <f>ROUND(E81*P81,2)</f>
        <v>0.55000000000000004</v>
      </c>
      <c r="R81" s="163"/>
      <c r="S81" s="163" t="s">
        <v>216</v>
      </c>
      <c r="T81" s="163" t="s">
        <v>216</v>
      </c>
      <c r="U81" s="163">
        <v>0.93899999999999995</v>
      </c>
      <c r="V81" s="163">
        <f>ROUND(E81*U81,2)</f>
        <v>6.83</v>
      </c>
      <c r="W81" s="163"/>
      <c r="X81" s="163" t="s">
        <v>240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350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2" x14ac:dyDescent="0.2">
      <c r="A82" s="160"/>
      <c r="B82" s="161"/>
      <c r="C82" s="194" t="s">
        <v>620</v>
      </c>
      <c r="D82" s="192"/>
      <c r="E82" s="193">
        <v>7.2720000000000002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243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4">
        <v>34</v>
      </c>
      <c r="B83" s="175" t="s">
        <v>474</v>
      </c>
      <c r="C83" s="188" t="s">
        <v>475</v>
      </c>
      <c r="D83" s="176" t="s">
        <v>249</v>
      </c>
      <c r="E83" s="177">
        <v>21</v>
      </c>
      <c r="F83" s="178">
        <v>0</v>
      </c>
      <c r="G83" s="179">
        <f>ROUND(E83*F83,2)</f>
        <v>0</v>
      </c>
      <c r="H83" s="164">
        <v>0</v>
      </c>
      <c r="I83" s="163">
        <f>ROUND(E83*H83,2)</f>
        <v>0</v>
      </c>
      <c r="J83" s="164">
        <v>46.1</v>
      </c>
      <c r="K83" s="163">
        <f>ROUND(E83*J83,2)</f>
        <v>968.1</v>
      </c>
      <c r="L83" s="163">
        <v>21</v>
      </c>
      <c r="M83" s="163">
        <f>G83*(1+L83/100)</f>
        <v>0</v>
      </c>
      <c r="N83" s="162">
        <v>0</v>
      </c>
      <c r="O83" s="162">
        <f>ROUND(E83*N83,2)</f>
        <v>0</v>
      </c>
      <c r="P83" s="162">
        <v>1.1129999999999999E-2</v>
      </c>
      <c r="Q83" s="162">
        <f>ROUND(E83*P83,2)</f>
        <v>0.23</v>
      </c>
      <c r="R83" s="163"/>
      <c r="S83" s="163" t="s">
        <v>216</v>
      </c>
      <c r="T83" s="163" t="s">
        <v>216</v>
      </c>
      <c r="U83" s="163">
        <v>8.3000000000000004E-2</v>
      </c>
      <c r="V83" s="163">
        <f>ROUND(E83*U83,2)</f>
        <v>1.74</v>
      </c>
      <c r="W83" s="163"/>
      <c r="X83" s="163" t="s">
        <v>240</v>
      </c>
      <c r="Y83" s="163" t="s">
        <v>219</v>
      </c>
      <c r="Z83" s="153"/>
      <c r="AA83" s="153"/>
      <c r="AB83" s="153"/>
      <c r="AC83" s="153"/>
      <c r="AD83" s="153"/>
      <c r="AE83" s="153"/>
      <c r="AF83" s="153"/>
      <c r="AG83" s="153" t="s">
        <v>350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2" x14ac:dyDescent="0.2">
      <c r="A84" s="160"/>
      <c r="B84" s="161"/>
      <c r="C84" s="194" t="s">
        <v>621</v>
      </c>
      <c r="D84" s="192"/>
      <c r="E84" s="193">
        <v>21</v>
      </c>
      <c r="F84" s="163"/>
      <c r="G84" s="163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243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74">
        <v>35</v>
      </c>
      <c r="B85" s="175" t="s">
        <v>477</v>
      </c>
      <c r="C85" s="188" t="s">
        <v>478</v>
      </c>
      <c r="D85" s="176" t="s">
        <v>239</v>
      </c>
      <c r="E85" s="177">
        <v>0.29049999999999998</v>
      </c>
      <c r="F85" s="178">
        <v>0</v>
      </c>
      <c r="G85" s="179">
        <f>ROUND(E85*F85,2)</f>
        <v>0</v>
      </c>
      <c r="H85" s="164">
        <v>53.21</v>
      </c>
      <c r="I85" s="163">
        <f>ROUND(E85*H85,2)</f>
        <v>15.46</v>
      </c>
      <c r="J85" s="164">
        <v>2526.79</v>
      </c>
      <c r="K85" s="163">
        <f>ROUND(E85*J85,2)</f>
        <v>734.03</v>
      </c>
      <c r="L85" s="163">
        <v>21</v>
      </c>
      <c r="M85" s="163">
        <f>G85*(1+L85/100)</f>
        <v>0</v>
      </c>
      <c r="N85" s="162">
        <v>1.82E-3</v>
      </c>
      <c r="O85" s="162">
        <f>ROUND(E85*N85,2)</f>
        <v>0</v>
      </c>
      <c r="P85" s="162">
        <v>1.8</v>
      </c>
      <c r="Q85" s="162">
        <f>ROUND(E85*P85,2)</f>
        <v>0.52</v>
      </c>
      <c r="R85" s="163"/>
      <c r="S85" s="163" t="s">
        <v>216</v>
      </c>
      <c r="T85" s="163" t="s">
        <v>216</v>
      </c>
      <c r="U85" s="163">
        <v>5.016</v>
      </c>
      <c r="V85" s="163">
        <f>ROUND(E85*U85,2)</f>
        <v>1.46</v>
      </c>
      <c r="W85" s="163"/>
      <c r="X85" s="163" t="s">
        <v>240</v>
      </c>
      <c r="Y85" s="163" t="s">
        <v>219</v>
      </c>
      <c r="Z85" s="153"/>
      <c r="AA85" s="153"/>
      <c r="AB85" s="153"/>
      <c r="AC85" s="153"/>
      <c r="AD85" s="153"/>
      <c r="AE85" s="153"/>
      <c r="AF85" s="153"/>
      <c r="AG85" s="153" t="s">
        <v>350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2" x14ac:dyDescent="0.2">
      <c r="A86" s="160"/>
      <c r="B86" s="161"/>
      <c r="C86" s="194" t="s">
        <v>622</v>
      </c>
      <c r="D86" s="192"/>
      <c r="E86" s="193">
        <v>0.1925</v>
      </c>
      <c r="F86" s="163"/>
      <c r="G86" s="163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3"/>
      <c r="AA86" s="153"/>
      <c r="AB86" s="153"/>
      <c r="AC86" s="153"/>
      <c r="AD86" s="153"/>
      <c r="AE86" s="153"/>
      <c r="AF86" s="153"/>
      <c r="AG86" s="153" t="s">
        <v>243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3" x14ac:dyDescent="0.2">
      <c r="A87" s="160"/>
      <c r="B87" s="161"/>
      <c r="C87" s="194" t="s">
        <v>623</v>
      </c>
      <c r="D87" s="192"/>
      <c r="E87" s="193">
        <v>9.8000000000000004E-2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243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x14ac:dyDescent="0.2">
      <c r="A88" s="167" t="s">
        <v>211</v>
      </c>
      <c r="B88" s="168" t="s">
        <v>179</v>
      </c>
      <c r="C88" s="186" t="s">
        <v>180</v>
      </c>
      <c r="D88" s="169"/>
      <c r="E88" s="170"/>
      <c r="F88" s="171"/>
      <c r="G88" s="172">
        <f>SUMIF(AG89:AG90,"&lt;&gt;NOR",G89:G90)</f>
        <v>0</v>
      </c>
      <c r="H88" s="166"/>
      <c r="I88" s="166">
        <f>SUM(I89:I90)</f>
        <v>0</v>
      </c>
      <c r="J88" s="166"/>
      <c r="K88" s="166">
        <f>SUM(K89:K90)</f>
        <v>-1853.41</v>
      </c>
      <c r="L88" s="166"/>
      <c r="M88" s="166">
        <f>SUM(M89:M90)</f>
        <v>0</v>
      </c>
      <c r="N88" s="165"/>
      <c r="O88" s="165">
        <f>SUM(O89:O90)</f>
        <v>0</v>
      </c>
      <c r="P88" s="165"/>
      <c r="Q88" s="165">
        <f>SUM(Q89:Q90)</f>
        <v>0</v>
      </c>
      <c r="R88" s="166"/>
      <c r="S88" s="166"/>
      <c r="T88" s="166"/>
      <c r="U88" s="166"/>
      <c r="V88" s="166">
        <f>SUM(V89:V90)</f>
        <v>0</v>
      </c>
      <c r="W88" s="166"/>
      <c r="X88" s="166"/>
      <c r="Y88" s="166"/>
      <c r="AG88" t="s">
        <v>212</v>
      </c>
    </row>
    <row r="89" spans="1:60" outlineLevel="1" x14ac:dyDescent="0.2">
      <c r="A89" s="174">
        <v>36</v>
      </c>
      <c r="B89" s="175" t="s">
        <v>319</v>
      </c>
      <c r="C89" s="188" t="s">
        <v>320</v>
      </c>
      <c r="D89" s="176" t="s">
        <v>283</v>
      </c>
      <c r="E89" s="177">
        <v>0.55266999999999999</v>
      </c>
      <c r="F89" s="178">
        <v>0</v>
      </c>
      <c r="G89" s="179">
        <f>ROUND(E89*F89,2)</f>
        <v>0</v>
      </c>
      <c r="H89" s="164">
        <v>0</v>
      </c>
      <c r="I89" s="163">
        <f>ROUND(E89*H89,2)</f>
        <v>0</v>
      </c>
      <c r="J89" s="164">
        <v>-3353.56</v>
      </c>
      <c r="K89" s="163">
        <f>ROUND(E89*J89,2)</f>
        <v>-1853.41</v>
      </c>
      <c r="L89" s="163">
        <v>21</v>
      </c>
      <c r="M89" s="163">
        <f>G89*(1+L89/100)</f>
        <v>0</v>
      </c>
      <c r="N89" s="162">
        <v>0</v>
      </c>
      <c r="O89" s="162">
        <f>ROUND(E89*N89,2)</f>
        <v>0</v>
      </c>
      <c r="P89" s="162">
        <v>0</v>
      </c>
      <c r="Q89" s="162">
        <f>ROUND(E89*P89,2)</f>
        <v>0</v>
      </c>
      <c r="R89" s="163"/>
      <c r="S89" s="163" t="s">
        <v>216</v>
      </c>
      <c r="T89" s="163" t="s">
        <v>216</v>
      </c>
      <c r="U89" s="163">
        <v>0</v>
      </c>
      <c r="V89" s="163">
        <f>ROUND(E89*U89,2)</f>
        <v>0</v>
      </c>
      <c r="W89" s="163"/>
      <c r="X89" s="163" t="s">
        <v>240</v>
      </c>
      <c r="Y89" s="163" t="s">
        <v>219</v>
      </c>
      <c r="Z89" s="153"/>
      <c r="AA89" s="153"/>
      <c r="AB89" s="153"/>
      <c r="AC89" s="153"/>
      <c r="AD89" s="153"/>
      <c r="AE89" s="153"/>
      <c r="AF89" s="153"/>
      <c r="AG89" s="153" t="s">
        <v>350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2" x14ac:dyDescent="0.2">
      <c r="A90" s="160"/>
      <c r="B90" s="161"/>
      <c r="C90" s="194" t="s">
        <v>624</v>
      </c>
      <c r="D90" s="192"/>
      <c r="E90" s="193">
        <v>0.55266999999999999</v>
      </c>
      <c r="F90" s="163"/>
      <c r="G90" s="163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3"/>
      <c r="AA90" s="153"/>
      <c r="AB90" s="153"/>
      <c r="AC90" s="153"/>
      <c r="AD90" s="153"/>
      <c r="AE90" s="153"/>
      <c r="AF90" s="153"/>
      <c r="AG90" s="153" t="s">
        <v>243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x14ac:dyDescent="0.2">
      <c r="A91" s="167" t="s">
        <v>211</v>
      </c>
      <c r="B91" s="168" t="s">
        <v>129</v>
      </c>
      <c r="C91" s="186" t="s">
        <v>130</v>
      </c>
      <c r="D91" s="169"/>
      <c r="E91" s="170"/>
      <c r="F91" s="171"/>
      <c r="G91" s="172">
        <f>SUMIF(AG92:AG97,"&lt;&gt;NOR",G92:G97)</f>
        <v>0</v>
      </c>
      <c r="H91" s="166"/>
      <c r="I91" s="166">
        <f>SUM(I92:I97)</f>
        <v>0</v>
      </c>
      <c r="J91" s="166"/>
      <c r="K91" s="166">
        <f>SUM(K92:K97)</f>
        <v>13283.080000000002</v>
      </c>
      <c r="L91" s="166"/>
      <c r="M91" s="166">
        <f>SUM(M92:M97)</f>
        <v>0</v>
      </c>
      <c r="N91" s="165"/>
      <c r="O91" s="165">
        <f>SUM(O92:O97)</f>
        <v>0</v>
      </c>
      <c r="P91" s="165"/>
      <c r="Q91" s="165">
        <f>SUM(Q92:Q97)</f>
        <v>0</v>
      </c>
      <c r="R91" s="166"/>
      <c r="S91" s="166"/>
      <c r="T91" s="166"/>
      <c r="U91" s="166"/>
      <c r="V91" s="166">
        <f>SUM(V92:V97)</f>
        <v>1.91</v>
      </c>
      <c r="W91" s="166"/>
      <c r="X91" s="166"/>
      <c r="Y91" s="166"/>
      <c r="AG91" t="s">
        <v>212</v>
      </c>
    </row>
    <row r="92" spans="1:60" outlineLevel="1" x14ac:dyDescent="0.2">
      <c r="A92" s="174">
        <v>37</v>
      </c>
      <c r="B92" s="175" t="s">
        <v>281</v>
      </c>
      <c r="C92" s="188" t="s">
        <v>282</v>
      </c>
      <c r="D92" s="176" t="s">
        <v>283</v>
      </c>
      <c r="E92" s="177">
        <v>41.496650000000002</v>
      </c>
      <c r="F92" s="178">
        <v>0</v>
      </c>
      <c r="G92" s="179">
        <f>ROUND(E92*F92,2)</f>
        <v>0</v>
      </c>
      <c r="H92" s="164">
        <v>0</v>
      </c>
      <c r="I92" s="163">
        <f>ROUND(E92*H92,2)</f>
        <v>0</v>
      </c>
      <c r="J92" s="164">
        <v>122</v>
      </c>
      <c r="K92" s="163">
        <f>ROUND(E92*J92,2)</f>
        <v>5062.59</v>
      </c>
      <c r="L92" s="163">
        <v>21</v>
      </c>
      <c r="M92" s="163">
        <f>G92*(1+L92/100)</f>
        <v>0</v>
      </c>
      <c r="N92" s="162">
        <v>0</v>
      </c>
      <c r="O92" s="162">
        <f>ROUND(E92*N92,2)</f>
        <v>0</v>
      </c>
      <c r="P92" s="162">
        <v>0</v>
      </c>
      <c r="Q92" s="162">
        <f>ROUND(E92*P92,2)</f>
        <v>0</v>
      </c>
      <c r="R92" s="163"/>
      <c r="S92" s="163" t="s">
        <v>216</v>
      </c>
      <c r="T92" s="163" t="s">
        <v>216</v>
      </c>
      <c r="U92" s="163">
        <v>4.5999999999999999E-2</v>
      </c>
      <c r="V92" s="163">
        <f>ROUND(E92*U92,2)</f>
        <v>1.91</v>
      </c>
      <c r="W92" s="163"/>
      <c r="X92" s="163" t="s">
        <v>240</v>
      </c>
      <c r="Y92" s="163" t="s">
        <v>219</v>
      </c>
      <c r="Z92" s="153"/>
      <c r="AA92" s="153"/>
      <c r="AB92" s="153"/>
      <c r="AC92" s="153"/>
      <c r="AD92" s="153"/>
      <c r="AE92" s="153"/>
      <c r="AF92" s="153"/>
      <c r="AG92" s="153" t="s">
        <v>350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 x14ac:dyDescent="0.2">
      <c r="A93" s="160"/>
      <c r="B93" s="161"/>
      <c r="C93" s="194" t="s">
        <v>625</v>
      </c>
      <c r="D93" s="192"/>
      <c r="E93" s="193">
        <v>41.496650000000002</v>
      </c>
      <c r="F93" s="163"/>
      <c r="G93" s="163"/>
      <c r="H93" s="163"/>
      <c r="I93" s="163"/>
      <c r="J93" s="163"/>
      <c r="K93" s="163"/>
      <c r="L93" s="163"/>
      <c r="M93" s="163"/>
      <c r="N93" s="162"/>
      <c r="O93" s="162"/>
      <c r="P93" s="162"/>
      <c r="Q93" s="162"/>
      <c r="R93" s="163"/>
      <c r="S93" s="163"/>
      <c r="T93" s="163"/>
      <c r="U93" s="163"/>
      <c r="V93" s="163"/>
      <c r="W93" s="163"/>
      <c r="X93" s="163"/>
      <c r="Y93" s="163"/>
      <c r="Z93" s="153"/>
      <c r="AA93" s="153"/>
      <c r="AB93" s="153"/>
      <c r="AC93" s="153"/>
      <c r="AD93" s="153"/>
      <c r="AE93" s="153"/>
      <c r="AF93" s="153"/>
      <c r="AG93" s="153" t="s">
        <v>243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74">
        <v>38</v>
      </c>
      <c r="B94" s="175" t="s">
        <v>285</v>
      </c>
      <c r="C94" s="188" t="s">
        <v>286</v>
      </c>
      <c r="D94" s="176" t="s">
        <v>283</v>
      </c>
      <c r="E94" s="177">
        <v>41.496650000000002</v>
      </c>
      <c r="F94" s="178">
        <v>0</v>
      </c>
      <c r="G94" s="179">
        <f>ROUND(E94*F94,2)</f>
        <v>0</v>
      </c>
      <c r="H94" s="164">
        <v>0</v>
      </c>
      <c r="I94" s="163">
        <f>ROUND(E94*H94,2)</f>
        <v>0</v>
      </c>
      <c r="J94" s="164">
        <v>131</v>
      </c>
      <c r="K94" s="163">
        <f>ROUND(E94*J94,2)</f>
        <v>5436.06</v>
      </c>
      <c r="L94" s="163">
        <v>21</v>
      </c>
      <c r="M94" s="163">
        <f>G94*(1+L94/100)</f>
        <v>0</v>
      </c>
      <c r="N94" s="162">
        <v>0</v>
      </c>
      <c r="O94" s="162">
        <f>ROUND(E94*N94,2)</f>
        <v>0</v>
      </c>
      <c r="P94" s="162">
        <v>0</v>
      </c>
      <c r="Q94" s="162">
        <f>ROUND(E94*P94,2)</f>
        <v>0</v>
      </c>
      <c r="R94" s="163"/>
      <c r="S94" s="163" t="s">
        <v>216</v>
      </c>
      <c r="T94" s="163" t="s">
        <v>216</v>
      </c>
      <c r="U94" s="163">
        <v>0</v>
      </c>
      <c r="V94" s="163">
        <f>ROUND(E94*U94,2)</f>
        <v>0</v>
      </c>
      <c r="W94" s="163"/>
      <c r="X94" s="163" t="s">
        <v>240</v>
      </c>
      <c r="Y94" s="163" t="s">
        <v>219</v>
      </c>
      <c r="Z94" s="153"/>
      <c r="AA94" s="153"/>
      <c r="AB94" s="153"/>
      <c r="AC94" s="153"/>
      <c r="AD94" s="153"/>
      <c r="AE94" s="153"/>
      <c r="AF94" s="153"/>
      <c r="AG94" s="153" t="s">
        <v>350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2" x14ac:dyDescent="0.2">
      <c r="A95" s="160"/>
      <c r="B95" s="161"/>
      <c r="C95" s="194" t="s">
        <v>625</v>
      </c>
      <c r="D95" s="192"/>
      <c r="E95" s="193">
        <v>41.496650000000002</v>
      </c>
      <c r="F95" s="163"/>
      <c r="G95" s="163"/>
      <c r="H95" s="163"/>
      <c r="I95" s="163"/>
      <c r="J95" s="163"/>
      <c r="K95" s="163"/>
      <c r="L95" s="163"/>
      <c r="M95" s="163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53"/>
      <c r="AA95" s="153"/>
      <c r="AB95" s="153"/>
      <c r="AC95" s="153"/>
      <c r="AD95" s="153"/>
      <c r="AE95" s="153"/>
      <c r="AF95" s="153"/>
      <c r="AG95" s="153" t="s">
        <v>243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4">
        <v>39</v>
      </c>
      <c r="B96" s="175" t="s">
        <v>287</v>
      </c>
      <c r="C96" s="188" t="s">
        <v>288</v>
      </c>
      <c r="D96" s="176" t="s">
        <v>283</v>
      </c>
      <c r="E96" s="177">
        <v>41.496650000000002</v>
      </c>
      <c r="F96" s="178">
        <v>0</v>
      </c>
      <c r="G96" s="179">
        <f>ROUND(E96*F96,2)</f>
        <v>0</v>
      </c>
      <c r="H96" s="164">
        <v>0</v>
      </c>
      <c r="I96" s="163">
        <f>ROUND(E96*H96,2)</f>
        <v>0</v>
      </c>
      <c r="J96" s="164">
        <v>67.099999999999994</v>
      </c>
      <c r="K96" s="163">
        <f>ROUND(E96*J96,2)</f>
        <v>2784.43</v>
      </c>
      <c r="L96" s="163">
        <v>21</v>
      </c>
      <c r="M96" s="163">
        <f>G96*(1+L96/100)</f>
        <v>0</v>
      </c>
      <c r="N96" s="162">
        <v>0</v>
      </c>
      <c r="O96" s="162">
        <f>ROUND(E96*N96,2)</f>
        <v>0</v>
      </c>
      <c r="P96" s="162">
        <v>0</v>
      </c>
      <c r="Q96" s="162">
        <f>ROUND(E96*P96,2)</f>
        <v>0</v>
      </c>
      <c r="R96" s="163"/>
      <c r="S96" s="163" t="s">
        <v>216</v>
      </c>
      <c r="T96" s="163" t="s">
        <v>216</v>
      </c>
      <c r="U96" s="163">
        <v>0</v>
      </c>
      <c r="V96" s="163">
        <f>ROUND(E96*U96,2)</f>
        <v>0</v>
      </c>
      <c r="W96" s="163"/>
      <c r="X96" s="163" t="s">
        <v>240</v>
      </c>
      <c r="Y96" s="163" t="s">
        <v>219</v>
      </c>
      <c r="Z96" s="153"/>
      <c r="AA96" s="153"/>
      <c r="AB96" s="153"/>
      <c r="AC96" s="153"/>
      <c r="AD96" s="153"/>
      <c r="AE96" s="153"/>
      <c r="AF96" s="153"/>
      <c r="AG96" s="153" t="s">
        <v>350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2" x14ac:dyDescent="0.2">
      <c r="A97" s="160"/>
      <c r="B97" s="161"/>
      <c r="C97" s="194" t="s">
        <v>625</v>
      </c>
      <c r="D97" s="192"/>
      <c r="E97" s="193">
        <v>41.496650000000002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3"/>
      <c r="AA97" s="153"/>
      <c r="AB97" s="153"/>
      <c r="AC97" s="153"/>
      <c r="AD97" s="153"/>
      <c r="AE97" s="153"/>
      <c r="AF97" s="153"/>
      <c r="AG97" s="153" t="s">
        <v>243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67" t="s">
        <v>211</v>
      </c>
      <c r="B98" s="168" t="s">
        <v>179</v>
      </c>
      <c r="C98" s="186" t="s">
        <v>180</v>
      </c>
      <c r="D98" s="169"/>
      <c r="E98" s="170"/>
      <c r="F98" s="171"/>
      <c r="G98" s="172">
        <f>SUMIF(AG99:AG119,"&lt;&gt;NOR",G99:G119)</f>
        <v>0</v>
      </c>
      <c r="H98" s="166"/>
      <c r="I98" s="166">
        <f>SUM(I99:I119)</f>
        <v>187.74</v>
      </c>
      <c r="J98" s="166"/>
      <c r="K98" s="166">
        <f>SUM(K99:K119)</f>
        <v>196736.21</v>
      </c>
      <c r="L98" s="166"/>
      <c r="M98" s="166">
        <f>SUM(M99:M119)</f>
        <v>0</v>
      </c>
      <c r="N98" s="165"/>
      <c r="O98" s="165">
        <f>SUM(O99:O119)</f>
        <v>0</v>
      </c>
      <c r="P98" s="165"/>
      <c r="Q98" s="165">
        <f>SUM(Q99:Q119)</f>
        <v>0</v>
      </c>
      <c r="R98" s="166"/>
      <c r="S98" s="166"/>
      <c r="T98" s="166"/>
      <c r="U98" s="166"/>
      <c r="V98" s="166">
        <f>SUM(V99:V119)</f>
        <v>77.14</v>
      </c>
      <c r="W98" s="166"/>
      <c r="X98" s="166"/>
      <c r="Y98" s="166"/>
      <c r="AG98" t="s">
        <v>212</v>
      </c>
    </row>
    <row r="99" spans="1:60" ht="22.5" outlineLevel="1" x14ac:dyDescent="0.2">
      <c r="A99" s="174">
        <v>40</v>
      </c>
      <c r="B99" s="175" t="s">
        <v>626</v>
      </c>
      <c r="C99" s="188" t="s">
        <v>627</v>
      </c>
      <c r="D99" s="176" t="s">
        <v>283</v>
      </c>
      <c r="E99" s="177">
        <v>41.496650000000002</v>
      </c>
      <c r="F99" s="178">
        <v>0</v>
      </c>
      <c r="G99" s="179">
        <f>ROUND(E99*F99,2)</f>
        <v>0</v>
      </c>
      <c r="H99" s="164">
        <v>0</v>
      </c>
      <c r="I99" s="163">
        <f>ROUND(E99*H99,2)</f>
        <v>0</v>
      </c>
      <c r="J99" s="164">
        <v>252.5</v>
      </c>
      <c r="K99" s="163">
        <f>ROUND(E99*J99,2)</f>
        <v>10477.9</v>
      </c>
      <c r="L99" s="163">
        <v>21</v>
      </c>
      <c r="M99" s="163">
        <f>G99*(1+L99/100)</f>
        <v>0</v>
      </c>
      <c r="N99" s="162">
        <v>0</v>
      </c>
      <c r="O99" s="162">
        <f>ROUND(E99*N99,2)</f>
        <v>0</v>
      </c>
      <c r="P99" s="162">
        <v>0</v>
      </c>
      <c r="Q99" s="162">
        <f>ROUND(E99*P99,2)</f>
        <v>0</v>
      </c>
      <c r="R99" s="163"/>
      <c r="S99" s="163" t="s">
        <v>216</v>
      </c>
      <c r="T99" s="163" t="s">
        <v>216</v>
      </c>
      <c r="U99" s="163">
        <v>0.55000000000000004</v>
      </c>
      <c r="V99" s="163">
        <f>ROUND(E99*U99,2)</f>
        <v>22.82</v>
      </c>
      <c r="W99" s="163"/>
      <c r="X99" s="163" t="s">
        <v>240</v>
      </c>
      <c r="Y99" s="163" t="s">
        <v>219</v>
      </c>
      <c r="Z99" s="153"/>
      <c r="AA99" s="153"/>
      <c r="AB99" s="153"/>
      <c r="AC99" s="153"/>
      <c r="AD99" s="153"/>
      <c r="AE99" s="153"/>
      <c r="AF99" s="153"/>
      <c r="AG99" s="153" t="s">
        <v>350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2" x14ac:dyDescent="0.2">
      <c r="A100" s="160"/>
      <c r="B100" s="161"/>
      <c r="C100" s="194" t="s">
        <v>625</v>
      </c>
      <c r="D100" s="192"/>
      <c r="E100" s="193">
        <v>41.496650000000002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3"/>
      <c r="AA100" s="153"/>
      <c r="AB100" s="153"/>
      <c r="AC100" s="153"/>
      <c r="AD100" s="153"/>
      <c r="AE100" s="153"/>
      <c r="AF100" s="153"/>
      <c r="AG100" s="153" t="s">
        <v>243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0">
        <v>41</v>
      </c>
      <c r="B101" s="181" t="s">
        <v>628</v>
      </c>
      <c r="C101" s="187" t="s">
        <v>629</v>
      </c>
      <c r="D101" s="182" t="s">
        <v>256</v>
      </c>
      <c r="E101" s="183">
        <v>1</v>
      </c>
      <c r="F101" s="184">
        <v>0</v>
      </c>
      <c r="G101" s="185">
        <f>ROUND(E101*F101,2)</f>
        <v>0</v>
      </c>
      <c r="H101" s="164">
        <v>0</v>
      </c>
      <c r="I101" s="163">
        <f>ROUND(E101*H101,2)</f>
        <v>0</v>
      </c>
      <c r="J101" s="164">
        <v>4910</v>
      </c>
      <c r="K101" s="163">
        <f>ROUND(E101*J101,2)</f>
        <v>4910</v>
      </c>
      <c r="L101" s="163">
        <v>21</v>
      </c>
      <c r="M101" s="163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2">
        <f>ROUND(E101*P101,2)</f>
        <v>0</v>
      </c>
      <c r="R101" s="163"/>
      <c r="S101" s="163" t="s">
        <v>216</v>
      </c>
      <c r="T101" s="163" t="s">
        <v>216</v>
      </c>
      <c r="U101" s="163">
        <v>8.84</v>
      </c>
      <c r="V101" s="163">
        <f>ROUND(E101*U101,2)</f>
        <v>8.84</v>
      </c>
      <c r="W101" s="163"/>
      <c r="X101" s="163" t="s">
        <v>240</v>
      </c>
      <c r="Y101" s="163" t="s">
        <v>219</v>
      </c>
      <c r="Z101" s="153"/>
      <c r="AA101" s="153"/>
      <c r="AB101" s="153"/>
      <c r="AC101" s="153"/>
      <c r="AD101" s="153"/>
      <c r="AE101" s="153"/>
      <c r="AF101" s="153"/>
      <c r="AG101" s="153" t="s">
        <v>350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4">
        <v>42</v>
      </c>
      <c r="B102" s="175" t="s">
        <v>630</v>
      </c>
      <c r="C102" s="188" t="s">
        <v>631</v>
      </c>
      <c r="D102" s="176" t="s">
        <v>632</v>
      </c>
      <c r="E102" s="177">
        <v>150</v>
      </c>
      <c r="F102" s="178">
        <v>0</v>
      </c>
      <c r="G102" s="179">
        <f>ROUND(E102*F102,2)</f>
        <v>0</v>
      </c>
      <c r="H102" s="164">
        <v>0</v>
      </c>
      <c r="I102" s="163">
        <f>ROUND(E102*H102,2)</f>
        <v>0</v>
      </c>
      <c r="J102" s="164">
        <v>39.9</v>
      </c>
      <c r="K102" s="163">
        <f>ROUND(E102*J102,2)</f>
        <v>5985</v>
      </c>
      <c r="L102" s="163">
        <v>21</v>
      </c>
      <c r="M102" s="163">
        <f>G102*(1+L102/100)</f>
        <v>0</v>
      </c>
      <c r="N102" s="162">
        <v>0</v>
      </c>
      <c r="O102" s="162">
        <f>ROUND(E102*N102,2)</f>
        <v>0</v>
      </c>
      <c r="P102" s="162">
        <v>0</v>
      </c>
      <c r="Q102" s="162">
        <f>ROUND(E102*P102,2)</f>
        <v>0</v>
      </c>
      <c r="R102" s="163"/>
      <c r="S102" s="163" t="s">
        <v>216</v>
      </c>
      <c r="T102" s="163" t="s">
        <v>216</v>
      </c>
      <c r="U102" s="163">
        <v>0</v>
      </c>
      <c r="V102" s="163">
        <f>ROUND(E102*U102,2)</f>
        <v>0</v>
      </c>
      <c r="W102" s="163"/>
      <c r="X102" s="163" t="s">
        <v>240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350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2" x14ac:dyDescent="0.2">
      <c r="A103" s="160"/>
      <c r="B103" s="161"/>
      <c r="C103" s="194" t="s">
        <v>633</v>
      </c>
      <c r="D103" s="192"/>
      <c r="E103" s="193">
        <v>150</v>
      </c>
      <c r="F103" s="163"/>
      <c r="G103" s="163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3"/>
      <c r="AA103" s="153"/>
      <c r="AB103" s="153"/>
      <c r="AC103" s="153"/>
      <c r="AD103" s="153"/>
      <c r="AE103" s="153"/>
      <c r="AF103" s="153"/>
      <c r="AG103" s="153" t="s">
        <v>243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4">
        <v>43</v>
      </c>
      <c r="B104" s="175" t="s">
        <v>343</v>
      </c>
      <c r="C104" s="188" t="s">
        <v>344</v>
      </c>
      <c r="D104" s="176" t="s">
        <v>283</v>
      </c>
      <c r="E104" s="177">
        <v>41.496650000000002</v>
      </c>
      <c r="F104" s="178">
        <v>0</v>
      </c>
      <c r="G104" s="179">
        <f>ROUND(E104*F104,2)</f>
        <v>0</v>
      </c>
      <c r="H104" s="164">
        <v>0</v>
      </c>
      <c r="I104" s="163">
        <f>ROUND(E104*H104,2)</f>
        <v>0</v>
      </c>
      <c r="J104" s="164">
        <v>432.5</v>
      </c>
      <c r="K104" s="163">
        <f>ROUND(E104*J104,2)</f>
        <v>17947.3</v>
      </c>
      <c r="L104" s="163">
        <v>21</v>
      </c>
      <c r="M104" s="163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2">
        <f>ROUND(E104*P104,2)</f>
        <v>0</v>
      </c>
      <c r="R104" s="163"/>
      <c r="S104" s="163" t="s">
        <v>216</v>
      </c>
      <c r="T104" s="163" t="s">
        <v>216</v>
      </c>
      <c r="U104" s="163">
        <v>0.94199999999999995</v>
      </c>
      <c r="V104" s="163">
        <f>ROUND(E104*U104,2)</f>
        <v>39.090000000000003</v>
      </c>
      <c r="W104" s="163"/>
      <c r="X104" s="163" t="s">
        <v>240</v>
      </c>
      <c r="Y104" s="163" t="s">
        <v>219</v>
      </c>
      <c r="Z104" s="153"/>
      <c r="AA104" s="153"/>
      <c r="AB104" s="153"/>
      <c r="AC104" s="153"/>
      <c r="AD104" s="153"/>
      <c r="AE104" s="153"/>
      <c r="AF104" s="153"/>
      <c r="AG104" s="153" t="s">
        <v>350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2" x14ac:dyDescent="0.2">
      <c r="A105" s="160"/>
      <c r="B105" s="161"/>
      <c r="C105" s="194" t="s">
        <v>625</v>
      </c>
      <c r="D105" s="192"/>
      <c r="E105" s="193">
        <v>41.496650000000002</v>
      </c>
      <c r="F105" s="163"/>
      <c r="G105" s="163"/>
      <c r="H105" s="163"/>
      <c r="I105" s="163"/>
      <c r="J105" s="163"/>
      <c r="K105" s="163"/>
      <c r="L105" s="163"/>
      <c r="M105" s="163"/>
      <c r="N105" s="162"/>
      <c r="O105" s="162"/>
      <c r="P105" s="162"/>
      <c r="Q105" s="162"/>
      <c r="R105" s="163"/>
      <c r="S105" s="163"/>
      <c r="T105" s="163"/>
      <c r="U105" s="163"/>
      <c r="V105" s="163"/>
      <c r="W105" s="163"/>
      <c r="X105" s="163"/>
      <c r="Y105" s="163"/>
      <c r="Z105" s="153"/>
      <c r="AA105" s="153"/>
      <c r="AB105" s="153"/>
      <c r="AC105" s="153"/>
      <c r="AD105" s="153"/>
      <c r="AE105" s="153"/>
      <c r="AF105" s="153"/>
      <c r="AG105" s="153" t="s">
        <v>243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4">
        <v>44</v>
      </c>
      <c r="B106" s="175" t="s">
        <v>490</v>
      </c>
      <c r="C106" s="188" t="s">
        <v>491</v>
      </c>
      <c r="D106" s="176" t="s">
        <v>283</v>
      </c>
      <c r="E106" s="177">
        <v>41.496650000000002</v>
      </c>
      <c r="F106" s="178">
        <v>0</v>
      </c>
      <c r="G106" s="179">
        <f>ROUND(E106*F106,2)</f>
        <v>0</v>
      </c>
      <c r="H106" s="164">
        <v>0</v>
      </c>
      <c r="I106" s="163">
        <f>ROUND(E106*H106,2)</f>
        <v>0</v>
      </c>
      <c r="J106" s="164">
        <v>48.2</v>
      </c>
      <c r="K106" s="163">
        <f>ROUND(E106*J106,2)</f>
        <v>2000.14</v>
      </c>
      <c r="L106" s="163">
        <v>21</v>
      </c>
      <c r="M106" s="163">
        <f>G106*(1+L106/100)</f>
        <v>0</v>
      </c>
      <c r="N106" s="162">
        <v>0</v>
      </c>
      <c r="O106" s="162">
        <f>ROUND(E106*N106,2)</f>
        <v>0</v>
      </c>
      <c r="P106" s="162">
        <v>0</v>
      </c>
      <c r="Q106" s="162">
        <f>ROUND(E106*P106,2)</f>
        <v>0</v>
      </c>
      <c r="R106" s="163"/>
      <c r="S106" s="163" t="s">
        <v>216</v>
      </c>
      <c r="T106" s="163" t="s">
        <v>216</v>
      </c>
      <c r="U106" s="163">
        <v>0.105</v>
      </c>
      <c r="V106" s="163">
        <f>ROUND(E106*U106,2)</f>
        <v>4.3600000000000003</v>
      </c>
      <c r="W106" s="163"/>
      <c r="X106" s="163" t="s">
        <v>240</v>
      </c>
      <c r="Y106" s="163" t="s">
        <v>219</v>
      </c>
      <c r="Z106" s="153"/>
      <c r="AA106" s="153"/>
      <c r="AB106" s="153"/>
      <c r="AC106" s="153"/>
      <c r="AD106" s="153"/>
      <c r="AE106" s="153"/>
      <c r="AF106" s="153"/>
      <c r="AG106" s="153" t="s">
        <v>350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2" x14ac:dyDescent="0.2">
      <c r="A107" s="160"/>
      <c r="B107" s="161"/>
      <c r="C107" s="194" t="s">
        <v>625</v>
      </c>
      <c r="D107" s="192"/>
      <c r="E107" s="193">
        <v>41.496650000000002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3"/>
      <c r="AA107" s="153"/>
      <c r="AB107" s="153"/>
      <c r="AC107" s="153"/>
      <c r="AD107" s="153"/>
      <c r="AE107" s="153"/>
      <c r="AF107" s="153"/>
      <c r="AG107" s="153" t="s">
        <v>243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74">
        <v>45</v>
      </c>
      <c r="B108" s="175" t="s">
        <v>327</v>
      </c>
      <c r="C108" s="188" t="s">
        <v>328</v>
      </c>
      <c r="D108" s="176" t="s">
        <v>283</v>
      </c>
      <c r="E108" s="177">
        <v>42.283050000000003</v>
      </c>
      <c r="F108" s="178">
        <v>0</v>
      </c>
      <c r="G108" s="179">
        <f>ROUND(E108*F108,2)</f>
        <v>0</v>
      </c>
      <c r="H108" s="164">
        <v>4.4400000000000004</v>
      </c>
      <c r="I108" s="163">
        <f>ROUND(E108*H108,2)</f>
        <v>187.74</v>
      </c>
      <c r="J108" s="164">
        <v>403.06</v>
      </c>
      <c r="K108" s="163">
        <f>ROUND(E108*J108,2)</f>
        <v>17042.61</v>
      </c>
      <c r="L108" s="163">
        <v>21</v>
      </c>
      <c r="M108" s="163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2">
        <f>ROUND(E108*P108,2)</f>
        <v>0</v>
      </c>
      <c r="R108" s="163"/>
      <c r="S108" s="163" t="s">
        <v>216</v>
      </c>
      <c r="T108" s="163" t="s">
        <v>216</v>
      </c>
      <c r="U108" s="163">
        <v>4.2000000000000003E-2</v>
      </c>
      <c r="V108" s="163">
        <f>ROUND(E108*U108,2)</f>
        <v>1.78</v>
      </c>
      <c r="W108" s="163"/>
      <c r="X108" s="163" t="s">
        <v>240</v>
      </c>
      <c r="Y108" s="163" t="s">
        <v>219</v>
      </c>
      <c r="Z108" s="153"/>
      <c r="AA108" s="153"/>
      <c r="AB108" s="153"/>
      <c r="AC108" s="153"/>
      <c r="AD108" s="153"/>
      <c r="AE108" s="153"/>
      <c r="AF108" s="153"/>
      <c r="AG108" s="153" t="s">
        <v>350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2" x14ac:dyDescent="0.2">
      <c r="A109" s="160"/>
      <c r="B109" s="161"/>
      <c r="C109" s="194" t="s">
        <v>625</v>
      </c>
      <c r="D109" s="192"/>
      <c r="E109" s="193">
        <v>41.496650000000002</v>
      </c>
      <c r="F109" s="163"/>
      <c r="G109" s="163"/>
      <c r="H109" s="163"/>
      <c r="I109" s="163"/>
      <c r="J109" s="163"/>
      <c r="K109" s="163"/>
      <c r="L109" s="163"/>
      <c r="M109" s="163"/>
      <c r="N109" s="162"/>
      <c r="O109" s="162"/>
      <c r="P109" s="162"/>
      <c r="Q109" s="162"/>
      <c r="R109" s="163"/>
      <c r="S109" s="163"/>
      <c r="T109" s="163"/>
      <c r="U109" s="163"/>
      <c r="V109" s="163"/>
      <c r="W109" s="163"/>
      <c r="X109" s="163"/>
      <c r="Y109" s="163"/>
      <c r="Z109" s="153"/>
      <c r="AA109" s="153"/>
      <c r="AB109" s="153"/>
      <c r="AC109" s="153"/>
      <c r="AD109" s="153"/>
      <c r="AE109" s="153"/>
      <c r="AF109" s="153"/>
      <c r="AG109" s="153" t="s">
        <v>243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3" x14ac:dyDescent="0.2">
      <c r="A110" s="160"/>
      <c r="B110" s="161"/>
      <c r="C110" s="194" t="s">
        <v>634</v>
      </c>
      <c r="D110" s="192"/>
      <c r="E110" s="193">
        <v>0.55266999999999999</v>
      </c>
      <c r="F110" s="163"/>
      <c r="G110" s="163"/>
      <c r="H110" s="163"/>
      <c r="I110" s="163"/>
      <c r="J110" s="163"/>
      <c r="K110" s="163"/>
      <c r="L110" s="163"/>
      <c r="M110" s="163"/>
      <c r="N110" s="162"/>
      <c r="O110" s="162"/>
      <c r="P110" s="162"/>
      <c r="Q110" s="162"/>
      <c r="R110" s="163"/>
      <c r="S110" s="163"/>
      <c r="T110" s="163"/>
      <c r="U110" s="163"/>
      <c r="V110" s="163"/>
      <c r="W110" s="163"/>
      <c r="X110" s="163"/>
      <c r="Y110" s="163"/>
      <c r="Z110" s="153"/>
      <c r="AA110" s="153"/>
      <c r="AB110" s="153"/>
      <c r="AC110" s="153"/>
      <c r="AD110" s="153"/>
      <c r="AE110" s="153"/>
      <c r="AF110" s="153"/>
      <c r="AG110" s="153" t="s">
        <v>243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3" x14ac:dyDescent="0.2">
      <c r="A111" s="160"/>
      <c r="B111" s="161"/>
      <c r="C111" s="194" t="s">
        <v>635</v>
      </c>
      <c r="D111" s="192"/>
      <c r="E111" s="193">
        <v>0.23372999999999999</v>
      </c>
      <c r="F111" s="163"/>
      <c r="G111" s="163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3"/>
      <c r="AA111" s="153"/>
      <c r="AB111" s="153"/>
      <c r="AC111" s="153"/>
      <c r="AD111" s="153"/>
      <c r="AE111" s="153"/>
      <c r="AF111" s="153"/>
      <c r="AG111" s="153" t="s">
        <v>243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74">
        <v>46</v>
      </c>
      <c r="B112" s="175" t="s">
        <v>331</v>
      </c>
      <c r="C112" s="188" t="s">
        <v>332</v>
      </c>
      <c r="D112" s="176" t="s">
        <v>283</v>
      </c>
      <c r="E112" s="177">
        <v>507.39659999999998</v>
      </c>
      <c r="F112" s="178">
        <v>0</v>
      </c>
      <c r="G112" s="179">
        <f>ROUND(E112*F112,2)</f>
        <v>0</v>
      </c>
      <c r="H112" s="164">
        <v>0</v>
      </c>
      <c r="I112" s="163">
        <f>ROUND(E112*H112,2)</f>
        <v>0</v>
      </c>
      <c r="J112" s="164">
        <v>31.6</v>
      </c>
      <c r="K112" s="163">
        <f>ROUND(E112*J112,2)</f>
        <v>16033.73</v>
      </c>
      <c r="L112" s="163">
        <v>21</v>
      </c>
      <c r="M112" s="163">
        <f>G112*(1+L112/100)</f>
        <v>0</v>
      </c>
      <c r="N112" s="162">
        <v>0</v>
      </c>
      <c r="O112" s="162">
        <f>ROUND(E112*N112,2)</f>
        <v>0</v>
      </c>
      <c r="P112" s="162">
        <v>0</v>
      </c>
      <c r="Q112" s="162">
        <f>ROUND(E112*P112,2)</f>
        <v>0</v>
      </c>
      <c r="R112" s="163"/>
      <c r="S112" s="163" t="s">
        <v>216</v>
      </c>
      <c r="T112" s="163" t="s">
        <v>216</v>
      </c>
      <c r="U112" s="163">
        <v>0</v>
      </c>
      <c r="V112" s="163">
        <f>ROUND(E112*U112,2)</f>
        <v>0</v>
      </c>
      <c r="W112" s="163"/>
      <c r="X112" s="163" t="s">
        <v>240</v>
      </c>
      <c r="Y112" s="163" t="s">
        <v>219</v>
      </c>
      <c r="Z112" s="153"/>
      <c r="AA112" s="153"/>
      <c r="AB112" s="153"/>
      <c r="AC112" s="153"/>
      <c r="AD112" s="153"/>
      <c r="AE112" s="153"/>
      <c r="AF112" s="153"/>
      <c r="AG112" s="153" t="s">
        <v>350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2" x14ac:dyDescent="0.2">
      <c r="A113" s="160"/>
      <c r="B113" s="161"/>
      <c r="C113" s="194" t="s">
        <v>636</v>
      </c>
      <c r="D113" s="192"/>
      <c r="E113" s="193">
        <v>507.39659999999998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3"/>
      <c r="AA113" s="153"/>
      <c r="AB113" s="153"/>
      <c r="AC113" s="153"/>
      <c r="AD113" s="153"/>
      <c r="AE113" s="153"/>
      <c r="AF113" s="153"/>
      <c r="AG113" s="153" t="s">
        <v>243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2.5" outlineLevel="1" x14ac:dyDescent="0.2">
      <c r="A114" s="174">
        <v>47</v>
      </c>
      <c r="B114" s="175" t="s">
        <v>493</v>
      </c>
      <c r="C114" s="188" t="s">
        <v>494</v>
      </c>
      <c r="D114" s="176" t="s">
        <v>283</v>
      </c>
      <c r="E114" s="177">
        <v>42.283050000000003</v>
      </c>
      <c r="F114" s="178">
        <v>0</v>
      </c>
      <c r="G114" s="179">
        <f>ROUND(E114*F114,2)</f>
        <v>0</v>
      </c>
      <c r="H114" s="164">
        <v>0</v>
      </c>
      <c r="I114" s="163">
        <f>ROUND(E114*H114,2)</f>
        <v>0</v>
      </c>
      <c r="J114" s="164">
        <v>2880</v>
      </c>
      <c r="K114" s="163">
        <f>ROUND(E114*J114,2)</f>
        <v>121775.18</v>
      </c>
      <c r="L114" s="163">
        <v>21</v>
      </c>
      <c r="M114" s="163">
        <f>G114*(1+L114/100)</f>
        <v>0</v>
      </c>
      <c r="N114" s="162">
        <v>0</v>
      </c>
      <c r="O114" s="162">
        <f>ROUND(E114*N114,2)</f>
        <v>0</v>
      </c>
      <c r="P114" s="162">
        <v>0</v>
      </c>
      <c r="Q114" s="162">
        <f>ROUND(E114*P114,2)</f>
        <v>0</v>
      </c>
      <c r="R114" s="163"/>
      <c r="S114" s="163" t="s">
        <v>216</v>
      </c>
      <c r="T114" s="163" t="s">
        <v>216</v>
      </c>
      <c r="U114" s="163">
        <v>0</v>
      </c>
      <c r="V114" s="163">
        <f>ROUND(E114*U114,2)</f>
        <v>0</v>
      </c>
      <c r="W114" s="163"/>
      <c r="X114" s="163" t="s">
        <v>240</v>
      </c>
      <c r="Y114" s="163" t="s">
        <v>219</v>
      </c>
      <c r="Z114" s="153"/>
      <c r="AA114" s="153"/>
      <c r="AB114" s="153"/>
      <c r="AC114" s="153"/>
      <c r="AD114" s="153"/>
      <c r="AE114" s="153"/>
      <c r="AF114" s="153"/>
      <c r="AG114" s="153" t="s">
        <v>350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2" x14ac:dyDescent="0.2">
      <c r="A115" s="160"/>
      <c r="B115" s="161"/>
      <c r="C115" s="194" t="s">
        <v>625</v>
      </c>
      <c r="D115" s="192"/>
      <c r="E115" s="193">
        <v>41.496650000000002</v>
      </c>
      <c r="F115" s="163"/>
      <c r="G115" s="163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3"/>
      <c r="AA115" s="153"/>
      <c r="AB115" s="153"/>
      <c r="AC115" s="153"/>
      <c r="AD115" s="153"/>
      <c r="AE115" s="153"/>
      <c r="AF115" s="153"/>
      <c r="AG115" s="153" t="s">
        <v>243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3" x14ac:dyDescent="0.2">
      <c r="A116" s="160"/>
      <c r="B116" s="161"/>
      <c r="C116" s="194" t="s">
        <v>634</v>
      </c>
      <c r="D116" s="192"/>
      <c r="E116" s="193">
        <v>0.55266999999999999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3"/>
      <c r="AA116" s="153"/>
      <c r="AB116" s="153"/>
      <c r="AC116" s="153"/>
      <c r="AD116" s="153"/>
      <c r="AE116" s="153"/>
      <c r="AF116" s="153"/>
      <c r="AG116" s="153" t="s">
        <v>243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3" x14ac:dyDescent="0.2">
      <c r="A117" s="160"/>
      <c r="B117" s="161"/>
      <c r="C117" s="194" t="s">
        <v>635</v>
      </c>
      <c r="D117" s="192"/>
      <c r="E117" s="193">
        <v>0.23372999999999999</v>
      </c>
      <c r="F117" s="163"/>
      <c r="G117" s="163"/>
      <c r="H117" s="163"/>
      <c r="I117" s="163"/>
      <c r="J117" s="163"/>
      <c r="K117" s="163"/>
      <c r="L117" s="163"/>
      <c r="M117" s="163"/>
      <c r="N117" s="162"/>
      <c r="O117" s="162"/>
      <c r="P117" s="162"/>
      <c r="Q117" s="162"/>
      <c r="R117" s="163"/>
      <c r="S117" s="163"/>
      <c r="T117" s="163"/>
      <c r="U117" s="163"/>
      <c r="V117" s="163"/>
      <c r="W117" s="163"/>
      <c r="X117" s="163"/>
      <c r="Y117" s="163"/>
      <c r="Z117" s="153"/>
      <c r="AA117" s="153"/>
      <c r="AB117" s="153"/>
      <c r="AC117" s="153"/>
      <c r="AD117" s="153"/>
      <c r="AE117" s="153"/>
      <c r="AF117" s="153"/>
      <c r="AG117" s="153" t="s">
        <v>243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74">
        <v>48</v>
      </c>
      <c r="B118" s="175" t="s">
        <v>345</v>
      </c>
      <c r="C118" s="188" t="s">
        <v>346</v>
      </c>
      <c r="D118" s="176" t="s">
        <v>283</v>
      </c>
      <c r="E118" s="177">
        <v>41.496650000000002</v>
      </c>
      <c r="F118" s="178">
        <v>0</v>
      </c>
      <c r="G118" s="179">
        <f>ROUND(E118*F118,2)</f>
        <v>0</v>
      </c>
      <c r="H118" s="164">
        <v>0</v>
      </c>
      <c r="I118" s="163">
        <f>ROUND(E118*H118,2)</f>
        <v>0</v>
      </c>
      <c r="J118" s="164">
        <v>13.6</v>
      </c>
      <c r="K118" s="163">
        <f>ROUND(E118*J118,2)</f>
        <v>564.35</v>
      </c>
      <c r="L118" s="163">
        <v>21</v>
      </c>
      <c r="M118" s="163">
        <f>G118*(1+L118/100)</f>
        <v>0</v>
      </c>
      <c r="N118" s="162">
        <v>0</v>
      </c>
      <c r="O118" s="162">
        <f>ROUND(E118*N118,2)</f>
        <v>0</v>
      </c>
      <c r="P118" s="162">
        <v>0</v>
      </c>
      <c r="Q118" s="162">
        <f>ROUND(E118*P118,2)</f>
        <v>0</v>
      </c>
      <c r="R118" s="163"/>
      <c r="S118" s="163" t="s">
        <v>216</v>
      </c>
      <c r="T118" s="163" t="s">
        <v>216</v>
      </c>
      <c r="U118" s="163">
        <v>6.0000000000000001E-3</v>
      </c>
      <c r="V118" s="163">
        <f>ROUND(E118*U118,2)</f>
        <v>0.25</v>
      </c>
      <c r="W118" s="163"/>
      <c r="X118" s="163" t="s">
        <v>240</v>
      </c>
      <c r="Y118" s="163" t="s">
        <v>219</v>
      </c>
      <c r="Z118" s="153"/>
      <c r="AA118" s="153"/>
      <c r="AB118" s="153"/>
      <c r="AC118" s="153"/>
      <c r="AD118" s="153"/>
      <c r="AE118" s="153"/>
      <c r="AF118" s="153"/>
      <c r="AG118" s="153" t="s">
        <v>350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2" x14ac:dyDescent="0.2">
      <c r="A119" s="160"/>
      <c r="B119" s="161"/>
      <c r="C119" s="194" t="s">
        <v>625</v>
      </c>
      <c r="D119" s="192"/>
      <c r="E119" s="193">
        <v>41.496650000000002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3"/>
      <c r="AA119" s="153"/>
      <c r="AB119" s="153"/>
      <c r="AC119" s="153"/>
      <c r="AD119" s="153"/>
      <c r="AE119" s="153"/>
      <c r="AF119" s="153"/>
      <c r="AG119" s="153" t="s">
        <v>243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x14ac:dyDescent="0.2">
      <c r="A120" s="167" t="s">
        <v>211</v>
      </c>
      <c r="B120" s="168" t="s">
        <v>133</v>
      </c>
      <c r="C120" s="186" t="s">
        <v>134</v>
      </c>
      <c r="D120" s="169"/>
      <c r="E120" s="170"/>
      <c r="F120" s="171"/>
      <c r="G120" s="172">
        <f>SUMIF(AG121:AG121,"&lt;&gt;NOR",G121:G121)</f>
        <v>0</v>
      </c>
      <c r="H120" s="166"/>
      <c r="I120" s="166">
        <f>SUM(I121:I121)</f>
        <v>0</v>
      </c>
      <c r="J120" s="166"/>
      <c r="K120" s="166">
        <f>SUM(K121:K121)</f>
        <v>17484.5</v>
      </c>
      <c r="L120" s="166"/>
      <c r="M120" s="166">
        <f>SUM(M121:M121)</f>
        <v>0</v>
      </c>
      <c r="N120" s="165"/>
      <c r="O120" s="165">
        <f>SUM(O121:O121)</f>
        <v>0</v>
      </c>
      <c r="P120" s="165"/>
      <c r="Q120" s="165">
        <f>SUM(Q121:Q121)</f>
        <v>0</v>
      </c>
      <c r="R120" s="166"/>
      <c r="S120" s="166"/>
      <c r="T120" s="166"/>
      <c r="U120" s="166"/>
      <c r="V120" s="166">
        <f>SUM(V121:V121)</f>
        <v>32.950000000000003</v>
      </c>
      <c r="W120" s="166"/>
      <c r="X120" s="166"/>
      <c r="Y120" s="166"/>
      <c r="AG120" t="s">
        <v>212</v>
      </c>
    </row>
    <row r="121" spans="1:60" outlineLevel="1" x14ac:dyDescent="0.2">
      <c r="A121" s="180">
        <v>49</v>
      </c>
      <c r="B121" s="181" t="s">
        <v>637</v>
      </c>
      <c r="C121" s="187" t="s">
        <v>638</v>
      </c>
      <c r="D121" s="182" t="s">
        <v>283</v>
      </c>
      <c r="E121" s="183">
        <v>17.414840000000002</v>
      </c>
      <c r="F121" s="184">
        <v>0</v>
      </c>
      <c r="G121" s="185">
        <f>ROUND(E121*F121,2)</f>
        <v>0</v>
      </c>
      <c r="H121" s="164">
        <v>0</v>
      </c>
      <c r="I121" s="163">
        <f>ROUND(E121*H121,2)</f>
        <v>0</v>
      </c>
      <c r="J121" s="164">
        <v>1004</v>
      </c>
      <c r="K121" s="163">
        <f>ROUND(E121*J121,2)</f>
        <v>17484.5</v>
      </c>
      <c r="L121" s="163">
        <v>21</v>
      </c>
      <c r="M121" s="163">
        <f>G121*(1+L121/100)</f>
        <v>0</v>
      </c>
      <c r="N121" s="162">
        <v>0</v>
      </c>
      <c r="O121" s="162">
        <f>ROUND(E121*N121,2)</f>
        <v>0</v>
      </c>
      <c r="P121" s="162">
        <v>0</v>
      </c>
      <c r="Q121" s="162">
        <f>ROUND(E121*P121,2)</f>
        <v>0</v>
      </c>
      <c r="R121" s="163"/>
      <c r="S121" s="163" t="s">
        <v>216</v>
      </c>
      <c r="T121" s="163" t="s">
        <v>216</v>
      </c>
      <c r="U121" s="163">
        <v>1.8919999999999999</v>
      </c>
      <c r="V121" s="163">
        <f>ROUND(E121*U121,2)</f>
        <v>32.950000000000003</v>
      </c>
      <c r="W121" s="163"/>
      <c r="X121" s="163" t="s">
        <v>291</v>
      </c>
      <c r="Y121" s="163" t="s">
        <v>219</v>
      </c>
      <c r="Z121" s="153"/>
      <c r="AA121" s="153"/>
      <c r="AB121" s="153"/>
      <c r="AC121" s="153"/>
      <c r="AD121" s="153"/>
      <c r="AE121" s="153"/>
      <c r="AF121" s="153"/>
      <c r="AG121" s="153" t="s">
        <v>292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67" t="s">
        <v>211</v>
      </c>
      <c r="B122" s="168" t="s">
        <v>149</v>
      </c>
      <c r="C122" s="186" t="s">
        <v>150</v>
      </c>
      <c r="D122" s="169"/>
      <c r="E122" s="170"/>
      <c r="F122" s="171"/>
      <c r="G122" s="172">
        <f>SUMIF(AG123:AG125,"&lt;&gt;NOR",G123:G125)</f>
        <v>0</v>
      </c>
      <c r="H122" s="166"/>
      <c r="I122" s="166">
        <f>SUM(I123:I125)</f>
        <v>3664.0499999999997</v>
      </c>
      <c r="J122" s="166"/>
      <c r="K122" s="166">
        <f>SUM(K123:K125)</f>
        <v>1853.74</v>
      </c>
      <c r="L122" s="166"/>
      <c r="M122" s="166">
        <f>SUM(M123:M125)</f>
        <v>0</v>
      </c>
      <c r="N122" s="165"/>
      <c r="O122" s="165">
        <f>SUM(O123:O125)</f>
        <v>0.02</v>
      </c>
      <c r="P122" s="165"/>
      <c r="Q122" s="165">
        <f>SUM(Q123:Q125)</f>
        <v>0</v>
      </c>
      <c r="R122" s="166"/>
      <c r="S122" s="166"/>
      <c r="T122" s="166"/>
      <c r="U122" s="166"/>
      <c r="V122" s="166">
        <f>SUM(V123:V125)</f>
        <v>3.3</v>
      </c>
      <c r="W122" s="166"/>
      <c r="X122" s="166"/>
      <c r="Y122" s="166"/>
      <c r="AG122" t="s">
        <v>212</v>
      </c>
    </row>
    <row r="123" spans="1:60" ht="22.5" outlineLevel="1" x14ac:dyDescent="0.2">
      <c r="A123" s="180">
        <v>50</v>
      </c>
      <c r="B123" s="181" t="s">
        <v>495</v>
      </c>
      <c r="C123" s="187" t="s">
        <v>2056</v>
      </c>
      <c r="D123" s="182" t="s">
        <v>496</v>
      </c>
      <c r="E123" s="183">
        <v>1</v>
      </c>
      <c r="F123" s="184">
        <v>0</v>
      </c>
      <c r="G123" s="185">
        <f>ROUND(E123*F123,2)</f>
        <v>0</v>
      </c>
      <c r="H123" s="164">
        <v>3650.87</v>
      </c>
      <c r="I123" s="163">
        <f>ROUND(E123*H123,2)</f>
        <v>3650.87</v>
      </c>
      <c r="J123" s="164">
        <v>919.13</v>
      </c>
      <c r="K123" s="163">
        <f>ROUND(E123*J123,2)</f>
        <v>919.13</v>
      </c>
      <c r="L123" s="163">
        <v>21</v>
      </c>
      <c r="M123" s="163">
        <f>G123*(1+L123/100)</f>
        <v>0</v>
      </c>
      <c r="N123" s="162">
        <v>1.6760000000000001E-2</v>
      </c>
      <c r="O123" s="162">
        <f>ROUND(E123*N123,2)</f>
        <v>0.02</v>
      </c>
      <c r="P123" s="162">
        <v>0</v>
      </c>
      <c r="Q123" s="162">
        <f>ROUND(E123*P123,2)</f>
        <v>0</v>
      </c>
      <c r="R123" s="163"/>
      <c r="S123" s="163" t="s">
        <v>216</v>
      </c>
      <c r="T123" s="163" t="s">
        <v>216</v>
      </c>
      <c r="U123" s="163">
        <v>1.6439999999999999</v>
      </c>
      <c r="V123" s="163">
        <f>ROUND(E123*U123,2)</f>
        <v>1.64</v>
      </c>
      <c r="W123" s="163"/>
      <c r="X123" s="163" t="s">
        <v>240</v>
      </c>
      <c r="Y123" s="163" t="s">
        <v>219</v>
      </c>
      <c r="Z123" s="153"/>
      <c r="AA123" s="153"/>
      <c r="AB123" s="153"/>
      <c r="AC123" s="153"/>
      <c r="AD123" s="153"/>
      <c r="AE123" s="153"/>
      <c r="AF123" s="153"/>
      <c r="AG123" s="153" t="s">
        <v>350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80">
        <v>51</v>
      </c>
      <c r="B124" s="181" t="s">
        <v>497</v>
      </c>
      <c r="C124" s="187" t="s">
        <v>498</v>
      </c>
      <c r="D124" s="182" t="s">
        <v>256</v>
      </c>
      <c r="E124" s="183">
        <v>1</v>
      </c>
      <c r="F124" s="184">
        <v>0</v>
      </c>
      <c r="G124" s="185">
        <f>ROUND(E124*F124,2)</f>
        <v>0</v>
      </c>
      <c r="H124" s="164">
        <v>13.18</v>
      </c>
      <c r="I124" s="163">
        <f>ROUND(E124*H124,2)</f>
        <v>13.18</v>
      </c>
      <c r="J124" s="164">
        <v>919.82</v>
      </c>
      <c r="K124" s="163">
        <f>ROUND(E124*J124,2)</f>
        <v>919.82</v>
      </c>
      <c r="L124" s="163">
        <v>21</v>
      </c>
      <c r="M124" s="163">
        <f>G124*(1+L124/100)</f>
        <v>0</v>
      </c>
      <c r="N124" s="162">
        <v>5.4000000000000001E-4</v>
      </c>
      <c r="O124" s="162">
        <f>ROUND(E124*N124,2)</f>
        <v>0</v>
      </c>
      <c r="P124" s="162">
        <v>0</v>
      </c>
      <c r="Q124" s="162">
        <f>ROUND(E124*P124,2)</f>
        <v>0</v>
      </c>
      <c r="R124" s="163"/>
      <c r="S124" s="163" t="s">
        <v>216</v>
      </c>
      <c r="T124" s="163" t="s">
        <v>216</v>
      </c>
      <c r="U124" s="163">
        <v>1.6439999999999999</v>
      </c>
      <c r="V124" s="163">
        <f>ROUND(E124*U124,2)</f>
        <v>1.64</v>
      </c>
      <c r="W124" s="163"/>
      <c r="X124" s="163" t="s">
        <v>240</v>
      </c>
      <c r="Y124" s="163" t="s">
        <v>219</v>
      </c>
      <c r="Z124" s="153"/>
      <c r="AA124" s="153"/>
      <c r="AB124" s="153"/>
      <c r="AC124" s="153"/>
      <c r="AD124" s="153"/>
      <c r="AE124" s="153"/>
      <c r="AF124" s="153"/>
      <c r="AG124" s="153" t="s">
        <v>350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80">
        <v>52</v>
      </c>
      <c r="B125" s="181" t="s">
        <v>639</v>
      </c>
      <c r="C125" s="187" t="s">
        <v>640</v>
      </c>
      <c r="D125" s="182" t="s">
        <v>283</v>
      </c>
      <c r="E125" s="183">
        <v>1.7299999999999999E-2</v>
      </c>
      <c r="F125" s="184">
        <v>0</v>
      </c>
      <c r="G125" s="185">
        <f>ROUND(E125*F125,2)</f>
        <v>0</v>
      </c>
      <c r="H125" s="164">
        <v>0</v>
      </c>
      <c r="I125" s="163">
        <f>ROUND(E125*H125,2)</f>
        <v>0</v>
      </c>
      <c r="J125" s="164">
        <v>855</v>
      </c>
      <c r="K125" s="163">
        <f>ROUND(E125*J125,2)</f>
        <v>14.79</v>
      </c>
      <c r="L125" s="163">
        <v>21</v>
      </c>
      <c r="M125" s="163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3"/>
      <c r="S125" s="163" t="s">
        <v>216</v>
      </c>
      <c r="T125" s="163" t="s">
        <v>216</v>
      </c>
      <c r="U125" s="163">
        <v>1.3740000000000001</v>
      </c>
      <c r="V125" s="163">
        <f>ROUND(E125*U125,2)</f>
        <v>0.02</v>
      </c>
      <c r="W125" s="163"/>
      <c r="X125" s="163" t="s">
        <v>291</v>
      </c>
      <c r="Y125" s="163" t="s">
        <v>219</v>
      </c>
      <c r="Z125" s="153"/>
      <c r="AA125" s="153"/>
      <c r="AB125" s="153"/>
      <c r="AC125" s="153"/>
      <c r="AD125" s="153"/>
      <c r="AE125" s="153"/>
      <c r="AF125" s="153"/>
      <c r="AG125" s="153" t="s">
        <v>297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x14ac:dyDescent="0.2">
      <c r="A126" s="167" t="s">
        <v>211</v>
      </c>
      <c r="B126" s="168" t="s">
        <v>121</v>
      </c>
      <c r="C126" s="186" t="s">
        <v>122</v>
      </c>
      <c r="D126" s="169"/>
      <c r="E126" s="170"/>
      <c r="F126" s="171"/>
      <c r="G126" s="172">
        <f>SUMIF(AG127:AG127,"&lt;&gt;NOR",G127:G127)</f>
        <v>0</v>
      </c>
      <c r="H126" s="166"/>
      <c r="I126" s="166">
        <f>SUM(I127:I127)</f>
        <v>11287.55</v>
      </c>
      <c r="J126" s="166"/>
      <c r="K126" s="166">
        <f>SUM(K127:K127)</f>
        <v>942.45</v>
      </c>
      <c r="L126" s="166"/>
      <c r="M126" s="166">
        <f>SUM(M127:M127)</f>
        <v>0</v>
      </c>
      <c r="N126" s="165"/>
      <c r="O126" s="165">
        <f>SUM(O127:O127)</f>
        <v>0.04</v>
      </c>
      <c r="P126" s="165"/>
      <c r="Q126" s="165">
        <f>SUM(Q127:Q127)</f>
        <v>0</v>
      </c>
      <c r="R126" s="166"/>
      <c r="S126" s="166"/>
      <c r="T126" s="166"/>
      <c r="U126" s="166"/>
      <c r="V126" s="166">
        <f>SUM(V127:V127)</f>
        <v>1.5</v>
      </c>
      <c r="W126" s="166"/>
      <c r="X126" s="166"/>
      <c r="Y126" s="166"/>
      <c r="AG126" t="s">
        <v>212</v>
      </c>
    </row>
    <row r="127" spans="1:60" ht="22.5" outlineLevel="1" x14ac:dyDescent="0.2">
      <c r="A127" s="180">
        <v>53</v>
      </c>
      <c r="B127" s="181" t="s">
        <v>641</v>
      </c>
      <c r="C127" s="187" t="s">
        <v>642</v>
      </c>
      <c r="D127" s="182" t="s">
        <v>256</v>
      </c>
      <c r="E127" s="183">
        <v>1</v>
      </c>
      <c r="F127" s="184">
        <v>0</v>
      </c>
      <c r="G127" s="185">
        <f>ROUND(E127*F127,2)</f>
        <v>0</v>
      </c>
      <c r="H127" s="164">
        <v>11287.55</v>
      </c>
      <c r="I127" s="163">
        <f>ROUND(E127*H127,2)</f>
        <v>11287.55</v>
      </c>
      <c r="J127" s="164">
        <v>942.45</v>
      </c>
      <c r="K127" s="163">
        <f>ROUND(E127*J127,2)</f>
        <v>942.45</v>
      </c>
      <c r="L127" s="163">
        <v>21</v>
      </c>
      <c r="M127" s="163">
        <f>G127*(1+L127/100)</f>
        <v>0</v>
      </c>
      <c r="N127" s="162">
        <v>4.2750000000000003E-2</v>
      </c>
      <c r="O127" s="162">
        <f>ROUND(E127*N127,2)</f>
        <v>0.04</v>
      </c>
      <c r="P127" s="162">
        <v>0</v>
      </c>
      <c r="Q127" s="162">
        <f>ROUND(E127*P127,2)</f>
        <v>0</v>
      </c>
      <c r="R127" s="163"/>
      <c r="S127" s="163" t="s">
        <v>216</v>
      </c>
      <c r="T127" s="163" t="s">
        <v>216</v>
      </c>
      <c r="U127" s="163">
        <v>1.5</v>
      </c>
      <c r="V127" s="163">
        <f>ROUND(E127*U127,2)</f>
        <v>1.5</v>
      </c>
      <c r="W127" s="163"/>
      <c r="X127" s="163" t="s">
        <v>240</v>
      </c>
      <c r="Y127" s="163" t="s">
        <v>219</v>
      </c>
      <c r="Z127" s="153"/>
      <c r="AA127" s="153"/>
      <c r="AB127" s="153"/>
      <c r="AC127" s="153"/>
      <c r="AD127" s="153"/>
      <c r="AE127" s="153"/>
      <c r="AF127" s="153"/>
      <c r="AG127" s="153" t="s">
        <v>350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">
      <c r="A128" s="167" t="s">
        <v>211</v>
      </c>
      <c r="B128" s="168" t="s">
        <v>163</v>
      </c>
      <c r="C128" s="186" t="s">
        <v>164</v>
      </c>
      <c r="D128" s="169"/>
      <c r="E128" s="170"/>
      <c r="F128" s="171"/>
      <c r="G128" s="172">
        <f>SUMIF(AG129:AG141,"&lt;&gt;NOR",G129:G141)</f>
        <v>0</v>
      </c>
      <c r="H128" s="166"/>
      <c r="I128" s="166">
        <f>SUM(I129:I141)</f>
        <v>99046.57</v>
      </c>
      <c r="J128" s="166"/>
      <c r="K128" s="166">
        <f>SUM(K129:K141)</f>
        <v>79985.490000000005</v>
      </c>
      <c r="L128" s="166"/>
      <c r="M128" s="166">
        <f>SUM(M129:M141)</f>
        <v>0</v>
      </c>
      <c r="N128" s="165"/>
      <c r="O128" s="165">
        <f>SUM(O129:O141)</f>
        <v>0.51000000000000012</v>
      </c>
      <c r="P128" s="165"/>
      <c r="Q128" s="165">
        <f>SUM(Q129:Q141)</f>
        <v>0</v>
      </c>
      <c r="R128" s="166"/>
      <c r="S128" s="166"/>
      <c r="T128" s="166"/>
      <c r="U128" s="166"/>
      <c r="V128" s="166">
        <f>SUM(V129:V141)</f>
        <v>61.24</v>
      </c>
      <c r="W128" s="166"/>
      <c r="X128" s="166"/>
      <c r="Y128" s="166"/>
      <c r="AG128" t="s">
        <v>212</v>
      </c>
    </row>
    <row r="129" spans="1:60" outlineLevel="1" x14ac:dyDescent="0.2">
      <c r="A129" s="180">
        <v>54</v>
      </c>
      <c r="B129" s="181" t="s">
        <v>298</v>
      </c>
      <c r="C129" s="187" t="s">
        <v>299</v>
      </c>
      <c r="D129" s="182" t="s">
        <v>256</v>
      </c>
      <c r="E129" s="183">
        <v>10</v>
      </c>
      <c r="F129" s="184">
        <v>0</v>
      </c>
      <c r="G129" s="185">
        <f t="shared" ref="G129:G141" si="7">ROUND(E129*F129,2)</f>
        <v>0</v>
      </c>
      <c r="H129" s="164">
        <v>0</v>
      </c>
      <c r="I129" s="163">
        <f t="shared" ref="I129:I141" si="8">ROUND(E129*H129,2)</f>
        <v>0</v>
      </c>
      <c r="J129" s="164">
        <v>844</v>
      </c>
      <c r="K129" s="163">
        <f t="shared" ref="K129:K141" si="9">ROUND(E129*J129,2)</f>
        <v>8440</v>
      </c>
      <c r="L129" s="163">
        <v>21</v>
      </c>
      <c r="M129" s="163">
        <f t="shared" ref="M129:M141" si="10">G129*(1+L129/100)</f>
        <v>0</v>
      </c>
      <c r="N129" s="162">
        <v>0</v>
      </c>
      <c r="O129" s="162">
        <f t="shared" ref="O129:O141" si="11">ROUND(E129*N129,2)</f>
        <v>0</v>
      </c>
      <c r="P129" s="162">
        <v>0</v>
      </c>
      <c r="Q129" s="162">
        <f t="shared" ref="Q129:Q141" si="12">ROUND(E129*P129,2)</f>
        <v>0</v>
      </c>
      <c r="R129" s="163"/>
      <c r="S129" s="163" t="s">
        <v>216</v>
      </c>
      <c r="T129" s="163" t="s">
        <v>216</v>
      </c>
      <c r="U129" s="163">
        <v>1.45</v>
      </c>
      <c r="V129" s="163">
        <f t="shared" ref="V129:V141" si="13">ROUND(E129*U129,2)</f>
        <v>14.5</v>
      </c>
      <c r="W129" s="163"/>
      <c r="X129" s="163" t="s">
        <v>240</v>
      </c>
      <c r="Y129" s="163" t="s">
        <v>219</v>
      </c>
      <c r="Z129" s="153"/>
      <c r="AA129" s="153"/>
      <c r="AB129" s="153"/>
      <c r="AC129" s="153"/>
      <c r="AD129" s="153"/>
      <c r="AE129" s="153"/>
      <c r="AF129" s="153"/>
      <c r="AG129" s="153" t="s">
        <v>350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80">
        <v>55</v>
      </c>
      <c r="B130" s="181" t="s">
        <v>302</v>
      </c>
      <c r="C130" s="187" t="s">
        <v>303</v>
      </c>
      <c r="D130" s="182" t="s">
        <v>256</v>
      </c>
      <c r="E130" s="183">
        <v>10</v>
      </c>
      <c r="F130" s="184">
        <v>0</v>
      </c>
      <c r="G130" s="185">
        <f t="shared" si="7"/>
        <v>0</v>
      </c>
      <c r="H130" s="164">
        <v>0</v>
      </c>
      <c r="I130" s="163">
        <f t="shared" si="8"/>
        <v>0</v>
      </c>
      <c r="J130" s="164">
        <v>493</v>
      </c>
      <c r="K130" s="163">
        <f t="shared" si="9"/>
        <v>4930</v>
      </c>
      <c r="L130" s="163">
        <v>21</v>
      </c>
      <c r="M130" s="163">
        <f t="shared" si="10"/>
        <v>0</v>
      </c>
      <c r="N130" s="162">
        <v>0</v>
      </c>
      <c r="O130" s="162">
        <f t="shared" si="11"/>
        <v>0</v>
      </c>
      <c r="P130" s="162">
        <v>0</v>
      </c>
      <c r="Q130" s="162">
        <f t="shared" si="12"/>
        <v>0</v>
      </c>
      <c r="R130" s="163"/>
      <c r="S130" s="163" t="s">
        <v>216</v>
      </c>
      <c r="T130" s="163" t="s">
        <v>216</v>
      </c>
      <c r="U130" s="163">
        <v>0.77500000000000002</v>
      </c>
      <c r="V130" s="163">
        <f t="shared" si="13"/>
        <v>7.75</v>
      </c>
      <c r="W130" s="163"/>
      <c r="X130" s="163" t="s">
        <v>240</v>
      </c>
      <c r="Y130" s="163" t="s">
        <v>219</v>
      </c>
      <c r="Z130" s="153"/>
      <c r="AA130" s="153"/>
      <c r="AB130" s="153"/>
      <c r="AC130" s="153"/>
      <c r="AD130" s="153"/>
      <c r="AE130" s="153"/>
      <c r="AF130" s="153"/>
      <c r="AG130" s="153" t="s">
        <v>350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1" x14ac:dyDescent="0.2">
      <c r="A131" s="180">
        <v>56</v>
      </c>
      <c r="B131" s="181" t="s">
        <v>503</v>
      </c>
      <c r="C131" s="187" t="s">
        <v>643</v>
      </c>
      <c r="D131" s="182" t="s">
        <v>256</v>
      </c>
      <c r="E131" s="183">
        <v>1</v>
      </c>
      <c r="F131" s="184">
        <v>0</v>
      </c>
      <c r="G131" s="185">
        <f t="shared" si="7"/>
        <v>0</v>
      </c>
      <c r="H131" s="164">
        <v>0</v>
      </c>
      <c r="I131" s="163">
        <f t="shared" si="8"/>
        <v>0</v>
      </c>
      <c r="J131" s="164">
        <v>5465</v>
      </c>
      <c r="K131" s="163">
        <f t="shared" si="9"/>
        <v>5465</v>
      </c>
      <c r="L131" s="163">
        <v>21</v>
      </c>
      <c r="M131" s="163">
        <f t="shared" si="10"/>
        <v>0</v>
      </c>
      <c r="N131" s="162">
        <v>0</v>
      </c>
      <c r="O131" s="162">
        <f t="shared" si="11"/>
        <v>0</v>
      </c>
      <c r="P131" s="162">
        <v>0</v>
      </c>
      <c r="Q131" s="162">
        <f t="shared" si="12"/>
        <v>0</v>
      </c>
      <c r="R131" s="163"/>
      <c r="S131" s="163" t="s">
        <v>216</v>
      </c>
      <c r="T131" s="163" t="s">
        <v>216</v>
      </c>
      <c r="U131" s="163">
        <v>9.3870000000000005</v>
      </c>
      <c r="V131" s="163">
        <f t="shared" si="13"/>
        <v>9.39</v>
      </c>
      <c r="W131" s="163"/>
      <c r="X131" s="163" t="s">
        <v>240</v>
      </c>
      <c r="Y131" s="163" t="s">
        <v>219</v>
      </c>
      <c r="Z131" s="153"/>
      <c r="AA131" s="153"/>
      <c r="AB131" s="153"/>
      <c r="AC131" s="153"/>
      <c r="AD131" s="153"/>
      <c r="AE131" s="153"/>
      <c r="AF131" s="153"/>
      <c r="AG131" s="153" t="s">
        <v>350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2.5" outlineLevel="1" x14ac:dyDescent="0.2">
      <c r="A132" s="180">
        <v>57</v>
      </c>
      <c r="B132" s="181" t="s">
        <v>644</v>
      </c>
      <c r="C132" s="187" t="s">
        <v>645</v>
      </c>
      <c r="D132" s="182" t="s">
        <v>507</v>
      </c>
      <c r="E132" s="183">
        <v>1</v>
      </c>
      <c r="F132" s="184">
        <v>0</v>
      </c>
      <c r="G132" s="185">
        <f t="shared" si="7"/>
        <v>0</v>
      </c>
      <c r="H132" s="164">
        <v>0</v>
      </c>
      <c r="I132" s="163">
        <f t="shared" si="8"/>
        <v>0</v>
      </c>
      <c r="J132" s="164">
        <v>45000</v>
      </c>
      <c r="K132" s="163">
        <f t="shared" si="9"/>
        <v>45000</v>
      </c>
      <c r="L132" s="163">
        <v>21</v>
      </c>
      <c r="M132" s="163">
        <f t="shared" si="10"/>
        <v>0</v>
      </c>
      <c r="N132" s="162">
        <v>1.4999999999999999E-2</v>
      </c>
      <c r="O132" s="162">
        <f t="shared" si="11"/>
        <v>0.02</v>
      </c>
      <c r="P132" s="162">
        <v>0</v>
      </c>
      <c r="Q132" s="162">
        <f t="shared" si="12"/>
        <v>0</v>
      </c>
      <c r="R132" s="163"/>
      <c r="S132" s="163" t="s">
        <v>229</v>
      </c>
      <c r="T132" s="163" t="s">
        <v>217</v>
      </c>
      <c r="U132" s="163">
        <v>1.45</v>
      </c>
      <c r="V132" s="163">
        <f t="shared" si="13"/>
        <v>1.45</v>
      </c>
      <c r="W132" s="163"/>
      <c r="X132" s="163" t="s">
        <v>240</v>
      </c>
      <c r="Y132" s="163" t="s">
        <v>219</v>
      </c>
      <c r="Z132" s="153"/>
      <c r="AA132" s="153"/>
      <c r="AB132" s="153"/>
      <c r="AC132" s="153"/>
      <c r="AD132" s="153"/>
      <c r="AE132" s="153"/>
      <c r="AF132" s="153"/>
      <c r="AG132" s="153" t="s">
        <v>350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80">
        <v>58</v>
      </c>
      <c r="B133" s="181" t="s">
        <v>508</v>
      </c>
      <c r="C133" s="187" t="s">
        <v>509</v>
      </c>
      <c r="D133" s="182" t="s">
        <v>249</v>
      </c>
      <c r="E133" s="183">
        <v>13.34</v>
      </c>
      <c r="F133" s="184">
        <v>0</v>
      </c>
      <c r="G133" s="185">
        <f t="shared" si="7"/>
        <v>0</v>
      </c>
      <c r="H133" s="164">
        <v>594.78</v>
      </c>
      <c r="I133" s="163">
        <f t="shared" si="8"/>
        <v>7934.37</v>
      </c>
      <c r="J133" s="164">
        <v>643.22</v>
      </c>
      <c r="K133" s="163">
        <f t="shared" si="9"/>
        <v>8580.5499999999993</v>
      </c>
      <c r="L133" s="163">
        <v>21</v>
      </c>
      <c r="M133" s="163">
        <f t="shared" si="10"/>
        <v>0</v>
      </c>
      <c r="N133" s="162">
        <v>4.3600000000000002E-3</v>
      </c>
      <c r="O133" s="162">
        <f t="shared" si="11"/>
        <v>0.06</v>
      </c>
      <c r="P133" s="162">
        <v>0</v>
      </c>
      <c r="Q133" s="162">
        <f t="shared" si="12"/>
        <v>0</v>
      </c>
      <c r="R133" s="163"/>
      <c r="S133" s="163" t="s">
        <v>216</v>
      </c>
      <c r="T133" s="163" t="s">
        <v>216</v>
      </c>
      <c r="U133" s="163">
        <v>1.1431800000000001</v>
      </c>
      <c r="V133" s="163">
        <f t="shared" si="13"/>
        <v>15.25</v>
      </c>
      <c r="W133" s="163"/>
      <c r="X133" s="163" t="s">
        <v>510</v>
      </c>
      <c r="Y133" s="163" t="s">
        <v>219</v>
      </c>
      <c r="Z133" s="153"/>
      <c r="AA133" s="153"/>
      <c r="AB133" s="153"/>
      <c r="AC133" s="153"/>
      <c r="AD133" s="153"/>
      <c r="AE133" s="153"/>
      <c r="AF133" s="153"/>
      <c r="AG133" s="153" t="s">
        <v>511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80">
        <v>59</v>
      </c>
      <c r="B134" s="181" t="s">
        <v>512</v>
      </c>
      <c r="C134" s="187" t="s">
        <v>646</v>
      </c>
      <c r="D134" s="182" t="s">
        <v>256</v>
      </c>
      <c r="E134" s="183">
        <v>2</v>
      </c>
      <c r="F134" s="184">
        <v>0</v>
      </c>
      <c r="G134" s="185">
        <f t="shared" si="7"/>
        <v>0</v>
      </c>
      <c r="H134" s="164">
        <v>10216.6</v>
      </c>
      <c r="I134" s="163">
        <f t="shared" si="8"/>
        <v>20433.2</v>
      </c>
      <c r="J134" s="164">
        <v>3583.4</v>
      </c>
      <c r="K134" s="163">
        <f t="shared" si="9"/>
        <v>7166.8</v>
      </c>
      <c r="L134" s="163">
        <v>21</v>
      </c>
      <c r="M134" s="163">
        <f t="shared" si="10"/>
        <v>0</v>
      </c>
      <c r="N134" s="162">
        <v>8.3250000000000005E-2</v>
      </c>
      <c r="O134" s="162">
        <f t="shared" si="11"/>
        <v>0.17</v>
      </c>
      <c r="P134" s="162">
        <v>0</v>
      </c>
      <c r="Q134" s="162">
        <f t="shared" si="12"/>
        <v>0</v>
      </c>
      <c r="R134" s="163"/>
      <c r="S134" s="163" t="s">
        <v>216</v>
      </c>
      <c r="T134" s="163" t="s">
        <v>216</v>
      </c>
      <c r="U134" s="163">
        <v>6.1196200000000003</v>
      </c>
      <c r="V134" s="163">
        <f t="shared" si="13"/>
        <v>12.24</v>
      </c>
      <c r="W134" s="163"/>
      <c r="X134" s="163" t="s">
        <v>510</v>
      </c>
      <c r="Y134" s="163" t="s">
        <v>219</v>
      </c>
      <c r="Z134" s="153"/>
      <c r="AA134" s="153"/>
      <c r="AB134" s="153"/>
      <c r="AC134" s="153"/>
      <c r="AD134" s="153"/>
      <c r="AE134" s="153"/>
      <c r="AF134" s="153"/>
      <c r="AG134" s="153" t="s">
        <v>511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80">
        <v>60</v>
      </c>
      <c r="B135" s="181" t="s">
        <v>304</v>
      </c>
      <c r="C135" s="187" t="s">
        <v>2057</v>
      </c>
      <c r="D135" s="182" t="s">
        <v>256</v>
      </c>
      <c r="E135" s="183">
        <v>10</v>
      </c>
      <c r="F135" s="184">
        <v>0</v>
      </c>
      <c r="G135" s="185">
        <f t="shared" si="7"/>
        <v>0</v>
      </c>
      <c r="H135" s="164">
        <v>509</v>
      </c>
      <c r="I135" s="163">
        <f t="shared" si="8"/>
        <v>5090</v>
      </c>
      <c r="J135" s="164">
        <v>0</v>
      </c>
      <c r="K135" s="163">
        <f t="shared" si="9"/>
        <v>0</v>
      </c>
      <c r="L135" s="163">
        <v>21</v>
      </c>
      <c r="M135" s="163">
        <f t="shared" si="10"/>
        <v>0</v>
      </c>
      <c r="N135" s="162">
        <v>7.5000000000000002E-4</v>
      </c>
      <c r="O135" s="162">
        <f t="shared" si="11"/>
        <v>0.01</v>
      </c>
      <c r="P135" s="162">
        <v>0</v>
      </c>
      <c r="Q135" s="162">
        <f t="shared" si="12"/>
        <v>0</v>
      </c>
      <c r="R135" s="163" t="s">
        <v>305</v>
      </c>
      <c r="S135" s="163" t="s">
        <v>216</v>
      </c>
      <c r="T135" s="163" t="s">
        <v>216</v>
      </c>
      <c r="U135" s="163">
        <v>0</v>
      </c>
      <c r="V135" s="163">
        <f t="shared" si="13"/>
        <v>0</v>
      </c>
      <c r="W135" s="163"/>
      <c r="X135" s="163" t="s">
        <v>306</v>
      </c>
      <c r="Y135" s="163" t="s">
        <v>219</v>
      </c>
      <c r="Z135" s="153"/>
      <c r="AA135" s="153"/>
      <c r="AB135" s="153"/>
      <c r="AC135" s="153"/>
      <c r="AD135" s="153"/>
      <c r="AE135" s="153"/>
      <c r="AF135" s="153"/>
      <c r="AG135" s="153" t="s">
        <v>516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80">
        <v>61</v>
      </c>
      <c r="B136" s="181" t="s">
        <v>308</v>
      </c>
      <c r="C136" s="187" t="s">
        <v>2070</v>
      </c>
      <c r="D136" s="182" t="s">
        <v>256</v>
      </c>
      <c r="E136" s="183">
        <v>10</v>
      </c>
      <c r="F136" s="184">
        <v>0</v>
      </c>
      <c r="G136" s="185">
        <f t="shared" si="7"/>
        <v>0</v>
      </c>
      <c r="H136" s="164">
        <v>1498</v>
      </c>
      <c r="I136" s="163">
        <f t="shared" si="8"/>
        <v>14980</v>
      </c>
      <c r="J136" s="164">
        <v>0</v>
      </c>
      <c r="K136" s="163">
        <f t="shared" si="9"/>
        <v>0</v>
      </c>
      <c r="L136" s="163">
        <v>21</v>
      </c>
      <c r="M136" s="163">
        <f t="shared" si="10"/>
        <v>0</v>
      </c>
      <c r="N136" s="162">
        <v>0</v>
      </c>
      <c r="O136" s="162">
        <f t="shared" si="11"/>
        <v>0</v>
      </c>
      <c r="P136" s="162">
        <v>0</v>
      </c>
      <c r="Q136" s="162">
        <f t="shared" si="12"/>
        <v>0</v>
      </c>
      <c r="R136" s="163" t="s">
        <v>305</v>
      </c>
      <c r="S136" s="163" t="s">
        <v>216</v>
      </c>
      <c r="T136" s="163" t="s">
        <v>216</v>
      </c>
      <c r="U136" s="163">
        <v>0</v>
      </c>
      <c r="V136" s="163">
        <f t="shared" si="13"/>
        <v>0</v>
      </c>
      <c r="W136" s="163"/>
      <c r="X136" s="163" t="s">
        <v>306</v>
      </c>
      <c r="Y136" s="163" t="s">
        <v>219</v>
      </c>
      <c r="Z136" s="153"/>
      <c r="AA136" s="153"/>
      <c r="AB136" s="153"/>
      <c r="AC136" s="153"/>
      <c r="AD136" s="153"/>
      <c r="AE136" s="153"/>
      <c r="AF136" s="153"/>
      <c r="AG136" s="153" t="s">
        <v>516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80">
        <v>62</v>
      </c>
      <c r="B137" s="181" t="s">
        <v>647</v>
      </c>
      <c r="C137" s="187" t="s">
        <v>2071</v>
      </c>
      <c r="D137" s="182" t="s">
        <v>256</v>
      </c>
      <c r="E137" s="183">
        <v>1</v>
      </c>
      <c r="F137" s="184">
        <v>0</v>
      </c>
      <c r="G137" s="185">
        <f t="shared" si="7"/>
        <v>0</v>
      </c>
      <c r="H137" s="164">
        <v>1554</v>
      </c>
      <c r="I137" s="163">
        <f t="shared" si="8"/>
        <v>1554</v>
      </c>
      <c r="J137" s="164">
        <v>0</v>
      </c>
      <c r="K137" s="163">
        <f t="shared" si="9"/>
        <v>0</v>
      </c>
      <c r="L137" s="163">
        <v>21</v>
      </c>
      <c r="M137" s="163">
        <f t="shared" si="10"/>
        <v>0</v>
      </c>
      <c r="N137" s="162">
        <v>1.2999999999999999E-2</v>
      </c>
      <c r="O137" s="162">
        <f t="shared" si="11"/>
        <v>0.01</v>
      </c>
      <c r="P137" s="162">
        <v>0</v>
      </c>
      <c r="Q137" s="162">
        <f t="shared" si="12"/>
        <v>0</v>
      </c>
      <c r="R137" s="163" t="s">
        <v>305</v>
      </c>
      <c r="S137" s="163" t="s">
        <v>216</v>
      </c>
      <c r="T137" s="163" t="s">
        <v>216</v>
      </c>
      <c r="U137" s="163">
        <v>0</v>
      </c>
      <c r="V137" s="163">
        <f t="shared" si="13"/>
        <v>0</v>
      </c>
      <c r="W137" s="163"/>
      <c r="X137" s="163" t="s">
        <v>306</v>
      </c>
      <c r="Y137" s="163" t="s">
        <v>219</v>
      </c>
      <c r="Z137" s="153"/>
      <c r="AA137" s="153"/>
      <c r="AB137" s="153"/>
      <c r="AC137" s="153"/>
      <c r="AD137" s="153"/>
      <c r="AE137" s="153"/>
      <c r="AF137" s="153"/>
      <c r="AG137" s="153" t="s">
        <v>516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ht="22.5" outlineLevel="1" x14ac:dyDescent="0.2">
      <c r="A138" s="180">
        <v>63</v>
      </c>
      <c r="B138" s="181" t="s">
        <v>517</v>
      </c>
      <c r="C138" s="187" t="s">
        <v>2072</v>
      </c>
      <c r="D138" s="182" t="s">
        <v>256</v>
      </c>
      <c r="E138" s="183">
        <v>1</v>
      </c>
      <c r="F138" s="184">
        <v>0</v>
      </c>
      <c r="G138" s="185">
        <f t="shared" si="7"/>
        <v>0</v>
      </c>
      <c r="H138" s="164">
        <v>4035</v>
      </c>
      <c r="I138" s="163">
        <f t="shared" si="8"/>
        <v>4035</v>
      </c>
      <c r="J138" s="164">
        <v>0</v>
      </c>
      <c r="K138" s="163">
        <f t="shared" si="9"/>
        <v>0</v>
      </c>
      <c r="L138" s="163">
        <v>21</v>
      </c>
      <c r="M138" s="163">
        <f t="shared" si="10"/>
        <v>0</v>
      </c>
      <c r="N138" s="162">
        <v>1.7000000000000001E-2</v>
      </c>
      <c r="O138" s="162">
        <f t="shared" si="11"/>
        <v>0.02</v>
      </c>
      <c r="P138" s="162">
        <v>0</v>
      </c>
      <c r="Q138" s="162">
        <f t="shared" si="12"/>
        <v>0</v>
      </c>
      <c r="R138" s="163" t="s">
        <v>305</v>
      </c>
      <c r="S138" s="163" t="s">
        <v>216</v>
      </c>
      <c r="T138" s="163" t="s">
        <v>216</v>
      </c>
      <c r="U138" s="163">
        <v>0</v>
      </c>
      <c r="V138" s="163">
        <f t="shared" si="13"/>
        <v>0</v>
      </c>
      <c r="W138" s="163"/>
      <c r="X138" s="163" t="s">
        <v>306</v>
      </c>
      <c r="Y138" s="163" t="s">
        <v>219</v>
      </c>
      <c r="Z138" s="153"/>
      <c r="AA138" s="153"/>
      <c r="AB138" s="153"/>
      <c r="AC138" s="153"/>
      <c r="AD138" s="153"/>
      <c r="AE138" s="153"/>
      <c r="AF138" s="153"/>
      <c r="AG138" s="153" t="s">
        <v>516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 x14ac:dyDescent="0.2">
      <c r="A139" s="180">
        <v>64</v>
      </c>
      <c r="B139" s="181" t="s">
        <v>309</v>
      </c>
      <c r="C139" s="187" t="s">
        <v>2073</v>
      </c>
      <c r="D139" s="182" t="s">
        <v>256</v>
      </c>
      <c r="E139" s="183">
        <v>9</v>
      </c>
      <c r="F139" s="184">
        <v>0</v>
      </c>
      <c r="G139" s="185">
        <f t="shared" si="7"/>
        <v>0</v>
      </c>
      <c r="H139" s="164">
        <v>4035</v>
      </c>
      <c r="I139" s="163">
        <f t="shared" si="8"/>
        <v>36315</v>
      </c>
      <c r="J139" s="164">
        <v>0</v>
      </c>
      <c r="K139" s="163">
        <f t="shared" si="9"/>
        <v>0</v>
      </c>
      <c r="L139" s="163">
        <v>21</v>
      </c>
      <c r="M139" s="163">
        <f t="shared" si="10"/>
        <v>0</v>
      </c>
      <c r="N139" s="162">
        <v>1.9E-2</v>
      </c>
      <c r="O139" s="162">
        <f t="shared" si="11"/>
        <v>0.17</v>
      </c>
      <c r="P139" s="162">
        <v>0</v>
      </c>
      <c r="Q139" s="162">
        <f t="shared" si="12"/>
        <v>0</v>
      </c>
      <c r="R139" s="163" t="s">
        <v>305</v>
      </c>
      <c r="S139" s="163" t="s">
        <v>216</v>
      </c>
      <c r="T139" s="163" t="s">
        <v>216</v>
      </c>
      <c r="U139" s="163">
        <v>0</v>
      </c>
      <c r="V139" s="163">
        <f t="shared" si="13"/>
        <v>0</v>
      </c>
      <c r="W139" s="163"/>
      <c r="X139" s="163" t="s">
        <v>306</v>
      </c>
      <c r="Y139" s="163" t="s">
        <v>219</v>
      </c>
      <c r="Z139" s="153"/>
      <c r="AA139" s="153"/>
      <c r="AB139" s="153"/>
      <c r="AC139" s="153"/>
      <c r="AD139" s="153"/>
      <c r="AE139" s="153"/>
      <c r="AF139" s="153"/>
      <c r="AG139" s="153" t="s">
        <v>516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ht="22.5" outlineLevel="1" x14ac:dyDescent="0.2">
      <c r="A140" s="180">
        <v>65</v>
      </c>
      <c r="B140" s="181" t="s">
        <v>648</v>
      </c>
      <c r="C140" s="187" t="s">
        <v>2074</v>
      </c>
      <c r="D140" s="182" t="s">
        <v>256</v>
      </c>
      <c r="E140" s="183">
        <v>1</v>
      </c>
      <c r="F140" s="184">
        <v>0</v>
      </c>
      <c r="G140" s="185">
        <f t="shared" si="7"/>
        <v>0</v>
      </c>
      <c r="H140" s="164">
        <v>8705</v>
      </c>
      <c r="I140" s="163">
        <f t="shared" si="8"/>
        <v>8705</v>
      </c>
      <c r="J140" s="164">
        <v>0</v>
      </c>
      <c r="K140" s="163">
        <f t="shared" si="9"/>
        <v>0</v>
      </c>
      <c r="L140" s="163">
        <v>21</v>
      </c>
      <c r="M140" s="163">
        <f t="shared" si="10"/>
        <v>0</v>
      </c>
      <c r="N140" s="162">
        <v>0.05</v>
      </c>
      <c r="O140" s="162">
        <f t="shared" si="11"/>
        <v>0.05</v>
      </c>
      <c r="P140" s="162">
        <v>0</v>
      </c>
      <c r="Q140" s="162">
        <f t="shared" si="12"/>
        <v>0</v>
      </c>
      <c r="R140" s="163" t="s">
        <v>305</v>
      </c>
      <c r="S140" s="163" t="s">
        <v>216</v>
      </c>
      <c r="T140" s="163" t="s">
        <v>216</v>
      </c>
      <c r="U140" s="163">
        <v>0</v>
      </c>
      <c r="V140" s="163">
        <f t="shared" si="13"/>
        <v>0</v>
      </c>
      <c r="W140" s="163"/>
      <c r="X140" s="163" t="s">
        <v>306</v>
      </c>
      <c r="Y140" s="163" t="s">
        <v>219</v>
      </c>
      <c r="Z140" s="153"/>
      <c r="AA140" s="153"/>
      <c r="AB140" s="153"/>
      <c r="AC140" s="153"/>
      <c r="AD140" s="153"/>
      <c r="AE140" s="153"/>
      <c r="AF140" s="153"/>
      <c r="AG140" s="153" t="s">
        <v>516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80">
        <v>66</v>
      </c>
      <c r="B141" s="181" t="s">
        <v>649</v>
      </c>
      <c r="C141" s="187" t="s">
        <v>650</v>
      </c>
      <c r="D141" s="182" t="s">
        <v>283</v>
      </c>
      <c r="E141" s="183">
        <v>0.27350000000000002</v>
      </c>
      <c r="F141" s="184">
        <v>0</v>
      </c>
      <c r="G141" s="185">
        <f t="shared" si="7"/>
        <v>0</v>
      </c>
      <c r="H141" s="164">
        <v>0</v>
      </c>
      <c r="I141" s="163">
        <f t="shared" si="8"/>
        <v>0</v>
      </c>
      <c r="J141" s="164">
        <v>1474</v>
      </c>
      <c r="K141" s="163">
        <f t="shared" si="9"/>
        <v>403.14</v>
      </c>
      <c r="L141" s="163">
        <v>21</v>
      </c>
      <c r="M141" s="163">
        <f t="shared" si="10"/>
        <v>0</v>
      </c>
      <c r="N141" s="162">
        <v>0</v>
      </c>
      <c r="O141" s="162">
        <f t="shared" si="11"/>
        <v>0</v>
      </c>
      <c r="P141" s="162">
        <v>0</v>
      </c>
      <c r="Q141" s="162">
        <f t="shared" si="12"/>
        <v>0</v>
      </c>
      <c r="R141" s="163"/>
      <c r="S141" s="163" t="s">
        <v>216</v>
      </c>
      <c r="T141" s="163" t="s">
        <v>216</v>
      </c>
      <c r="U141" s="163">
        <v>2.4209999999999998</v>
      </c>
      <c r="V141" s="163">
        <f t="shared" si="13"/>
        <v>0.66</v>
      </c>
      <c r="W141" s="163"/>
      <c r="X141" s="163" t="s">
        <v>291</v>
      </c>
      <c r="Y141" s="163" t="s">
        <v>219</v>
      </c>
      <c r="Z141" s="153"/>
      <c r="AA141" s="153"/>
      <c r="AB141" s="153"/>
      <c r="AC141" s="153"/>
      <c r="AD141" s="153"/>
      <c r="AE141" s="153"/>
      <c r="AF141" s="153"/>
      <c r="AG141" s="153" t="s">
        <v>297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x14ac:dyDescent="0.2">
      <c r="A142" s="167" t="s">
        <v>211</v>
      </c>
      <c r="B142" s="168" t="s">
        <v>165</v>
      </c>
      <c r="C142" s="186" t="s">
        <v>166</v>
      </c>
      <c r="D142" s="169"/>
      <c r="E142" s="170"/>
      <c r="F142" s="171"/>
      <c r="G142" s="172">
        <f>SUMIF(AG143:AG149,"&lt;&gt;NOR",G143:G149)</f>
        <v>0</v>
      </c>
      <c r="H142" s="166"/>
      <c r="I142" s="166">
        <f>SUM(I143:I149)</f>
        <v>0</v>
      </c>
      <c r="J142" s="166"/>
      <c r="K142" s="166">
        <f>SUM(K143:K149)</f>
        <v>183385.5</v>
      </c>
      <c r="L142" s="166"/>
      <c r="M142" s="166">
        <f>SUM(M143:M149)</f>
        <v>0</v>
      </c>
      <c r="N142" s="165"/>
      <c r="O142" s="165">
        <f>SUM(O143:O149)</f>
        <v>0.31000000000000005</v>
      </c>
      <c r="P142" s="165"/>
      <c r="Q142" s="165">
        <f>SUM(Q143:Q149)</f>
        <v>0</v>
      </c>
      <c r="R142" s="166"/>
      <c r="S142" s="166"/>
      <c r="T142" s="166"/>
      <c r="U142" s="166"/>
      <c r="V142" s="166">
        <f>SUM(V143:V149)</f>
        <v>31.42</v>
      </c>
      <c r="W142" s="166"/>
      <c r="X142" s="166"/>
      <c r="Y142" s="166"/>
      <c r="AG142" t="s">
        <v>212</v>
      </c>
    </row>
    <row r="143" spans="1:60" outlineLevel="1" x14ac:dyDescent="0.2">
      <c r="A143" s="180">
        <v>67</v>
      </c>
      <c r="B143" s="181" t="s">
        <v>522</v>
      </c>
      <c r="C143" s="187" t="s">
        <v>651</v>
      </c>
      <c r="D143" s="182" t="s">
        <v>507</v>
      </c>
      <c r="E143" s="183">
        <v>1</v>
      </c>
      <c r="F143" s="184">
        <v>0</v>
      </c>
      <c r="G143" s="185">
        <f t="shared" ref="G143:G149" si="14">ROUND(E143*F143,2)</f>
        <v>0</v>
      </c>
      <c r="H143" s="164">
        <v>0</v>
      </c>
      <c r="I143" s="163">
        <f t="shared" ref="I143:I149" si="15">ROUND(E143*H143,2)</f>
        <v>0</v>
      </c>
      <c r="J143" s="164">
        <v>35000</v>
      </c>
      <c r="K143" s="163">
        <f t="shared" ref="K143:K149" si="16">ROUND(E143*J143,2)</f>
        <v>35000</v>
      </c>
      <c r="L143" s="163">
        <v>21</v>
      </c>
      <c r="M143" s="163">
        <f t="shared" ref="M143:M149" si="17">G143*(1+L143/100)</f>
        <v>0</v>
      </c>
      <c r="N143" s="162">
        <v>0.09</v>
      </c>
      <c r="O143" s="162">
        <f t="shared" ref="O143:O149" si="18">ROUND(E143*N143,2)</f>
        <v>0.09</v>
      </c>
      <c r="P143" s="162">
        <v>0</v>
      </c>
      <c r="Q143" s="162">
        <f t="shared" ref="Q143:Q149" si="19">ROUND(E143*P143,2)</f>
        <v>0</v>
      </c>
      <c r="R143" s="163"/>
      <c r="S143" s="163" t="s">
        <v>229</v>
      </c>
      <c r="T143" s="163" t="s">
        <v>217</v>
      </c>
      <c r="U143" s="163">
        <v>2.8559999999999999</v>
      </c>
      <c r="V143" s="163">
        <f t="shared" ref="V143:V149" si="20">ROUND(E143*U143,2)</f>
        <v>2.86</v>
      </c>
      <c r="W143" s="163"/>
      <c r="X143" s="163" t="s">
        <v>240</v>
      </c>
      <c r="Y143" s="163" t="s">
        <v>219</v>
      </c>
      <c r="Z143" s="153"/>
      <c r="AA143" s="153"/>
      <c r="AB143" s="153"/>
      <c r="AC143" s="153"/>
      <c r="AD143" s="153"/>
      <c r="AE143" s="153"/>
      <c r="AF143" s="153"/>
      <c r="AG143" s="153" t="s">
        <v>350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80">
        <v>68</v>
      </c>
      <c r="B144" s="181" t="s">
        <v>525</v>
      </c>
      <c r="C144" s="187" t="s">
        <v>652</v>
      </c>
      <c r="D144" s="182" t="s">
        <v>507</v>
      </c>
      <c r="E144" s="183">
        <v>1</v>
      </c>
      <c r="F144" s="184">
        <v>0</v>
      </c>
      <c r="G144" s="185">
        <f t="shared" si="14"/>
        <v>0</v>
      </c>
      <c r="H144" s="164">
        <v>0</v>
      </c>
      <c r="I144" s="163">
        <f t="shared" si="15"/>
        <v>0</v>
      </c>
      <c r="J144" s="164">
        <v>65000</v>
      </c>
      <c r="K144" s="163">
        <f t="shared" si="16"/>
        <v>65000</v>
      </c>
      <c r="L144" s="163">
        <v>21</v>
      </c>
      <c r="M144" s="163">
        <f t="shared" si="17"/>
        <v>0</v>
      </c>
      <c r="N144" s="162">
        <v>0.04</v>
      </c>
      <c r="O144" s="162">
        <f t="shared" si="18"/>
        <v>0.04</v>
      </c>
      <c r="P144" s="162">
        <v>0</v>
      </c>
      <c r="Q144" s="162">
        <f t="shared" si="19"/>
        <v>0</v>
      </c>
      <c r="R144" s="163"/>
      <c r="S144" s="163" t="s">
        <v>229</v>
      </c>
      <c r="T144" s="163" t="s">
        <v>217</v>
      </c>
      <c r="U144" s="163">
        <v>2.8559999999999999</v>
      </c>
      <c r="V144" s="163">
        <f t="shared" si="20"/>
        <v>2.86</v>
      </c>
      <c r="W144" s="163"/>
      <c r="X144" s="163" t="s">
        <v>240</v>
      </c>
      <c r="Y144" s="163" t="s">
        <v>219</v>
      </c>
      <c r="Z144" s="153"/>
      <c r="AA144" s="153"/>
      <c r="AB144" s="153"/>
      <c r="AC144" s="153"/>
      <c r="AD144" s="153"/>
      <c r="AE144" s="153"/>
      <c r="AF144" s="153"/>
      <c r="AG144" s="153" t="s">
        <v>350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ht="22.5" outlineLevel="1" x14ac:dyDescent="0.2">
      <c r="A145" s="180">
        <v>69</v>
      </c>
      <c r="B145" s="181" t="s">
        <v>528</v>
      </c>
      <c r="C145" s="187" t="s">
        <v>653</v>
      </c>
      <c r="D145" s="182" t="s">
        <v>507</v>
      </c>
      <c r="E145" s="183">
        <v>4</v>
      </c>
      <c r="F145" s="184">
        <v>0</v>
      </c>
      <c r="G145" s="185">
        <f t="shared" si="14"/>
        <v>0</v>
      </c>
      <c r="H145" s="164">
        <v>0</v>
      </c>
      <c r="I145" s="163">
        <f t="shared" si="15"/>
        <v>0</v>
      </c>
      <c r="J145" s="164">
        <v>15000</v>
      </c>
      <c r="K145" s="163">
        <f t="shared" si="16"/>
        <v>60000</v>
      </c>
      <c r="L145" s="163">
        <v>21</v>
      </c>
      <c r="M145" s="163">
        <f t="shared" si="17"/>
        <v>0</v>
      </c>
      <c r="N145" s="162">
        <v>0.04</v>
      </c>
      <c r="O145" s="162">
        <f t="shared" si="18"/>
        <v>0.16</v>
      </c>
      <c r="P145" s="162">
        <v>0</v>
      </c>
      <c r="Q145" s="162">
        <f t="shared" si="19"/>
        <v>0</v>
      </c>
      <c r="R145" s="163"/>
      <c r="S145" s="163" t="s">
        <v>229</v>
      </c>
      <c r="T145" s="163" t="s">
        <v>217</v>
      </c>
      <c r="U145" s="163">
        <v>2.8559999999999999</v>
      </c>
      <c r="V145" s="163">
        <f t="shared" si="20"/>
        <v>11.42</v>
      </c>
      <c r="W145" s="163"/>
      <c r="X145" s="163" t="s">
        <v>240</v>
      </c>
      <c r="Y145" s="163" t="s">
        <v>219</v>
      </c>
      <c r="Z145" s="153"/>
      <c r="AA145" s="153"/>
      <c r="AB145" s="153"/>
      <c r="AC145" s="153"/>
      <c r="AD145" s="153"/>
      <c r="AE145" s="153"/>
      <c r="AF145" s="153"/>
      <c r="AG145" s="153" t="s">
        <v>350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80">
        <v>70</v>
      </c>
      <c r="B146" s="181" t="s">
        <v>541</v>
      </c>
      <c r="C146" s="187" t="s">
        <v>542</v>
      </c>
      <c r="D146" s="182" t="s">
        <v>507</v>
      </c>
      <c r="E146" s="183">
        <v>1</v>
      </c>
      <c r="F146" s="184">
        <v>0</v>
      </c>
      <c r="G146" s="185">
        <f t="shared" si="14"/>
        <v>0</v>
      </c>
      <c r="H146" s="164">
        <v>0</v>
      </c>
      <c r="I146" s="163">
        <f t="shared" si="15"/>
        <v>0</v>
      </c>
      <c r="J146" s="164">
        <v>15000</v>
      </c>
      <c r="K146" s="163">
        <f t="shared" si="16"/>
        <v>15000</v>
      </c>
      <c r="L146" s="163">
        <v>21</v>
      </c>
      <c r="M146" s="163">
        <f t="shared" si="17"/>
        <v>0</v>
      </c>
      <c r="N146" s="162">
        <v>0.01</v>
      </c>
      <c r="O146" s="162">
        <f t="shared" si="18"/>
        <v>0.01</v>
      </c>
      <c r="P146" s="162">
        <v>0</v>
      </c>
      <c r="Q146" s="162">
        <f t="shared" si="19"/>
        <v>0</v>
      </c>
      <c r="R146" s="163"/>
      <c r="S146" s="163" t="s">
        <v>229</v>
      </c>
      <c r="T146" s="163" t="s">
        <v>217</v>
      </c>
      <c r="U146" s="163">
        <v>2.8559999999999999</v>
      </c>
      <c r="V146" s="163">
        <f t="shared" si="20"/>
        <v>2.86</v>
      </c>
      <c r="W146" s="163"/>
      <c r="X146" s="163" t="s">
        <v>240</v>
      </c>
      <c r="Y146" s="163" t="s">
        <v>219</v>
      </c>
      <c r="Z146" s="153"/>
      <c r="AA146" s="153"/>
      <c r="AB146" s="153"/>
      <c r="AC146" s="153"/>
      <c r="AD146" s="153"/>
      <c r="AE146" s="153"/>
      <c r="AF146" s="153"/>
      <c r="AG146" s="153" t="s">
        <v>350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2.5" outlineLevel="1" x14ac:dyDescent="0.2">
      <c r="A147" s="180">
        <v>71</v>
      </c>
      <c r="B147" s="181" t="s">
        <v>543</v>
      </c>
      <c r="C147" s="187" t="s">
        <v>544</v>
      </c>
      <c r="D147" s="182" t="s">
        <v>507</v>
      </c>
      <c r="E147" s="183">
        <v>2</v>
      </c>
      <c r="F147" s="184">
        <v>0</v>
      </c>
      <c r="G147" s="185">
        <f t="shared" si="14"/>
        <v>0</v>
      </c>
      <c r="H147" s="164">
        <v>0</v>
      </c>
      <c r="I147" s="163">
        <f t="shared" si="15"/>
        <v>0</v>
      </c>
      <c r="J147" s="164">
        <v>1200</v>
      </c>
      <c r="K147" s="163">
        <f t="shared" si="16"/>
        <v>2400</v>
      </c>
      <c r="L147" s="163">
        <v>21</v>
      </c>
      <c r="M147" s="163">
        <f t="shared" si="17"/>
        <v>0</v>
      </c>
      <c r="N147" s="162">
        <v>6.0000000000000001E-3</v>
      </c>
      <c r="O147" s="162">
        <f t="shared" si="18"/>
        <v>0.01</v>
      </c>
      <c r="P147" s="162">
        <v>0</v>
      </c>
      <c r="Q147" s="162">
        <f t="shared" si="19"/>
        <v>0</v>
      </c>
      <c r="R147" s="163"/>
      <c r="S147" s="163" t="s">
        <v>229</v>
      </c>
      <c r="T147" s="163" t="s">
        <v>217</v>
      </c>
      <c r="U147" s="163">
        <v>2.8559999999999999</v>
      </c>
      <c r="V147" s="163">
        <f t="shared" si="20"/>
        <v>5.71</v>
      </c>
      <c r="W147" s="163"/>
      <c r="X147" s="163" t="s">
        <v>240</v>
      </c>
      <c r="Y147" s="163" t="s">
        <v>219</v>
      </c>
      <c r="Z147" s="153"/>
      <c r="AA147" s="153"/>
      <c r="AB147" s="153"/>
      <c r="AC147" s="153"/>
      <c r="AD147" s="153"/>
      <c r="AE147" s="153"/>
      <c r="AF147" s="153"/>
      <c r="AG147" s="153" t="s">
        <v>350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ht="22.5" outlineLevel="1" x14ac:dyDescent="0.2">
      <c r="A148" s="180">
        <v>72</v>
      </c>
      <c r="B148" s="181" t="s">
        <v>547</v>
      </c>
      <c r="C148" s="187" t="s">
        <v>548</v>
      </c>
      <c r="D148" s="182" t="s">
        <v>507</v>
      </c>
      <c r="E148" s="183">
        <v>2</v>
      </c>
      <c r="F148" s="184">
        <v>0</v>
      </c>
      <c r="G148" s="185">
        <f t="shared" si="14"/>
        <v>0</v>
      </c>
      <c r="H148" s="164">
        <v>0</v>
      </c>
      <c r="I148" s="163">
        <f t="shared" si="15"/>
        <v>0</v>
      </c>
      <c r="J148" s="164">
        <v>800</v>
      </c>
      <c r="K148" s="163">
        <f t="shared" si="16"/>
        <v>1600</v>
      </c>
      <c r="L148" s="163">
        <v>21</v>
      </c>
      <c r="M148" s="163">
        <f t="shared" si="17"/>
        <v>0</v>
      </c>
      <c r="N148" s="162">
        <v>1.25E-3</v>
      </c>
      <c r="O148" s="162">
        <f t="shared" si="18"/>
        <v>0</v>
      </c>
      <c r="P148" s="162">
        <v>0</v>
      </c>
      <c r="Q148" s="162">
        <f t="shared" si="19"/>
        <v>0</v>
      </c>
      <c r="R148" s="163"/>
      <c r="S148" s="163" t="s">
        <v>229</v>
      </c>
      <c r="T148" s="163" t="s">
        <v>217</v>
      </c>
      <c r="U148" s="163">
        <v>2.8559999999999999</v>
      </c>
      <c r="V148" s="163">
        <f t="shared" si="20"/>
        <v>5.71</v>
      </c>
      <c r="W148" s="163"/>
      <c r="X148" s="163" t="s">
        <v>240</v>
      </c>
      <c r="Y148" s="163" t="s">
        <v>219</v>
      </c>
      <c r="Z148" s="153"/>
      <c r="AA148" s="153"/>
      <c r="AB148" s="153"/>
      <c r="AC148" s="153"/>
      <c r="AD148" s="153"/>
      <c r="AE148" s="153"/>
      <c r="AF148" s="153"/>
      <c r="AG148" s="153" t="s">
        <v>350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80">
        <v>73</v>
      </c>
      <c r="B149" s="181" t="s">
        <v>654</v>
      </c>
      <c r="C149" s="187" t="s">
        <v>655</v>
      </c>
      <c r="D149" s="182" t="s">
        <v>0</v>
      </c>
      <c r="E149" s="183">
        <v>1790</v>
      </c>
      <c r="F149" s="184">
        <v>0</v>
      </c>
      <c r="G149" s="185">
        <f t="shared" si="14"/>
        <v>0</v>
      </c>
      <c r="H149" s="164">
        <v>0</v>
      </c>
      <c r="I149" s="163">
        <f t="shared" si="15"/>
        <v>0</v>
      </c>
      <c r="J149" s="164">
        <v>2.4500000000000002</v>
      </c>
      <c r="K149" s="163">
        <f t="shared" si="16"/>
        <v>4385.5</v>
      </c>
      <c r="L149" s="163">
        <v>21</v>
      </c>
      <c r="M149" s="163">
        <f t="shared" si="17"/>
        <v>0</v>
      </c>
      <c r="N149" s="162">
        <v>0</v>
      </c>
      <c r="O149" s="162">
        <f t="shared" si="18"/>
        <v>0</v>
      </c>
      <c r="P149" s="162">
        <v>0</v>
      </c>
      <c r="Q149" s="162">
        <f t="shared" si="19"/>
        <v>0</v>
      </c>
      <c r="R149" s="163"/>
      <c r="S149" s="163" t="s">
        <v>216</v>
      </c>
      <c r="T149" s="163" t="s">
        <v>216</v>
      </c>
      <c r="U149" s="163">
        <v>0</v>
      </c>
      <c r="V149" s="163">
        <f t="shared" si="20"/>
        <v>0</v>
      </c>
      <c r="W149" s="163"/>
      <c r="X149" s="163" t="s">
        <v>291</v>
      </c>
      <c r="Y149" s="163" t="s">
        <v>219</v>
      </c>
      <c r="Z149" s="153"/>
      <c r="AA149" s="153"/>
      <c r="AB149" s="153"/>
      <c r="AC149" s="153"/>
      <c r="AD149" s="153"/>
      <c r="AE149" s="153"/>
      <c r="AF149" s="153"/>
      <c r="AG149" s="153" t="s">
        <v>297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x14ac:dyDescent="0.2">
      <c r="A150" s="167" t="s">
        <v>211</v>
      </c>
      <c r="B150" s="168" t="s">
        <v>169</v>
      </c>
      <c r="C150" s="186" t="s">
        <v>170</v>
      </c>
      <c r="D150" s="169"/>
      <c r="E150" s="170"/>
      <c r="F150" s="171"/>
      <c r="G150" s="172">
        <f>SUMIF(AG151:AG166,"&lt;&gt;NOR",G151:G166)</f>
        <v>0</v>
      </c>
      <c r="H150" s="166"/>
      <c r="I150" s="166">
        <f>SUM(I151:I166)</f>
        <v>8257.1200000000008</v>
      </c>
      <c r="J150" s="166"/>
      <c r="K150" s="166">
        <f>SUM(K151:K166)</f>
        <v>9356.9599999999991</v>
      </c>
      <c r="L150" s="166"/>
      <c r="M150" s="166">
        <f>SUM(M151:M166)</f>
        <v>0</v>
      </c>
      <c r="N150" s="165"/>
      <c r="O150" s="165">
        <f>SUM(O151:O166)</f>
        <v>0.87999999999999989</v>
      </c>
      <c r="P150" s="165"/>
      <c r="Q150" s="165">
        <f>SUM(Q151:Q166)</f>
        <v>0</v>
      </c>
      <c r="R150" s="166"/>
      <c r="S150" s="166"/>
      <c r="T150" s="166"/>
      <c r="U150" s="166"/>
      <c r="V150" s="166">
        <f>SUM(V151:V166)</f>
        <v>14.649999999999999</v>
      </c>
      <c r="W150" s="166"/>
      <c r="X150" s="166"/>
      <c r="Y150" s="166"/>
      <c r="AG150" t="s">
        <v>212</v>
      </c>
    </row>
    <row r="151" spans="1:60" outlineLevel="1" x14ac:dyDescent="0.2">
      <c r="A151" s="174">
        <v>74</v>
      </c>
      <c r="B151" s="175" t="s">
        <v>551</v>
      </c>
      <c r="C151" s="188" t="s">
        <v>552</v>
      </c>
      <c r="D151" s="176" t="s">
        <v>245</v>
      </c>
      <c r="E151" s="177">
        <v>9.02</v>
      </c>
      <c r="F151" s="178">
        <v>0</v>
      </c>
      <c r="G151" s="179">
        <f>ROUND(E151*F151,2)</f>
        <v>0</v>
      </c>
      <c r="H151" s="164">
        <v>25.71</v>
      </c>
      <c r="I151" s="163">
        <f>ROUND(E151*H151,2)</f>
        <v>231.9</v>
      </c>
      <c r="J151" s="164">
        <v>31.79</v>
      </c>
      <c r="K151" s="163">
        <f>ROUND(E151*J151,2)</f>
        <v>286.75</v>
      </c>
      <c r="L151" s="163">
        <v>21</v>
      </c>
      <c r="M151" s="163">
        <f>G151*(1+L151/100)</f>
        <v>0</v>
      </c>
      <c r="N151" s="162">
        <v>2.1000000000000001E-4</v>
      </c>
      <c r="O151" s="162">
        <f>ROUND(E151*N151,2)</f>
        <v>0</v>
      </c>
      <c r="P151" s="162">
        <v>0</v>
      </c>
      <c r="Q151" s="162">
        <f>ROUND(E151*P151,2)</f>
        <v>0</v>
      </c>
      <c r="R151" s="163"/>
      <c r="S151" s="163" t="s">
        <v>216</v>
      </c>
      <c r="T151" s="163" t="s">
        <v>216</v>
      </c>
      <c r="U151" s="163">
        <v>0.05</v>
      </c>
      <c r="V151" s="163">
        <f>ROUND(E151*U151,2)</f>
        <v>0.45</v>
      </c>
      <c r="W151" s="163"/>
      <c r="X151" s="163" t="s">
        <v>240</v>
      </c>
      <c r="Y151" s="163" t="s">
        <v>219</v>
      </c>
      <c r="Z151" s="153"/>
      <c r="AA151" s="153"/>
      <c r="AB151" s="153"/>
      <c r="AC151" s="153"/>
      <c r="AD151" s="153"/>
      <c r="AE151" s="153"/>
      <c r="AF151" s="153"/>
      <c r="AG151" s="153" t="s">
        <v>350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2" x14ac:dyDescent="0.2">
      <c r="A152" s="160"/>
      <c r="B152" s="161"/>
      <c r="C152" s="194" t="s">
        <v>656</v>
      </c>
      <c r="D152" s="192"/>
      <c r="E152" s="193">
        <v>4.4000000000000004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3"/>
      <c r="AA152" s="153"/>
      <c r="AB152" s="153"/>
      <c r="AC152" s="153"/>
      <c r="AD152" s="153"/>
      <c r="AE152" s="153"/>
      <c r="AF152" s="153"/>
      <c r="AG152" s="153" t="s">
        <v>243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3" x14ac:dyDescent="0.2">
      <c r="A153" s="160"/>
      <c r="B153" s="161"/>
      <c r="C153" s="194" t="s">
        <v>657</v>
      </c>
      <c r="D153" s="192"/>
      <c r="E153" s="193">
        <v>4.62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3"/>
      <c r="AA153" s="153"/>
      <c r="AB153" s="153"/>
      <c r="AC153" s="153"/>
      <c r="AD153" s="153"/>
      <c r="AE153" s="153"/>
      <c r="AF153" s="153"/>
      <c r="AG153" s="153" t="s">
        <v>243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74">
        <v>75</v>
      </c>
      <c r="B154" s="175" t="s">
        <v>559</v>
      </c>
      <c r="C154" s="188" t="s">
        <v>658</v>
      </c>
      <c r="D154" s="176" t="s">
        <v>245</v>
      </c>
      <c r="E154" s="177">
        <v>9.02</v>
      </c>
      <c r="F154" s="178">
        <v>0</v>
      </c>
      <c r="G154" s="179">
        <f>ROUND(E154*F154,2)</f>
        <v>0</v>
      </c>
      <c r="H154" s="164">
        <v>119.67</v>
      </c>
      <c r="I154" s="163">
        <f>ROUND(E154*H154,2)</f>
        <v>1079.42</v>
      </c>
      <c r="J154" s="164">
        <v>726.33</v>
      </c>
      <c r="K154" s="163">
        <f>ROUND(E154*J154,2)</f>
        <v>6551.5</v>
      </c>
      <c r="L154" s="163">
        <v>21</v>
      </c>
      <c r="M154" s="163">
        <f>G154*(1+L154/100)</f>
        <v>0</v>
      </c>
      <c r="N154" s="162">
        <v>7.6230000000000006E-2</v>
      </c>
      <c r="O154" s="162">
        <f>ROUND(E154*N154,2)</f>
        <v>0.69</v>
      </c>
      <c r="P154" s="162">
        <v>0</v>
      </c>
      <c r="Q154" s="162">
        <f>ROUND(E154*P154,2)</f>
        <v>0</v>
      </c>
      <c r="R154" s="163"/>
      <c r="S154" s="163" t="s">
        <v>216</v>
      </c>
      <c r="T154" s="163" t="s">
        <v>216</v>
      </c>
      <c r="U154" s="163">
        <v>1.1359999999999999</v>
      </c>
      <c r="V154" s="163">
        <f>ROUND(E154*U154,2)</f>
        <v>10.25</v>
      </c>
      <c r="W154" s="163"/>
      <c r="X154" s="163" t="s">
        <v>240</v>
      </c>
      <c r="Y154" s="163" t="s">
        <v>219</v>
      </c>
      <c r="Z154" s="153"/>
      <c r="AA154" s="153"/>
      <c r="AB154" s="153"/>
      <c r="AC154" s="153"/>
      <c r="AD154" s="153"/>
      <c r="AE154" s="153"/>
      <c r="AF154" s="153"/>
      <c r="AG154" s="153" t="s">
        <v>350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2" x14ac:dyDescent="0.2">
      <c r="A155" s="160"/>
      <c r="B155" s="161"/>
      <c r="C155" s="194" t="s">
        <v>656</v>
      </c>
      <c r="D155" s="192"/>
      <c r="E155" s="193">
        <v>4.4000000000000004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3"/>
      <c r="AA155" s="153"/>
      <c r="AB155" s="153"/>
      <c r="AC155" s="153"/>
      <c r="AD155" s="153"/>
      <c r="AE155" s="153"/>
      <c r="AF155" s="153"/>
      <c r="AG155" s="153" t="s">
        <v>243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3" x14ac:dyDescent="0.2">
      <c r="A156" s="160"/>
      <c r="B156" s="161"/>
      <c r="C156" s="194" t="s">
        <v>657</v>
      </c>
      <c r="D156" s="192"/>
      <c r="E156" s="193">
        <v>4.62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3"/>
      <c r="AA156" s="153"/>
      <c r="AB156" s="153"/>
      <c r="AC156" s="153"/>
      <c r="AD156" s="153"/>
      <c r="AE156" s="153"/>
      <c r="AF156" s="153"/>
      <c r="AG156" s="153" t="s">
        <v>243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74">
        <v>76</v>
      </c>
      <c r="B157" s="175" t="s">
        <v>567</v>
      </c>
      <c r="C157" s="188" t="s">
        <v>568</v>
      </c>
      <c r="D157" s="176" t="s">
        <v>245</v>
      </c>
      <c r="E157" s="177">
        <v>4.62</v>
      </c>
      <c r="F157" s="178">
        <v>0</v>
      </c>
      <c r="G157" s="179">
        <f>ROUND(E157*F157,2)</f>
        <v>0</v>
      </c>
      <c r="H157" s="164">
        <v>0</v>
      </c>
      <c r="I157" s="163">
        <f>ROUND(E157*H157,2)</f>
        <v>0</v>
      </c>
      <c r="J157" s="164">
        <v>391</v>
      </c>
      <c r="K157" s="163">
        <f>ROUND(E157*J157,2)</f>
        <v>1806.42</v>
      </c>
      <c r="L157" s="163">
        <v>21</v>
      </c>
      <c r="M157" s="163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3"/>
      <c r="S157" s="163" t="s">
        <v>216</v>
      </c>
      <c r="T157" s="163" t="s">
        <v>216</v>
      </c>
      <c r="U157" s="163">
        <v>0.61499999999999999</v>
      </c>
      <c r="V157" s="163">
        <f>ROUND(E157*U157,2)</f>
        <v>2.84</v>
      </c>
      <c r="W157" s="163"/>
      <c r="X157" s="163" t="s">
        <v>240</v>
      </c>
      <c r="Y157" s="163" t="s">
        <v>219</v>
      </c>
      <c r="Z157" s="153"/>
      <c r="AA157" s="153"/>
      <c r="AB157" s="153"/>
      <c r="AC157" s="153"/>
      <c r="AD157" s="153"/>
      <c r="AE157" s="153"/>
      <c r="AF157" s="153"/>
      <c r="AG157" s="153" t="s">
        <v>350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2" x14ac:dyDescent="0.2">
      <c r="A158" s="160"/>
      <c r="B158" s="161"/>
      <c r="C158" s="194" t="s">
        <v>657</v>
      </c>
      <c r="D158" s="192"/>
      <c r="E158" s="193">
        <v>4.62</v>
      </c>
      <c r="F158" s="163"/>
      <c r="G158" s="163"/>
      <c r="H158" s="163"/>
      <c r="I158" s="163"/>
      <c r="J158" s="163"/>
      <c r="K158" s="163"/>
      <c r="L158" s="163"/>
      <c r="M158" s="163"/>
      <c r="N158" s="162"/>
      <c r="O158" s="162"/>
      <c r="P158" s="162"/>
      <c r="Q158" s="162"/>
      <c r="R158" s="163"/>
      <c r="S158" s="163"/>
      <c r="T158" s="163"/>
      <c r="U158" s="163"/>
      <c r="V158" s="163"/>
      <c r="W158" s="163"/>
      <c r="X158" s="163"/>
      <c r="Y158" s="163"/>
      <c r="Z158" s="153"/>
      <c r="AA158" s="153"/>
      <c r="AB158" s="153"/>
      <c r="AC158" s="153"/>
      <c r="AD158" s="153"/>
      <c r="AE158" s="153"/>
      <c r="AF158" s="153"/>
      <c r="AG158" s="153" t="s">
        <v>243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74">
        <v>77</v>
      </c>
      <c r="B159" s="175" t="s">
        <v>569</v>
      </c>
      <c r="C159" s="188" t="s">
        <v>570</v>
      </c>
      <c r="D159" s="176" t="s">
        <v>245</v>
      </c>
      <c r="E159" s="177">
        <v>9.02</v>
      </c>
      <c r="F159" s="178">
        <v>0</v>
      </c>
      <c r="G159" s="179">
        <f>ROUND(E159*F159,2)</f>
        <v>0</v>
      </c>
      <c r="H159" s="164">
        <v>16.2</v>
      </c>
      <c r="I159" s="163">
        <f>ROUND(E159*H159,2)</f>
        <v>146.12</v>
      </c>
      <c r="J159" s="164">
        <v>0</v>
      </c>
      <c r="K159" s="163">
        <f>ROUND(E159*J159,2)</f>
        <v>0</v>
      </c>
      <c r="L159" s="163">
        <v>21</v>
      </c>
      <c r="M159" s="163">
        <f>G159*(1+L159/100)</f>
        <v>0</v>
      </c>
      <c r="N159" s="162">
        <v>5.9999999999999995E-4</v>
      </c>
      <c r="O159" s="162">
        <f>ROUND(E159*N159,2)</f>
        <v>0.01</v>
      </c>
      <c r="P159" s="162">
        <v>0</v>
      </c>
      <c r="Q159" s="162">
        <f>ROUND(E159*P159,2)</f>
        <v>0</v>
      </c>
      <c r="R159" s="163"/>
      <c r="S159" s="163" t="s">
        <v>216</v>
      </c>
      <c r="T159" s="163" t="s">
        <v>216</v>
      </c>
      <c r="U159" s="163">
        <v>0</v>
      </c>
      <c r="V159" s="163">
        <f>ROUND(E159*U159,2)</f>
        <v>0</v>
      </c>
      <c r="W159" s="163"/>
      <c r="X159" s="163" t="s">
        <v>240</v>
      </c>
      <c r="Y159" s="163" t="s">
        <v>219</v>
      </c>
      <c r="Z159" s="153"/>
      <c r="AA159" s="153"/>
      <c r="AB159" s="153"/>
      <c r="AC159" s="153"/>
      <c r="AD159" s="153"/>
      <c r="AE159" s="153"/>
      <c r="AF159" s="153"/>
      <c r="AG159" s="153" t="s">
        <v>350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2" x14ac:dyDescent="0.2">
      <c r="A160" s="160"/>
      <c r="B160" s="161"/>
      <c r="C160" s="194" t="s">
        <v>656</v>
      </c>
      <c r="D160" s="192"/>
      <c r="E160" s="193">
        <v>4.4000000000000004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3"/>
      <c r="AA160" s="153"/>
      <c r="AB160" s="153"/>
      <c r="AC160" s="153"/>
      <c r="AD160" s="153"/>
      <c r="AE160" s="153"/>
      <c r="AF160" s="153"/>
      <c r="AG160" s="153" t="s">
        <v>243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3" x14ac:dyDescent="0.2">
      <c r="A161" s="160"/>
      <c r="B161" s="161"/>
      <c r="C161" s="194" t="s">
        <v>657</v>
      </c>
      <c r="D161" s="192"/>
      <c r="E161" s="193">
        <v>4.62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3"/>
      <c r="AA161" s="153"/>
      <c r="AB161" s="153"/>
      <c r="AC161" s="153"/>
      <c r="AD161" s="153"/>
      <c r="AE161" s="153"/>
      <c r="AF161" s="153"/>
      <c r="AG161" s="153" t="s">
        <v>243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80">
        <v>78</v>
      </c>
      <c r="B162" s="181" t="s">
        <v>571</v>
      </c>
      <c r="C162" s="187" t="s">
        <v>2058</v>
      </c>
      <c r="D162" s="182" t="s">
        <v>256</v>
      </c>
      <c r="E162" s="183">
        <v>1</v>
      </c>
      <c r="F162" s="184">
        <v>0</v>
      </c>
      <c r="G162" s="185">
        <f>ROUND(E162*F162,2)</f>
        <v>0</v>
      </c>
      <c r="H162" s="164">
        <v>271</v>
      </c>
      <c r="I162" s="163">
        <f>ROUND(E162*H162,2)</f>
        <v>271</v>
      </c>
      <c r="J162" s="164">
        <v>0</v>
      </c>
      <c r="K162" s="163">
        <f>ROUND(E162*J162,2)</f>
        <v>0</v>
      </c>
      <c r="L162" s="163">
        <v>21</v>
      </c>
      <c r="M162" s="163">
        <f>G162*(1+L162/100)</f>
        <v>0</v>
      </c>
      <c r="N162" s="162">
        <v>2E-3</v>
      </c>
      <c r="O162" s="162">
        <f>ROUND(E162*N162,2)</f>
        <v>0</v>
      </c>
      <c r="P162" s="162">
        <v>0</v>
      </c>
      <c r="Q162" s="162">
        <f>ROUND(E162*P162,2)</f>
        <v>0</v>
      </c>
      <c r="R162" s="163" t="s">
        <v>305</v>
      </c>
      <c r="S162" s="163" t="s">
        <v>216</v>
      </c>
      <c r="T162" s="163" t="s">
        <v>216</v>
      </c>
      <c r="U162" s="163">
        <v>0</v>
      </c>
      <c r="V162" s="163">
        <f>ROUND(E162*U162,2)</f>
        <v>0</v>
      </c>
      <c r="W162" s="163"/>
      <c r="X162" s="163" t="s">
        <v>306</v>
      </c>
      <c r="Y162" s="163" t="s">
        <v>219</v>
      </c>
      <c r="Z162" s="153"/>
      <c r="AA162" s="153"/>
      <c r="AB162" s="153"/>
      <c r="AC162" s="153"/>
      <c r="AD162" s="153"/>
      <c r="AE162" s="153"/>
      <c r="AF162" s="153"/>
      <c r="AG162" s="153" t="s">
        <v>516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74">
        <v>79</v>
      </c>
      <c r="B163" s="175" t="s">
        <v>572</v>
      </c>
      <c r="C163" s="188" t="s">
        <v>2059</v>
      </c>
      <c r="D163" s="176" t="s">
        <v>245</v>
      </c>
      <c r="E163" s="177">
        <v>9.9220000000000006</v>
      </c>
      <c r="F163" s="178">
        <v>0</v>
      </c>
      <c r="G163" s="179">
        <f>ROUND(E163*F163,2)</f>
        <v>0</v>
      </c>
      <c r="H163" s="164">
        <v>658</v>
      </c>
      <c r="I163" s="163">
        <f>ROUND(E163*H163,2)</f>
        <v>6528.68</v>
      </c>
      <c r="J163" s="164">
        <v>0</v>
      </c>
      <c r="K163" s="163">
        <f>ROUND(E163*J163,2)</f>
        <v>0</v>
      </c>
      <c r="L163" s="163">
        <v>21</v>
      </c>
      <c r="M163" s="163">
        <f>G163*(1+L163/100)</f>
        <v>0</v>
      </c>
      <c r="N163" s="162">
        <v>1.8499999999999999E-2</v>
      </c>
      <c r="O163" s="162">
        <f>ROUND(E163*N163,2)</f>
        <v>0.18</v>
      </c>
      <c r="P163" s="162">
        <v>0</v>
      </c>
      <c r="Q163" s="162">
        <f>ROUND(E163*P163,2)</f>
        <v>0</v>
      </c>
      <c r="R163" s="163" t="s">
        <v>305</v>
      </c>
      <c r="S163" s="163" t="s">
        <v>216</v>
      </c>
      <c r="T163" s="163" t="s">
        <v>216</v>
      </c>
      <c r="U163" s="163">
        <v>0</v>
      </c>
      <c r="V163" s="163">
        <f>ROUND(E163*U163,2)</f>
        <v>0</v>
      </c>
      <c r="W163" s="163"/>
      <c r="X163" s="163" t="s">
        <v>306</v>
      </c>
      <c r="Y163" s="163" t="s">
        <v>219</v>
      </c>
      <c r="Z163" s="153"/>
      <c r="AA163" s="153"/>
      <c r="AB163" s="153"/>
      <c r="AC163" s="153"/>
      <c r="AD163" s="153"/>
      <c r="AE163" s="153"/>
      <c r="AF163" s="153"/>
      <c r="AG163" s="153" t="s">
        <v>516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2" x14ac:dyDescent="0.2">
      <c r="A164" s="160"/>
      <c r="B164" s="161"/>
      <c r="C164" s="194" t="s">
        <v>659</v>
      </c>
      <c r="D164" s="192"/>
      <c r="E164" s="193">
        <v>4.84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3"/>
      <c r="AA164" s="153"/>
      <c r="AB164" s="153"/>
      <c r="AC164" s="153"/>
      <c r="AD164" s="153"/>
      <c r="AE164" s="153"/>
      <c r="AF164" s="153"/>
      <c r="AG164" s="153" t="s">
        <v>243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3" x14ac:dyDescent="0.2">
      <c r="A165" s="160"/>
      <c r="B165" s="161"/>
      <c r="C165" s="194" t="s">
        <v>660</v>
      </c>
      <c r="D165" s="192"/>
      <c r="E165" s="193">
        <v>5.0819999999999999</v>
      </c>
      <c r="F165" s="163"/>
      <c r="G165" s="163"/>
      <c r="H165" s="163"/>
      <c r="I165" s="163"/>
      <c r="J165" s="163"/>
      <c r="K165" s="163"/>
      <c r="L165" s="163"/>
      <c r="M165" s="163"/>
      <c r="N165" s="162"/>
      <c r="O165" s="162"/>
      <c r="P165" s="162"/>
      <c r="Q165" s="162"/>
      <c r="R165" s="163"/>
      <c r="S165" s="163"/>
      <c r="T165" s="163"/>
      <c r="U165" s="163"/>
      <c r="V165" s="163"/>
      <c r="W165" s="163"/>
      <c r="X165" s="163"/>
      <c r="Y165" s="163"/>
      <c r="Z165" s="153"/>
      <c r="AA165" s="153"/>
      <c r="AB165" s="153"/>
      <c r="AC165" s="153"/>
      <c r="AD165" s="153"/>
      <c r="AE165" s="153"/>
      <c r="AF165" s="153"/>
      <c r="AG165" s="153" t="s">
        <v>243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80">
        <v>80</v>
      </c>
      <c r="B166" s="181" t="s">
        <v>661</v>
      </c>
      <c r="C166" s="187" t="s">
        <v>662</v>
      </c>
      <c r="D166" s="182" t="s">
        <v>283</v>
      </c>
      <c r="E166" s="183">
        <v>0.88046000000000002</v>
      </c>
      <c r="F166" s="184">
        <v>0</v>
      </c>
      <c r="G166" s="185">
        <f>ROUND(E166*F166,2)</f>
        <v>0</v>
      </c>
      <c r="H166" s="164">
        <v>0</v>
      </c>
      <c r="I166" s="163">
        <f>ROUND(E166*H166,2)</f>
        <v>0</v>
      </c>
      <c r="J166" s="164">
        <v>809</v>
      </c>
      <c r="K166" s="163">
        <f>ROUND(E166*J166,2)</f>
        <v>712.29</v>
      </c>
      <c r="L166" s="163">
        <v>21</v>
      </c>
      <c r="M166" s="163">
        <f>G166*(1+L166/100)</f>
        <v>0</v>
      </c>
      <c r="N166" s="162">
        <v>0</v>
      </c>
      <c r="O166" s="162">
        <f>ROUND(E166*N166,2)</f>
        <v>0</v>
      </c>
      <c r="P166" s="162">
        <v>0</v>
      </c>
      <c r="Q166" s="162">
        <f>ROUND(E166*P166,2)</f>
        <v>0</v>
      </c>
      <c r="R166" s="163"/>
      <c r="S166" s="163" t="s">
        <v>216</v>
      </c>
      <c r="T166" s="163" t="s">
        <v>216</v>
      </c>
      <c r="U166" s="163">
        <v>1.2649999999999999</v>
      </c>
      <c r="V166" s="163">
        <f>ROUND(E166*U166,2)</f>
        <v>1.1100000000000001</v>
      </c>
      <c r="W166" s="163"/>
      <c r="X166" s="163" t="s">
        <v>291</v>
      </c>
      <c r="Y166" s="163" t="s">
        <v>219</v>
      </c>
      <c r="Z166" s="153"/>
      <c r="AA166" s="153"/>
      <c r="AB166" s="153"/>
      <c r="AC166" s="153"/>
      <c r="AD166" s="153"/>
      <c r="AE166" s="153"/>
      <c r="AF166" s="153"/>
      <c r="AG166" s="153" t="s">
        <v>297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x14ac:dyDescent="0.2">
      <c r="A167" s="167" t="s">
        <v>211</v>
      </c>
      <c r="B167" s="168" t="s">
        <v>171</v>
      </c>
      <c r="C167" s="186" t="s">
        <v>172</v>
      </c>
      <c r="D167" s="169"/>
      <c r="E167" s="170"/>
      <c r="F167" s="171"/>
      <c r="G167" s="172">
        <f>SUMIF(AG168:AG168,"&lt;&gt;NOR",G168:G168)</f>
        <v>0</v>
      </c>
      <c r="H167" s="166"/>
      <c r="I167" s="166">
        <f>SUM(I168:I168)</f>
        <v>0</v>
      </c>
      <c r="J167" s="166"/>
      <c r="K167" s="166">
        <f>SUM(K168:K168)</f>
        <v>7200</v>
      </c>
      <c r="L167" s="166"/>
      <c r="M167" s="166">
        <f>SUM(M168:M168)</f>
        <v>0</v>
      </c>
      <c r="N167" s="165"/>
      <c r="O167" s="165">
        <f>SUM(O168:O168)</f>
        <v>0</v>
      </c>
      <c r="P167" s="165"/>
      <c r="Q167" s="165">
        <f>SUM(Q168:Q168)</f>
        <v>0</v>
      </c>
      <c r="R167" s="166"/>
      <c r="S167" s="166"/>
      <c r="T167" s="166"/>
      <c r="U167" s="166"/>
      <c r="V167" s="166">
        <f>SUM(V168:V168)</f>
        <v>1.55</v>
      </c>
      <c r="W167" s="166"/>
      <c r="X167" s="166"/>
      <c r="Y167" s="166"/>
      <c r="AG167" t="s">
        <v>212</v>
      </c>
    </row>
    <row r="168" spans="1:60" outlineLevel="1" x14ac:dyDescent="0.2">
      <c r="A168" s="180">
        <v>81</v>
      </c>
      <c r="B168" s="181" t="s">
        <v>313</v>
      </c>
      <c r="C168" s="187" t="s">
        <v>314</v>
      </c>
      <c r="D168" s="182" t="s">
        <v>575</v>
      </c>
      <c r="E168" s="183">
        <v>9</v>
      </c>
      <c r="F168" s="184">
        <v>0</v>
      </c>
      <c r="G168" s="185">
        <f>ROUND(E168*F168,2)</f>
        <v>0</v>
      </c>
      <c r="H168" s="164">
        <v>0</v>
      </c>
      <c r="I168" s="163">
        <f>ROUND(E168*H168,2)</f>
        <v>0</v>
      </c>
      <c r="J168" s="164">
        <v>800</v>
      </c>
      <c r="K168" s="163">
        <f>ROUND(E168*J168,2)</f>
        <v>7200</v>
      </c>
      <c r="L168" s="163">
        <v>21</v>
      </c>
      <c r="M168" s="163">
        <f>G168*(1+L168/100)</f>
        <v>0</v>
      </c>
      <c r="N168" s="162">
        <v>2.0000000000000002E-5</v>
      </c>
      <c r="O168" s="162">
        <f>ROUND(E168*N168,2)</f>
        <v>0</v>
      </c>
      <c r="P168" s="162">
        <v>0</v>
      </c>
      <c r="Q168" s="162">
        <f>ROUND(E168*P168,2)</f>
        <v>0</v>
      </c>
      <c r="R168" s="163"/>
      <c r="S168" s="163" t="s">
        <v>229</v>
      </c>
      <c r="T168" s="163" t="s">
        <v>217</v>
      </c>
      <c r="U168" s="163">
        <v>0.17199999999999999</v>
      </c>
      <c r="V168" s="163">
        <f>ROUND(E168*U168,2)</f>
        <v>1.55</v>
      </c>
      <c r="W168" s="163"/>
      <c r="X168" s="163" t="s">
        <v>240</v>
      </c>
      <c r="Y168" s="163" t="s">
        <v>219</v>
      </c>
      <c r="Z168" s="153"/>
      <c r="AA168" s="153"/>
      <c r="AB168" s="153"/>
      <c r="AC168" s="153"/>
      <c r="AD168" s="153"/>
      <c r="AE168" s="153"/>
      <c r="AF168" s="153"/>
      <c r="AG168" s="153" t="s">
        <v>350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x14ac:dyDescent="0.2">
      <c r="A169" s="167" t="s">
        <v>211</v>
      </c>
      <c r="B169" s="168" t="s">
        <v>173</v>
      </c>
      <c r="C169" s="186" t="s">
        <v>174</v>
      </c>
      <c r="D169" s="169"/>
      <c r="E169" s="170"/>
      <c r="F169" s="171"/>
      <c r="G169" s="172">
        <f>SUMIF(AG170:AG183,"&lt;&gt;NOR",G170:G183)</f>
        <v>0</v>
      </c>
      <c r="H169" s="166"/>
      <c r="I169" s="166">
        <f>SUM(I170:I183)</f>
        <v>15158.539999999999</v>
      </c>
      <c r="J169" s="166"/>
      <c r="K169" s="166">
        <f>SUM(K170:K183)</f>
        <v>89696.35</v>
      </c>
      <c r="L169" s="166"/>
      <c r="M169" s="166">
        <f>SUM(M170:M183)</f>
        <v>0</v>
      </c>
      <c r="N169" s="165"/>
      <c r="O169" s="165">
        <f>SUM(O170:O183)</f>
        <v>0.33999999999999997</v>
      </c>
      <c r="P169" s="165"/>
      <c r="Q169" s="165">
        <f>SUM(Q170:Q183)</f>
        <v>0</v>
      </c>
      <c r="R169" s="166"/>
      <c r="S169" s="166"/>
      <c r="T169" s="166"/>
      <c r="U169" s="166"/>
      <c r="V169" s="166">
        <f>SUM(V170:V183)</f>
        <v>141.07</v>
      </c>
      <c r="W169" s="166"/>
      <c r="X169" s="166"/>
      <c r="Y169" s="166"/>
      <c r="AG169" t="s">
        <v>212</v>
      </c>
    </row>
    <row r="170" spans="1:60" outlineLevel="1" x14ac:dyDescent="0.2">
      <c r="A170" s="174">
        <v>82</v>
      </c>
      <c r="B170" s="175" t="s">
        <v>315</v>
      </c>
      <c r="C170" s="188" t="s">
        <v>2046</v>
      </c>
      <c r="D170" s="176" t="s">
        <v>245</v>
      </c>
      <c r="E170" s="177">
        <v>859.25</v>
      </c>
      <c r="F170" s="178">
        <v>0</v>
      </c>
      <c r="G170" s="179">
        <f>ROUND(E170*F170,2)</f>
        <v>0</v>
      </c>
      <c r="H170" s="164">
        <v>13.69</v>
      </c>
      <c r="I170" s="163">
        <f>ROUND(E170*H170,2)</f>
        <v>11763.13</v>
      </c>
      <c r="J170" s="164">
        <v>64.81</v>
      </c>
      <c r="K170" s="163">
        <f>ROUND(E170*J170,2)</f>
        <v>55687.99</v>
      </c>
      <c r="L170" s="163">
        <v>21</v>
      </c>
      <c r="M170" s="163">
        <f>G170*(1+L170/100)</f>
        <v>0</v>
      </c>
      <c r="N170" s="162">
        <v>2.7999999999999998E-4</v>
      </c>
      <c r="O170" s="162">
        <f>ROUND(E170*N170,2)</f>
        <v>0.24</v>
      </c>
      <c r="P170" s="162">
        <v>0</v>
      </c>
      <c r="Q170" s="162">
        <f>ROUND(E170*P170,2)</f>
        <v>0</v>
      </c>
      <c r="R170" s="163"/>
      <c r="S170" s="163" t="s">
        <v>216</v>
      </c>
      <c r="T170" s="163" t="s">
        <v>216</v>
      </c>
      <c r="U170" s="163">
        <v>0.10191</v>
      </c>
      <c r="V170" s="163">
        <f>ROUND(E170*U170,2)</f>
        <v>87.57</v>
      </c>
      <c r="W170" s="163"/>
      <c r="X170" s="163" t="s">
        <v>240</v>
      </c>
      <c r="Y170" s="163" t="s">
        <v>219</v>
      </c>
      <c r="Z170" s="153"/>
      <c r="AA170" s="153"/>
      <c r="AB170" s="153"/>
      <c r="AC170" s="153"/>
      <c r="AD170" s="153"/>
      <c r="AE170" s="153"/>
      <c r="AF170" s="153"/>
      <c r="AG170" s="153" t="s">
        <v>350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ht="33.75" outlineLevel="2" x14ac:dyDescent="0.2">
      <c r="A171" s="160"/>
      <c r="B171" s="161"/>
      <c r="C171" s="194" t="s">
        <v>598</v>
      </c>
      <c r="D171" s="192"/>
      <c r="E171" s="193">
        <v>587.4</v>
      </c>
      <c r="F171" s="163"/>
      <c r="G171" s="163"/>
      <c r="H171" s="163"/>
      <c r="I171" s="163"/>
      <c r="J171" s="163"/>
      <c r="K171" s="163"/>
      <c r="L171" s="163"/>
      <c r="M171" s="163"/>
      <c r="N171" s="162"/>
      <c r="O171" s="162"/>
      <c r="P171" s="162"/>
      <c r="Q171" s="162"/>
      <c r="R171" s="163"/>
      <c r="S171" s="163"/>
      <c r="T171" s="163"/>
      <c r="U171" s="163"/>
      <c r="V171" s="163"/>
      <c r="W171" s="163"/>
      <c r="X171" s="163"/>
      <c r="Y171" s="163"/>
      <c r="Z171" s="153"/>
      <c r="AA171" s="153"/>
      <c r="AB171" s="153"/>
      <c r="AC171" s="153"/>
      <c r="AD171" s="153"/>
      <c r="AE171" s="153"/>
      <c r="AF171" s="153"/>
      <c r="AG171" s="153" t="s">
        <v>243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3" x14ac:dyDescent="0.2">
      <c r="A172" s="160"/>
      <c r="B172" s="161"/>
      <c r="C172" s="194" t="s">
        <v>663</v>
      </c>
      <c r="D172" s="192"/>
      <c r="E172" s="193">
        <v>271.85000000000002</v>
      </c>
      <c r="F172" s="163"/>
      <c r="G172" s="163"/>
      <c r="H172" s="163"/>
      <c r="I172" s="163"/>
      <c r="J172" s="163"/>
      <c r="K172" s="163"/>
      <c r="L172" s="163"/>
      <c r="M172" s="163"/>
      <c r="N172" s="162"/>
      <c r="O172" s="162"/>
      <c r="P172" s="162"/>
      <c r="Q172" s="162"/>
      <c r="R172" s="163"/>
      <c r="S172" s="163"/>
      <c r="T172" s="163"/>
      <c r="U172" s="163"/>
      <c r="V172" s="163"/>
      <c r="W172" s="163"/>
      <c r="X172" s="163"/>
      <c r="Y172" s="163"/>
      <c r="Z172" s="153"/>
      <c r="AA172" s="153"/>
      <c r="AB172" s="153"/>
      <c r="AC172" s="153"/>
      <c r="AD172" s="153"/>
      <c r="AE172" s="153"/>
      <c r="AF172" s="153"/>
      <c r="AG172" s="153" t="s">
        <v>243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74">
        <v>83</v>
      </c>
      <c r="B173" s="175" t="s">
        <v>577</v>
      </c>
      <c r="C173" s="188" t="s">
        <v>578</v>
      </c>
      <c r="D173" s="176" t="s">
        <v>245</v>
      </c>
      <c r="E173" s="177">
        <v>859.25</v>
      </c>
      <c r="F173" s="178">
        <v>0</v>
      </c>
      <c r="G173" s="179">
        <f>ROUND(E173*F173,2)</f>
        <v>0</v>
      </c>
      <c r="H173" s="164">
        <v>0</v>
      </c>
      <c r="I173" s="163">
        <f>ROUND(E173*H173,2)</f>
        <v>0</v>
      </c>
      <c r="J173" s="164">
        <v>4.3499999999999996</v>
      </c>
      <c r="K173" s="163">
        <f>ROUND(E173*J173,2)</f>
        <v>3737.74</v>
      </c>
      <c r="L173" s="163">
        <v>21</v>
      </c>
      <c r="M173" s="163">
        <f>G173*(1+L173/100)</f>
        <v>0</v>
      </c>
      <c r="N173" s="162">
        <v>0</v>
      </c>
      <c r="O173" s="162">
        <f>ROUND(E173*N173,2)</f>
        <v>0</v>
      </c>
      <c r="P173" s="162">
        <v>0</v>
      </c>
      <c r="Q173" s="162">
        <f>ROUND(E173*P173,2)</f>
        <v>0</v>
      </c>
      <c r="R173" s="163"/>
      <c r="S173" s="163" t="s">
        <v>216</v>
      </c>
      <c r="T173" s="163" t="s">
        <v>216</v>
      </c>
      <c r="U173" s="163">
        <v>7.0000000000000001E-3</v>
      </c>
      <c r="V173" s="163">
        <f>ROUND(E173*U173,2)</f>
        <v>6.01</v>
      </c>
      <c r="W173" s="163"/>
      <c r="X173" s="163" t="s">
        <v>240</v>
      </c>
      <c r="Y173" s="163" t="s">
        <v>219</v>
      </c>
      <c r="Z173" s="153"/>
      <c r="AA173" s="153"/>
      <c r="AB173" s="153"/>
      <c r="AC173" s="153"/>
      <c r="AD173" s="153"/>
      <c r="AE173" s="153"/>
      <c r="AF173" s="153"/>
      <c r="AG173" s="153" t="s">
        <v>350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ht="33.75" outlineLevel="2" x14ac:dyDescent="0.2">
      <c r="A174" s="160"/>
      <c r="B174" s="161"/>
      <c r="C174" s="194" t="s">
        <v>598</v>
      </c>
      <c r="D174" s="192"/>
      <c r="E174" s="193">
        <v>587.4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3"/>
      <c r="AA174" s="153"/>
      <c r="AB174" s="153"/>
      <c r="AC174" s="153"/>
      <c r="AD174" s="153"/>
      <c r="AE174" s="153"/>
      <c r="AF174" s="153"/>
      <c r="AG174" s="153" t="s">
        <v>243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3" x14ac:dyDescent="0.2">
      <c r="A175" s="160"/>
      <c r="B175" s="161"/>
      <c r="C175" s="194" t="s">
        <v>663</v>
      </c>
      <c r="D175" s="192"/>
      <c r="E175" s="193">
        <v>271.85000000000002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3"/>
      <c r="AA175" s="153"/>
      <c r="AB175" s="153"/>
      <c r="AC175" s="153"/>
      <c r="AD175" s="153"/>
      <c r="AE175" s="153"/>
      <c r="AF175" s="153"/>
      <c r="AG175" s="153" t="s">
        <v>243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74">
        <v>84</v>
      </c>
      <c r="B176" s="175" t="s">
        <v>579</v>
      </c>
      <c r="C176" s="188" t="s">
        <v>580</v>
      </c>
      <c r="D176" s="176" t="s">
        <v>245</v>
      </c>
      <c r="E176" s="177">
        <v>859.25</v>
      </c>
      <c r="F176" s="178">
        <v>0</v>
      </c>
      <c r="G176" s="179">
        <f>ROUND(E176*F176,2)</f>
        <v>0</v>
      </c>
      <c r="H176" s="164">
        <v>0</v>
      </c>
      <c r="I176" s="163">
        <f>ROUND(E176*H176,2)</f>
        <v>0</v>
      </c>
      <c r="J176" s="164">
        <v>13.4</v>
      </c>
      <c r="K176" s="163">
        <f>ROUND(E176*J176,2)</f>
        <v>11513.95</v>
      </c>
      <c r="L176" s="163">
        <v>21</v>
      </c>
      <c r="M176" s="163">
        <f>G176*(1+L176/100)</f>
        <v>0</v>
      </c>
      <c r="N176" s="162">
        <v>0</v>
      </c>
      <c r="O176" s="162">
        <f>ROUND(E176*N176,2)</f>
        <v>0</v>
      </c>
      <c r="P176" s="162">
        <v>0</v>
      </c>
      <c r="Q176" s="162">
        <f>ROUND(E176*P176,2)</f>
        <v>0</v>
      </c>
      <c r="R176" s="163"/>
      <c r="S176" s="163" t="s">
        <v>216</v>
      </c>
      <c r="T176" s="163" t="s">
        <v>216</v>
      </c>
      <c r="U176" s="163">
        <v>2.1000000000000001E-2</v>
      </c>
      <c r="V176" s="163">
        <f>ROUND(E176*U176,2)</f>
        <v>18.04</v>
      </c>
      <c r="W176" s="163"/>
      <c r="X176" s="163" t="s">
        <v>240</v>
      </c>
      <c r="Y176" s="163" t="s">
        <v>219</v>
      </c>
      <c r="Z176" s="153"/>
      <c r="AA176" s="153"/>
      <c r="AB176" s="153"/>
      <c r="AC176" s="153"/>
      <c r="AD176" s="153"/>
      <c r="AE176" s="153"/>
      <c r="AF176" s="153"/>
      <c r="AG176" s="153" t="s">
        <v>350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ht="33.75" outlineLevel="2" x14ac:dyDescent="0.2">
      <c r="A177" s="160"/>
      <c r="B177" s="161"/>
      <c r="C177" s="194" t="s">
        <v>598</v>
      </c>
      <c r="D177" s="192"/>
      <c r="E177" s="193">
        <v>587.4</v>
      </c>
      <c r="F177" s="163"/>
      <c r="G177" s="163"/>
      <c r="H177" s="163"/>
      <c r="I177" s="163"/>
      <c r="J177" s="163"/>
      <c r="K177" s="163"/>
      <c r="L177" s="163"/>
      <c r="M177" s="163"/>
      <c r="N177" s="162"/>
      <c r="O177" s="162"/>
      <c r="P177" s="162"/>
      <c r="Q177" s="162"/>
      <c r="R177" s="163"/>
      <c r="S177" s="163"/>
      <c r="T177" s="163"/>
      <c r="U177" s="163"/>
      <c r="V177" s="163"/>
      <c r="W177" s="163"/>
      <c r="X177" s="163"/>
      <c r="Y177" s="163"/>
      <c r="Z177" s="153"/>
      <c r="AA177" s="153"/>
      <c r="AB177" s="153"/>
      <c r="AC177" s="153"/>
      <c r="AD177" s="153"/>
      <c r="AE177" s="153"/>
      <c r="AF177" s="153"/>
      <c r="AG177" s="153" t="s">
        <v>243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3" x14ac:dyDescent="0.2">
      <c r="A178" s="160"/>
      <c r="B178" s="161"/>
      <c r="C178" s="194" t="s">
        <v>663</v>
      </c>
      <c r="D178" s="192"/>
      <c r="E178" s="193">
        <v>271.85000000000002</v>
      </c>
      <c r="F178" s="163"/>
      <c r="G178" s="163"/>
      <c r="H178" s="163"/>
      <c r="I178" s="163"/>
      <c r="J178" s="163"/>
      <c r="K178" s="163"/>
      <c r="L178" s="163"/>
      <c r="M178" s="163"/>
      <c r="N178" s="162"/>
      <c r="O178" s="162"/>
      <c r="P178" s="162"/>
      <c r="Q178" s="162"/>
      <c r="R178" s="163"/>
      <c r="S178" s="163"/>
      <c r="T178" s="163"/>
      <c r="U178" s="163"/>
      <c r="V178" s="163"/>
      <c r="W178" s="163"/>
      <c r="X178" s="163"/>
      <c r="Y178" s="163"/>
      <c r="Z178" s="153"/>
      <c r="AA178" s="153"/>
      <c r="AB178" s="153"/>
      <c r="AC178" s="153"/>
      <c r="AD178" s="153"/>
      <c r="AE178" s="153"/>
      <c r="AF178" s="153"/>
      <c r="AG178" s="153" t="s">
        <v>243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74">
        <v>85</v>
      </c>
      <c r="B179" s="175" t="s">
        <v>581</v>
      </c>
      <c r="C179" s="188" t="s">
        <v>582</v>
      </c>
      <c r="D179" s="176" t="s">
        <v>245</v>
      </c>
      <c r="E179" s="177">
        <v>271.85000000000002</v>
      </c>
      <c r="F179" s="178">
        <v>0</v>
      </c>
      <c r="G179" s="179">
        <f>ROUND(E179*F179,2)</f>
        <v>0</v>
      </c>
      <c r="H179" s="164">
        <v>12.49</v>
      </c>
      <c r="I179" s="163">
        <f>ROUND(E179*H179,2)</f>
        <v>3395.41</v>
      </c>
      <c r="J179" s="164">
        <v>8.31</v>
      </c>
      <c r="K179" s="163">
        <f>ROUND(E179*J179,2)</f>
        <v>2259.0700000000002</v>
      </c>
      <c r="L179" s="163">
        <v>21</v>
      </c>
      <c r="M179" s="163">
        <f>G179*(1+L179/100)</f>
        <v>0</v>
      </c>
      <c r="N179" s="162">
        <v>3.5E-4</v>
      </c>
      <c r="O179" s="162">
        <f>ROUND(E179*N179,2)</f>
        <v>0.1</v>
      </c>
      <c r="P179" s="162">
        <v>0</v>
      </c>
      <c r="Q179" s="162">
        <f>ROUND(E179*P179,2)</f>
        <v>0</v>
      </c>
      <c r="R179" s="163"/>
      <c r="S179" s="163" t="s">
        <v>216</v>
      </c>
      <c r="T179" s="163" t="s">
        <v>216</v>
      </c>
      <c r="U179" s="163">
        <v>1.35E-2</v>
      </c>
      <c r="V179" s="163">
        <f>ROUND(E179*U179,2)</f>
        <v>3.67</v>
      </c>
      <c r="W179" s="163"/>
      <c r="X179" s="163" t="s">
        <v>240</v>
      </c>
      <c r="Y179" s="163" t="s">
        <v>219</v>
      </c>
      <c r="Z179" s="153"/>
      <c r="AA179" s="153"/>
      <c r="AB179" s="153"/>
      <c r="AC179" s="153"/>
      <c r="AD179" s="153"/>
      <c r="AE179" s="153"/>
      <c r="AF179" s="153"/>
      <c r="AG179" s="153" t="s">
        <v>350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2" x14ac:dyDescent="0.2">
      <c r="A180" s="160"/>
      <c r="B180" s="161"/>
      <c r="C180" s="194" t="s">
        <v>664</v>
      </c>
      <c r="D180" s="192"/>
      <c r="E180" s="193">
        <v>271.85000000000002</v>
      </c>
      <c r="F180" s="163"/>
      <c r="G180" s="163"/>
      <c r="H180" s="163"/>
      <c r="I180" s="163"/>
      <c r="J180" s="163"/>
      <c r="K180" s="163"/>
      <c r="L180" s="163"/>
      <c r="M180" s="163"/>
      <c r="N180" s="162"/>
      <c r="O180" s="162"/>
      <c r="P180" s="162"/>
      <c r="Q180" s="162"/>
      <c r="R180" s="163"/>
      <c r="S180" s="163"/>
      <c r="T180" s="163"/>
      <c r="U180" s="163"/>
      <c r="V180" s="163"/>
      <c r="W180" s="163"/>
      <c r="X180" s="163"/>
      <c r="Y180" s="163"/>
      <c r="Z180" s="153"/>
      <c r="AA180" s="153"/>
      <c r="AB180" s="153"/>
      <c r="AC180" s="153"/>
      <c r="AD180" s="153"/>
      <c r="AE180" s="153"/>
      <c r="AF180" s="153"/>
      <c r="AG180" s="153" t="s">
        <v>243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74">
        <v>86</v>
      </c>
      <c r="B181" s="175" t="s">
        <v>583</v>
      </c>
      <c r="C181" s="188" t="s">
        <v>584</v>
      </c>
      <c r="D181" s="176" t="s">
        <v>245</v>
      </c>
      <c r="E181" s="177">
        <v>859.25</v>
      </c>
      <c r="F181" s="178">
        <v>0</v>
      </c>
      <c r="G181" s="179">
        <f>ROUND(E181*F181,2)</f>
        <v>0</v>
      </c>
      <c r="H181" s="164">
        <v>0</v>
      </c>
      <c r="I181" s="163">
        <f>ROUND(E181*H181,2)</f>
        <v>0</v>
      </c>
      <c r="J181" s="164">
        <v>19.2</v>
      </c>
      <c r="K181" s="163">
        <f>ROUND(E181*J181,2)</f>
        <v>16497.599999999999</v>
      </c>
      <c r="L181" s="163">
        <v>21</v>
      </c>
      <c r="M181" s="163">
        <f>G181*(1+L181/100)</f>
        <v>0</v>
      </c>
      <c r="N181" s="162">
        <v>0</v>
      </c>
      <c r="O181" s="162">
        <f>ROUND(E181*N181,2)</f>
        <v>0</v>
      </c>
      <c r="P181" s="162">
        <v>0</v>
      </c>
      <c r="Q181" s="162">
        <f>ROUND(E181*P181,2)</f>
        <v>0</v>
      </c>
      <c r="R181" s="163"/>
      <c r="S181" s="163" t="s">
        <v>229</v>
      </c>
      <c r="T181" s="163" t="s">
        <v>217</v>
      </c>
      <c r="U181" s="163">
        <v>0.03</v>
      </c>
      <c r="V181" s="163">
        <f>ROUND(E181*U181,2)</f>
        <v>25.78</v>
      </c>
      <c r="W181" s="163"/>
      <c r="X181" s="163" t="s">
        <v>240</v>
      </c>
      <c r="Y181" s="163" t="s">
        <v>219</v>
      </c>
      <c r="Z181" s="153"/>
      <c r="AA181" s="153"/>
      <c r="AB181" s="153"/>
      <c r="AC181" s="153"/>
      <c r="AD181" s="153"/>
      <c r="AE181" s="153"/>
      <c r="AF181" s="153"/>
      <c r="AG181" s="153" t="s">
        <v>350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33.75" outlineLevel="2" x14ac:dyDescent="0.2">
      <c r="A182" s="160"/>
      <c r="B182" s="161"/>
      <c r="C182" s="194" t="s">
        <v>598</v>
      </c>
      <c r="D182" s="192"/>
      <c r="E182" s="193">
        <v>587.4</v>
      </c>
      <c r="F182" s="163"/>
      <c r="G182" s="163"/>
      <c r="H182" s="163"/>
      <c r="I182" s="163"/>
      <c r="J182" s="163"/>
      <c r="K182" s="163"/>
      <c r="L182" s="163"/>
      <c r="M182" s="163"/>
      <c r="N182" s="162"/>
      <c r="O182" s="162"/>
      <c r="P182" s="162"/>
      <c r="Q182" s="162"/>
      <c r="R182" s="163"/>
      <c r="S182" s="163"/>
      <c r="T182" s="163"/>
      <c r="U182" s="163"/>
      <c r="V182" s="163"/>
      <c r="W182" s="163"/>
      <c r="X182" s="163"/>
      <c r="Y182" s="163"/>
      <c r="Z182" s="153"/>
      <c r="AA182" s="153"/>
      <c r="AB182" s="153"/>
      <c r="AC182" s="153"/>
      <c r="AD182" s="153"/>
      <c r="AE182" s="153"/>
      <c r="AF182" s="153"/>
      <c r="AG182" s="153" t="s">
        <v>243</v>
      </c>
      <c r="AH182" s="153">
        <v>0</v>
      </c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3" x14ac:dyDescent="0.2">
      <c r="A183" s="160"/>
      <c r="B183" s="161"/>
      <c r="C183" s="194" t="s">
        <v>663</v>
      </c>
      <c r="D183" s="192"/>
      <c r="E183" s="193">
        <v>271.85000000000002</v>
      </c>
      <c r="F183" s="163"/>
      <c r="G183" s="163"/>
      <c r="H183" s="163"/>
      <c r="I183" s="163"/>
      <c r="J183" s="163"/>
      <c r="K183" s="163"/>
      <c r="L183" s="163"/>
      <c r="M183" s="163"/>
      <c r="N183" s="162"/>
      <c r="O183" s="162"/>
      <c r="P183" s="162"/>
      <c r="Q183" s="162"/>
      <c r="R183" s="163"/>
      <c r="S183" s="163"/>
      <c r="T183" s="163"/>
      <c r="U183" s="163"/>
      <c r="V183" s="163"/>
      <c r="W183" s="163"/>
      <c r="X183" s="163"/>
      <c r="Y183" s="163"/>
      <c r="Z183" s="153"/>
      <c r="AA183" s="153"/>
      <c r="AB183" s="153"/>
      <c r="AC183" s="153"/>
      <c r="AD183" s="153"/>
      <c r="AE183" s="153"/>
      <c r="AF183" s="153"/>
      <c r="AG183" s="153" t="s">
        <v>243</v>
      </c>
      <c r="AH183" s="153">
        <v>0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x14ac:dyDescent="0.2">
      <c r="A184" s="3"/>
      <c r="B184" s="4"/>
      <c r="C184" s="189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AE184">
        <v>12</v>
      </c>
      <c r="AF184">
        <v>21</v>
      </c>
      <c r="AG184" t="s">
        <v>197</v>
      </c>
    </row>
    <row r="185" spans="1:60" x14ac:dyDescent="0.2">
      <c r="A185" s="156"/>
      <c r="B185" s="157" t="s">
        <v>31</v>
      </c>
      <c r="C185" s="190"/>
      <c r="D185" s="158"/>
      <c r="E185" s="159"/>
      <c r="F185" s="159"/>
      <c r="G185" s="173">
        <f>G8+G30+G55+G61+G68+G88+G91+G98+G120+G122+G126+G128+G142+G150+G167+G169</f>
        <v>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AE185">
        <f>SUMIF(L7:L183,AE184,G7:G183)</f>
        <v>0</v>
      </c>
      <c r="AF185">
        <f>SUMIF(L7:L183,AF184,G7:G183)</f>
        <v>0</v>
      </c>
      <c r="AG185" t="s">
        <v>234</v>
      </c>
    </row>
    <row r="186" spans="1:60" x14ac:dyDescent="0.2">
      <c r="A186" s="3"/>
      <c r="B186" s="4"/>
      <c r="C186" s="18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60" x14ac:dyDescent="0.2">
      <c r="A187" s="3"/>
      <c r="B187" s="4"/>
      <c r="C187" s="189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60" x14ac:dyDescent="0.2">
      <c r="A188" s="261"/>
      <c r="B188" s="261"/>
      <c r="C188" s="262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A189" s="263"/>
      <c r="B189" s="263"/>
      <c r="C189" s="264"/>
      <c r="D189" s="263"/>
      <c r="E189" s="263"/>
      <c r="F189" s="263"/>
      <c r="G189" s="26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G189" t="s">
        <v>235</v>
      </c>
    </row>
    <row r="190" spans="1:60" x14ac:dyDescent="0.2">
      <c r="A190" s="263"/>
      <c r="B190" s="263"/>
      <c r="C190" s="264"/>
      <c r="D190" s="263"/>
      <c r="E190" s="263"/>
      <c r="F190" s="263"/>
      <c r="G190" s="26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A191" s="263"/>
      <c r="B191" s="263"/>
      <c r="C191" s="264"/>
      <c r="D191" s="263"/>
      <c r="E191" s="263"/>
      <c r="F191" s="263"/>
      <c r="G191" s="26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60" x14ac:dyDescent="0.2">
      <c r="A192" s="263"/>
      <c r="B192" s="263"/>
      <c r="C192" s="264"/>
      <c r="D192" s="263"/>
      <c r="E192" s="263"/>
      <c r="F192" s="263"/>
      <c r="G192" s="26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63"/>
      <c r="B193" s="263"/>
      <c r="C193" s="264"/>
      <c r="D193" s="263"/>
      <c r="E193" s="263"/>
      <c r="F193" s="263"/>
      <c r="G193" s="26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 x14ac:dyDescent="0.2">
      <c r="A194" s="3"/>
      <c r="B194" s="4"/>
      <c r="C194" s="189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 x14ac:dyDescent="0.2">
      <c r="C195" s="191"/>
      <c r="D195" s="10"/>
      <c r="AG195" t="s">
        <v>236</v>
      </c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9:G193"/>
    <mergeCell ref="A1:G1"/>
    <mergeCell ref="C2:G2"/>
    <mergeCell ref="C3:G3"/>
    <mergeCell ref="C4:G4"/>
    <mergeCell ref="A188:C188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2276-B657-49F9-A0F8-15257719E860}">
  <sheetPr>
    <outlinePr summaryBelow="0"/>
  </sheetPr>
  <dimension ref="A1:BH5000"/>
  <sheetViews>
    <sheetView zoomScale="120" zoomScaleNormal="120" workbookViewId="0">
      <pane ySplit="7" topLeftCell="A180" activePane="bottomLeft" state="frozen"/>
      <selection pane="bottomLeft" activeCell="B199" sqref="B199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63</v>
      </c>
      <c r="C4" s="258" t="s">
        <v>64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SUMIF(AG9:AG18,"&lt;&gt;NOR",G9:G18)</f>
        <v>0</v>
      </c>
      <c r="H8" s="166"/>
      <c r="I8" s="166">
        <f>SUM(I9:I18)</f>
        <v>67928.570000000007</v>
      </c>
      <c r="J8" s="166"/>
      <c r="K8" s="166">
        <f>SUM(K9:K18)</f>
        <v>30040.11</v>
      </c>
      <c r="L8" s="166"/>
      <c r="M8" s="166">
        <f>SUM(M9:M18)</f>
        <v>0</v>
      </c>
      <c r="N8" s="165"/>
      <c r="O8" s="165">
        <f>SUM(O9:O18)</f>
        <v>8.5299999999999994</v>
      </c>
      <c r="P8" s="165"/>
      <c r="Q8" s="165">
        <f>SUM(Q9:Q18)</f>
        <v>0</v>
      </c>
      <c r="R8" s="166"/>
      <c r="S8" s="166"/>
      <c r="T8" s="166"/>
      <c r="U8" s="166"/>
      <c r="V8" s="166">
        <f>SUM(V9:V18)</f>
        <v>48.79</v>
      </c>
      <c r="W8" s="166"/>
      <c r="X8" s="166"/>
      <c r="Y8" s="166"/>
      <c r="AG8" t="s">
        <v>212</v>
      </c>
    </row>
    <row r="9" spans="1:60" outlineLevel="1" x14ac:dyDescent="0.2">
      <c r="A9" s="180">
        <v>1</v>
      </c>
      <c r="B9" s="181" t="s">
        <v>364</v>
      </c>
      <c r="C9" s="187" t="s">
        <v>2065</v>
      </c>
      <c r="D9" s="182" t="s">
        <v>256</v>
      </c>
      <c r="E9" s="183">
        <v>5</v>
      </c>
      <c r="F9" s="184">
        <v>0</v>
      </c>
      <c r="G9" s="185">
        <f>ROUND(E9*F9,2)</f>
        <v>0</v>
      </c>
      <c r="H9" s="164">
        <v>332.44</v>
      </c>
      <c r="I9" s="163">
        <f>ROUND(E9*H9,2)</f>
        <v>1662.2</v>
      </c>
      <c r="J9" s="164">
        <v>191.56</v>
      </c>
      <c r="K9" s="163">
        <f>ROUND(E9*J9,2)</f>
        <v>957.8</v>
      </c>
      <c r="L9" s="163">
        <v>21</v>
      </c>
      <c r="M9" s="163">
        <f>G9*(1+L9/100)</f>
        <v>0</v>
      </c>
      <c r="N9" s="162">
        <v>2.2880000000000001E-2</v>
      </c>
      <c r="O9" s="162">
        <f>ROUND(E9*N9,2)</f>
        <v>0.11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0.3175</v>
      </c>
      <c r="V9" s="163">
        <f>ROUND(E9*U9,2)</f>
        <v>1.59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4">
        <v>2</v>
      </c>
      <c r="B10" s="175" t="s">
        <v>244</v>
      </c>
      <c r="C10" s="188" t="s">
        <v>2075</v>
      </c>
      <c r="D10" s="176" t="s">
        <v>245</v>
      </c>
      <c r="E10" s="177">
        <v>70.432000000000002</v>
      </c>
      <c r="F10" s="178">
        <v>0</v>
      </c>
      <c r="G10" s="179">
        <f>ROUND(E10*F10,2)</f>
        <v>0</v>
      </c>
      <c r="H10" s="164">
        <v>797.83</v>
      </c>
      <c r="I10" s="163">
        <f>ROUND(E10*H10,2)</f>
        <v>56192.76</v>
      </c>
      <c r="J10" s="164">
        <v>312.17</v>
      </c>
      <c r="K10" s="163">
        <f>ROUND(E10*J10,2)</f>
        <v>21986.76</v>
      </c>
      <c r="L10" s="163">
        <v>21</v>
      </c>
      <c r="M10" s="163">
        <f>G10*(1+L10/100)</f>
        <v>0</v>
      </c>
      <c r="N10" s="162">
        <v>0.10106</v>
      </c>
      <c r="O10" s="162">
        <f>ROUND(E10*N10,2)</f>
        <v>7.12</v>
      </c>
      <c r="P10" s="162">
        <v>0</v>
      </c>
      <c r="Q10" s="162">
        <f>ROUND(E10*P10,2)</f>
        <v>0</v>
      </c>
      <c r="R10" s="163"/>
      <c r="S10" s="163" t="s">
        <v>216</v>
      </c>
      <c r="T10" s="163" t="s">
        <v>216</v>
      </c>
      <c r="U10" s="163">
        <v>0.50627999999999995</v>
      </c>
      <c r="V10" s="163">
        <f>ROUND(E10*U10,2)</f>
        <v>35.659999999999997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350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2" x14ac:dyDescent="0.2">
      <c r="A11" s="160"/>
      <c r="B11" s="161"/>
      <c r="C11" s="194" t="s">
        <v>665</v>
      </c>
      <c r="D11" s="192"/>
      <c r="E11" s="193">
        <v>79.117999999999995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243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3" x14ac:dyDescent="0.2">
      <c r="A12" s="160"/>
      <c r="B12" s="161"/>
      <c r="C12" s="194" t="s">
        <v>666</v>
      </c>
      <c r="D12" s="192"/>
      <c r="E12" s="193">
        <v>-8.6859999999999999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4">
        <v>3</v>
      </c>
      <c r="B13" s="175" t="s">
        <v>667</v>
      </c>
      <c r="C13" s="188" t="s">
        <v>2076</v>
      </c>
      <c r="D13" s="176" t="s">
        <v>245</v>
      </c>
      <c r="E13" s="177">
        <v>10.36</v>
      </c>
      <c r="F13" s="178">
        <v>0</v>
      </c>
      <c r="G13" s="179">
        <f>ROUND(E13*F13,2)</f>
        <v>0</v>
      </c>
      <c r="H13" s="164">
        <v>888.83</v>
      </c>
      <c r="I13" s="163">
        <f>ROUND(E13*H13,2)</f>
        <v>9208.2800000000007</v>
      </c>
      <c r="J13" s="164">
        <v>312.17</v>
      </c>
      <c r="K13" s="163">
        <f>ROUND(E13*J13,2)</f>
        <v>3234.08</v>
      </c>
      <c r="L13" s="163">
        <v>21</v>
      </c>
      <c r="M13" s="163">
        <f>G13*(1+L13/100)</f>
        <v>0</v>
      </c>
      <c r="N13" s="162">
        <v>0.1239</v>
      </c>
      <c r="O13" s="162">
        <f>ROUND(E13*N13,2)</f>
        <v>1.28</v>
      </c>
      <c r="P13" s="162">
        <v>0</v>
      </c>
      <c r="Q13" s="162">
        <f>ROUND(E13*P13,2)</f>
        <v>0</v>
      </c>
      <c r="R13" s="163"/>
      <c r="S13" s="163" t="s">
        <v>216</v>
      </c>
      <c r="T13" s="163" t="s">
        <v>216</v>
      </c>
      <c r="U13" s="163">
        <v>0.50627999999999995</v>
      </c>
      <c r="V13" s="163">
        <f>ROUND(E13*U13,2)</f>
        <v>5.25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241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2" x14ac:dyDescent="0.2">
      <c r="A14" s="160"/>
      <c r="B14" s="161"/>
      <c r="C14" s="194" t="s">
        <v>668</v>
      </c>
      <c r="D14" s="192"/>
      <c r="E14" s="193">
        <v>10.36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4">
        <v>4</v>
      </c>
      <c r="B15" s="175" t="s">
        <v>247</v>
      </c>
      <c r="C15" s="188" t="s">
        <v>248</v>
      </c>
      <c r="D15" s="176" t="s">
        <v>249</v>
      </c>
      <c r="E15" s="177">
        <v>15.6</v>
      </c>
      <c r="F15" s="178">
        <v>0</v>
      </c>
      <c r="G15" s="179">
        <f>ROUND(E15*F15,2)</f>
        <v>0</v>
      </c>
      <c r="H15" s="164">
        <v>22.39</v>
      </c>
      <c r="I15" s="163">
        <f>ROUND(E15*H15,2)</f>
        <v>349.28</v>
      </c>
      <c r="J15" s="164">
        <v>110.61</v>
      </c>
      <c r="K15" s="163">
        <f>ROUND(E15*J15,2)</f>
        <v>1725.52</v>
      </c>
      <c r="L15" s="163">
        <v>21</v>
      </c>
      <c r="M15" s="163">
        <f>G15*(1+L15/100)</f>
        <v>0</v>
      </c>
      <c r="N15" s="162">
        <v>8.0000000000000007E-5</v>
      </c>
      <c r="O15" s="162">
        <f>ROUND(E15*N15,2)</f>
        <v>0</v>
      </c>
      <c r="P15" s="162">
        <v>0</v>
      </c>
      <c r="Q15" s="162">
        <f>ROUND(E15*P15,2)</f>
        <v>0</v>
      </c>
      <c r="R15" s="163"/>
      <c r="S15" s="163" t="s">
        <v>216</v>
      </c>
      <c r="T15" s="163" t="s">
        <v>216</v>
      </c>
      <c r="U15" s="163">
        <v>0.18</v>
      </c>
      <c r="V15" s="163">
        <f>ROUND(E15*U15,2)</f>
        <v>2.81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4" t="s">
        <v>669</v>
      </c>
      <c r="D16" s="192"/>
      <c r="E16" s="193">
        <v>15.6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4">
        <v>5</v>
      </c>
      <c r="B17" s="175" t="s">
        <v>251</v>
      </c>
      <c r="C17" s="188" t="s">
        <v>252</v>
      </c>
      <c r="D17" s="176" t="s">
        <v>249</v>
      </c>
      <c r="E17" s="177">
        <v>15.6</v>
      </c>
      <c r="F17" s="178">
        <v>0</v>
      </c>
      <c r="G17" s="179">
        <f>ROUND(E17*F17,2)</f>
        <v>0</v>
      </c>
      <c r="H17" s="164">
        <v>33.08</v>
      </c>
      <c r="I17" s="163">
        <f>ROUND(E17*H17,2)</f>
        <v>516.04999999999995</v>
      </c>
      <c r="J17" s="164">
        <v>136.91999999999999</v>
      </c>
      <c r="K17" s="163">
        <f>ROUND(E17*J17,2)</f>
        <v>2135.9499999999998</v>
      </c>
      <c r="L17" s="163">
        <v>21</v>
      </c>
      <c r="M17" s="163">
        <f>G17*(1+L17/100)</f>
        <v>0</v>
      </c>
      <c r="N17" s="162">
        <v>1.0200000000000001E-3</v>
      </c>
      <c r="O17" s="162">
        <f>ROUND(E17*N17,2)</f>
        <v>0.02</v>
      </c>
      <c r="P17" s="162">
        <v>0</v>
      </c>
      <c r="Q17" s="162">
        <f>ROUND(E17*P17,2)</f>
        <v>0</v>
      </c>
      <c r="R17" s="163"/>
      <c r="S17" s="163" t="s">
        <v>216</v>
      </c>
      <c r="T17" s="163" t="s">
        <v>216</v>
      </c>
      <c r="U17" s="163">
        <v>0.223</v>
      </c>
      <c r="V17" s="163">
        <f>ROUND(E17*U17,2)</f>
        <v>3.48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4" t="s">
        <v>669</v>
      </c>
      <c r="D18" s="192"/>
      <c r="E18" s="193">
        <v>15.6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">
      <c r="A19" s="167" t="s">
        <v>211</v>
      </c>
      <c r="B19" s="168" t="s">
        <v>104</v>
      </c>
      <c r="C19" s="186" t="s">
        <v>105</v>
      </c>
      <c r="D19" s="169"/>
      <c r="E19" s="170"/>
      <c r="F19" s="171"/>
      <c r="G19" s="172">
        <f>SUMIF(AG20:AG28,"&lt;&gt;NOR",G20:G28)</f>
        <v>0</v>
      </c>
      <c r="H19" s="166"/>
      <c r="I19" s="166">
        <f>SUM(I20:I28)</f>
        <v>50252.47</v>
      </c>
      <c r="J19" s="166"/>
      <c r="K19" s="166">
        <f>SUM(K20:K28)</f>
        <v>54572.479999999996</v>
      </c>
      <c r="L19" s="166"/>
      <c r="M19" s="166">
        <f>SUM(M20:M28)</f>
        <v>0</v>
      </c>
      <c r="N19" s="165"/>
      <c r="O19" s="165">
        <f>SUM(O20:O28)</f>
        <v>1.92</v>
      </c>
      <c r="P19" s="165"/>
      <c r="Q19" s="165">
        <f>SUM(Q20:Q28)</f>
        <v>0</v>
      </c>
      <c r="R19" s="166"/>
      <c r="S19" s="166"/>
      <c r="T19" s="166"/>
      <c r="U19" s="166"/>
      <c r="V19" s="166">
        <f>SUM(V20:V28)</f>
        <v>79.41</v>
      </c>
      <c r="W19" s="166"/>
      <c r="X19" s="166"/>
      <c r="Y19" s="166"/>
      <c r="AG19" t="s">
        <v>212</v>
      </c>
    </row>
    <row r="20" spans="1:60" ht="22.5" outlineLevel="1" x14ac:dyDescent="0.2">
      <c r="A20" s="174">
        <v>6</v>
      </c>
      <c r="B20" s="175" t="s">
        <v>670</v>
      </c>
      <c r="C20" s="188" t="s">
        <v>671</v>
      </c>
      <c r="D20" s="176" t="s">
        <v>245</v>
      </c>
      <c r="E20" s="177">
        <v>18.288</v>
      </c>
      <c r="F20" s="178">
        <v>0</v>
      </c>
      <c r="G20" s="179">
        <f>ROUND(E20*F20,2)</f>
        <v>0</v>
      </c>
      <c r="H20" s="164">
        <v>544.62</v>
      </c>
      <c r="I20" s="163">
        <f>ROUND(E20*H20,2)</f>
        <v>9960.01</v>
      </c>
      <c r="J20" s="164">
        <v>680.38</v>
      </c>
      <c r="K20" s="163">
        <f>ROUND(E20*J20,2)</f>
        <v>12442.79</v>
      </c>
      <c r="L20" s="163">
        <v>21</v>
      </c>
      <c r="M20" s="163">
        <f>G20*(1+L20/100)</f>
        <v>0</v>
      </c>
      <c r="N20" s="162">
        <v>2.5229999999999999E-2</v>
      </c>
      <c r="O20" s="162">
        <f>ROUND(E20*N20,2)</f>
        <v>0.46</v>
      </c>
      <c r="P20" s="162">
        <v>0</v>
      </c>
      <c r="Q20" s="162">
        <f>ROUND(E20*P20,2)</f>
        <v>0</v>
      </c>
      <c r="R20" s="163"/>
      <c r="S20" s="163" t="s">
        <v>216</v>
      </c>
      <c r="T20" s="163" t="s">
        <v>216</v>
      </c>
      <c r="U20" s="163">
        <v>0.99</v>
      </c>
      <c r="V20" s="163">
        <f>ROUND(E20*U20,2)</f>
        <v>18.11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241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 x14ac:dyDescent="0.2">
      <c r="A21" s="160"/>
      <c r="B21" s="161"/>
      <c r="C21" s="194" t="s">
        <v>672</v>
      </c>
      <c r="D21" s="192"/>
      <c r="E21" s="193">
        <v>18.288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74">
        <v>7</v>
      </c>
      <c r="B22" s="175" t="s">
        <v>673</v>
      </c>
      <c r="C22" s="188" t="s">
        <v>674</v>
      </c>
      <c r="D22" s="176" t="s">
        <v>245</v>
      </c>
      <c r="E22" s="177">
        <v>56.002000000000002</v>
      </c>
      <c r="F22" s="178">
        <v>0</v>
      </c>
      <c r="G22" s="179">
        <f>ROUND(E22*F22,2)</f>
        <v>0</v>
      </c>
      <c r="H22" s="164">
        <v>686.62</v>
      </c>
      <c r="I22" s="163">
        <f>ROUND(E22*H22,2)</f>
        <v>38452.089999999997</v>
      </c>
      <c r="J22" s="164">
        <v>680.38</v>
      </c>
      <c r="K22" s="163">
        <f>ROUND(E22*J22,2)</f>
        <v>38102.639999999999</v>
      </c>
      <c r="L22" s="163">
        <v>21</v>
      </c>
      <c r="M22" s="163">
        <f>G22*(1+L22/100)</f>
        <v>0</v>
      </c>
      <c r="N22" s="162">
        <v>2.5860000000000001E-2</v>
      </c>
      <c r="O22" s="162">
        <f>ROUND(E22*N22,2)</f>
        <v>1.45</v>
      </c>
      <c r="P22" s="162">
        <v>0</v>
      </c>
      <c r="Q22" s="162">
        <f>ROUND(E22*P22,2)</f>
        <v>0</v>
      </c>
      <c r="R22" s="163"/>
      <c r="S22" s="163" t="s">
        <v>216</v>
      </c>
      <c r="T22" s="163" t="s">
        <v>216</v>
      </c>
      <c r="U22" s="163">
        <v>0.99</v>
      </c>
      <c r="V22" s="163">
        <f>ROUND(E22*U22,2)</f>
        <v>55.44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241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 x14ac:dyDescent="0.2">
      <c r="A23" s="160"/>
      <c r="B23" s="161"/>
      <c r="C23" s="194" t="s">
        <v>675</v>
      </c>
      <c r="D23" s="192"/>
      <c r="E23" s="193">
        <v>36.659999999999997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3" x14ac:dyDescent="0.2">
      <c r="A24" s="160"/>
      <c r="B24" s="161"/>
      <c r="C24" s="194" t="s">
        <v>676</v>
      </c>
      <c r="D24" s="192"/>
      <c r="E24" s="193">
        <v>20.742000000000001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3" x14ac:dyDescent="0.2">
      <c r="A25" s="160"/>
      <c r="B25" s="161"/>
      <c r="C25" s="194" t="s">
        <v>677</v>
      </c>
      <c r="D25" s="192"/>
      <c r="E25" s="193">
        <v>-1.4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243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80">
        <v>8</v>
      </c>
      <c r="B26" s="181" t="s">
        <v>678</v>
      </c>
      <c r="C26" s="187" t="s">
        <v>679</v>
      </c>
      <c r="D26" s="182" t="s">
        <v>256</v>
      </c>
      <c r="E26" s="183">
        <v>1</v>
      </c>
      <c r="F26" s="184">
        <v>0</v>
      </c>
      <c r="G26" s="185">
        <f>ROUND(E26*F26,2)</f>
        <v>0</v>
      </c>
      <c r="H26" s="164">
        <v>330.41</v>
      </c>
      <c r="I26" s="163">
        <f>ROUND(E26*H26,2)</f>
        <v>330.41</v>
      </c>
      <c r="J26" s="164">
        <v>453.59</v>
      </c>
      <c r="K26" s="163">
        <f>ROUND(E26*J26,2)</f>
        <v>453.59</v>
      </c>
      <c r="L26" s="163">
        <v>21</v>
      </c>
      <c r="M26" s="163">
        <f>G26*(1+L26/100)</f>
        <v>0</v>
      </c>
      <c r="N26" s="162">
        <v>4.9500000000000004E-3</v>
      </c>
      <c r="O26" s="162">
        <f>ROUND(E26*N26,2)</f>
        <v>0</v>
      </c>
      <c r="P26" s="162">
        <v>0</v>
      </c>
      <c r="Q26" s="162">
        <f>ROUND(E26*P26,2)</f>
        <v>0</v>
      </c>
      <c r="R26" s="163"/>
      <c r="S26" s="163" t="s">
        <v>216</v>
      </c>
      <c r="T26" s="163" t="s">
        <v>216</v>
      </c>
      <c r="U26" s="163">
        <v>0.66</v>
      </c>
      <c r="V26" s="163">
        <f>ROUND(E26*U26,2)</f>
        <v>0.66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241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33.75" outlineLevel="1" x14ac:dyDescent="0.2">
      <c r="A27" s="174">
        <v>9</v>
      </c>
      <c r="B27" s="175" t="s">
        <v>680</v>
      </c>
      <c r="C27" s="188" t="s">
        <v>681</v>
      </c>
      <c r="D27" s="176" t="s">
        <v>249</v>
      </c>
      <c r="E27" s="177">
        <v>17.32</v>
      </c>
      <c r="F27" s="178">
        <v>0</v>
      </c>
      <c r="G27" s="179">
        <f>ROUND(E27*F27,2)</f>
        <v>0</v>
      </c>
      <c r="H27" s="164">
        <v>87.18</v>
      </c>
      <c r="I27" s="163">
        <f>ROUND(E27*H27,2)</f>
        <v>1509.96</v>
      </c>
      <c r="J27" s="164">
        <v>206.32</v>
      </c>
      <c r="K27" s="163">
        <f>ROUND(E27*J27,2)</f>
        <v>3573.46</v>
      </c>
      <c r="L27" s="163">
        <v>21</v>
      </c>
      <c r="M27" s="163">
        <f>G27*(1+L27/100)</f>
        <v>0</v>
      </c>
      <c r="N27" s="162">
        <v>7.5000000000000002E-4</v>
      </c>
      <c r="O27" s="162">
        <f>ROUND(E27*N27,2)</f>
        <v>0.01</v>
      </c>
      <c r="P27" s="162">
        <v>0</v>
      </c>
      <c r="Q27" s="162">
        <f>ROUND(E27*P27,2)</f>
        <v>0</v>
      </c>
      <c r="R27" s="163"/>
      <c r="S27" s="163" t="s">
        <v>216</v>
      </c>
      <c r="T27" s="163" t="s">
        <v>216</v>
      </c>
      <c r="U27" s="163">
        <v>0.3</v>
      </c>
      <c r="V27" s="163">
        <f>ROUND(E27*U27,2)</f>
        <v>5.2</v>
      </c>
      <c r="W27" s="163"/>
      <c r="X27" s="163" t="s">
        <v>240</v>
      </c>
      <c r="Y27" s="163" t="s">
        <v>219</v>
      </c>
      <c r="Z27" s="153"/>
      <c r="AA27" s="153"/>
      <c r="AB27" s="153"/>
      <c r="AC27" s="153"/>
      <c r="AD27" s="153"/>
      <c r="AE27" s="153"/>
      <c r="AF27" s="153"/>
      <c r="AG27" s="153" t="s">
        <v>241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4" t="s">
        <v>682</v>
      </c>
      <c r="D28" s="192"/>
      <c r="E28" s="193">
        <v>17.32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67" t="s">
        <v>211</v>
      </c>
      <c r="B29" s="168" t="s">
        <v>110</v>
      </c>
      <c r="C29" s="186" t="s">
        <v>111</v>
      </c>
      <c r="D29" s="169"/>
      <c r="E29" s="170"/>
      <c r="F29" s="171"/>
      <c r="G29" s="172">
        <f>SUMIF(AG30:AG38,"&lt;&gt;NOR",G30:G38)</f>
        <v>0</v>
      </c>
      <c r="H29" s="166"/>
      <c r="I29" s="166">
        <f>SUM(I30:I38)</f>
        <v>58656.25</v>
      </c>
      <c r="J29" s="166"/>
      <c r="K29" s="166">
        <f>SUM(K30:K38)</f>
        <v>67331.44</v>
      </c>
      <c r="L29" s="166"/>
      <c r="M29" s="166">
        <f>SUM(M30:M38)</f>
        <v>0</v>
      </c>
      <c r="N29" s="165"/>
      <c r="O29" s="165">
        <f>SUM(O30:O38)</f>
        <v>2.5499999999999998</v>
      </c>
      <c r="P29" s="165"/>
      <c r="Q29" s="165">
        <f>SUM(Q30:Q38)</f>
        <v>0</v>
      </c>
      <c r="R29" s="166"/>
      <c r="S29" s="166"/>
      <c r="T29" s="166"/>
      <c r="U29" s="166"/>
      <c r="V29" s="166">
        <f>SUM(V30:V38)</f>
        <v>107.9</v>
      </c>
      <c r="W29" s="166"/>
      <c r="X29" s="166"/>
      <c r="Y29" s="166"/>
      <c r="AG29" t="s">
        <v>212</v>
      </c>
    </row>
    <row r="30" spans="1:60" outlineLevel="1" x14ac:dyDescent="0.2">
      <c r="A30" s="174">
        <v>10</v>
      </c>
      <c r="B30" s="175" t="s">
        <v>398</v>
      </c>
      <c r="C30" s="188" t="s">
        <v>2053</v>
      </c>
      <c r="D30" s="176" t="s">
        <v>245</v>
      </c>
      <c r="E30" s="177">
        <v>200.46600000000001</v>
      </c>
      <c r="F30" s="178">
        <v>0</v>
      </c>
      <c r="G30" s="179">
        <f>ROUND(E30*F30,2)</f>
        <v>0</v>
      </c>
      <c r="H30" s="164">
        <v>19.98</v>
      </c>
      <c r="I30" s="163">
        <f>ROUND(E30*H30,2)</f>
        <v>4005.31</v>
      </c>
      <c r="J30" s="164">
        <v>145.02000000000001</v>
      </c>
      <c r="K30" s="163">
        <f>ROUND(E30*J30,2)</f>
        <v>29071.58</v>
      </c>
      <c r="L30" s="163">
        <v>21</v>
      </c>
      <c r="M30" s="163">
        <f>G30*(1+L30/100)</f>
        <v>0</v>
      </c>
      <c r="N30" s="162">
        <v>3.5000000000000001E-3</v>
      </c>
      <c r="O30" s="162">
        <f>ROUND(E30*N30,2)</f>
        <v>0.7</v>
      </c>
      <c r="P30" s="162">
        <v>0</v>
      </c>
      <c r="Q30" s="162">
        <f>ROUND(E30*P30,2)</f>
        <v>0</v>
      </c>
      <c r="R30" s="163"/>
      <c r="S30" s="163" t="s">
        <v>216</v>
      </c>
      <c r="T30" s="163" t="s">
        <v>216</v>
      </c>
      <c r="U30" s="163">
        <v>0.24</v>
      </c>
      <c r="V30" s="163">
        <f>ROUND(E30*U30,2)</f>
        <v>48.11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350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2" x14ac:dyDescent="0.2">
      <c r="A31" s="160"/>
      <c r="B31" s="161"/>
      <c r="C31" s="194" t="s">
        <v>683</v>
      </c>
      <c r="D31" s="192"/>
      <c r="E31" s="193">
        <v>158.23599999999999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3" x14ac:dyDescent="0.2">
      <c r="A32" s="160"/>
      <c r="B32" s="161"/>
      <c r="C32" s="194" t="s">
        <v>684</v>
      </c>
      <c r="D32" s="192"/>
      <c r="E32" s="193">
        <v>-17.372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243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">
      <c r="A33" s="160"/>
      <c r="B33" s="161"/>
      <c r="C33" s="194" t="s">
        <v>685</v>
      </c>
      <c r="D33" s="192"/>
      <c r="E33" s="193">
        <v>20.72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243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">
      <c r="A34" s="160"/>
      <c r="B34" s="161"/>
      <c r="C34" s="194" t="s">
        <v>686</v>
      </c>
      <c r="D34" s="192"/>
      <c r="E34" s="193">
        <v>38.881999999999998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4">
        <v>11</v>
      </c>
      <c r="B35" s="175" t="s">
        <v>400</v>
      </c>
      <c r="C35" s="188" t="s">
        <v>2054</v>
      </c>
      <c r="D35" s="176" t="s">
        <v>245</v>
      </c>
      <c r="E35" s="177">
        <v>161.584</v>
      </c>
      <c r="F35" s="178">
        <v>0</v>
      </c>
      <c r="G35" s="179">
        <f>ROUND(E35*F35,2)</f>
        <v>0</v>
      </c>
      <c r="H35" s="164">
        <v>338.22</v>
      </c>
      <c r="I35" s="163">
        <f>ROUND(E35*H35,2)</f>
        <v>54650.94</v>
      </c>
      <c r="J35" s="164">
        <v>236.78</v>
      </c>
      <c r="K35" s="163">
        <f>ROUND(E35*J35,2)</f>
        <v>38259.86</v>
      </c>
      <c r="L35" s="163">
        <v>21</v>
      </c>
      <c r="M35" s="163">
        <f>G35*(1+L35/100)</f>
        <v>0</v>
      </c>
      <c r="N35" s="162">
        <v>1.1469999999999999E-2</v>
      </c>
      <c r="O35" s="162">
        <f>ROUND(E35*N35,2)</f>
        <v>1.85</v>
      </c>
      <c r="P35" s="162">
        <v>0</v>
      </c>
      <c r="Q35" s="162">
        <f>ROUND(E35*P35,2)</f>
        <v>0</v>
      </c>
      <c r="R35" s="163"/>
      <c r="S35" s="163" t="s">
        <v>216</v>
      </c>
      <c r="T35" s="163" t="s">
        <v>216</v>
      </c>
      <c r="U35" s="163">
        <v>0.37</v>
      </c>
      <c r="V35" s="163">
        <f>ROUND(E35*U35,2)</f>
        <v>59.79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350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 x14ac:dyDescent="0.2">
      <c r="A36" s="160"/>
      <c r="B36" s="161"/>
      <c r="C36" s="194" t="s">
        <v>683</v>
      </c>
      <c r="D36" s="192"/>
      <c r="E36" s="193">
        <v>158.23599999999999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4" t="s">
        <v>684</v>
      </c>
      <c r="D37" s="192"/>
      <c r="E37" s="193">
        <v>-17.372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3" x14ac:dyDescent="0.2">
      <c r="A38" s="160"/>
      <c r="B38" s="161"/>
      <c r="C38" s="194" t="s">
        <v>685</v>
      </c>
      <c r="D38" s="192"/>
      <c r="E38" s="193">
        <v>20.72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67" t="s">
        <v>211</v>
      </c>
      <c r="B39" s="168" t="s">
        <v>114</v>
      </c>
      <c r="C39" s="186" t="s">
        <v>116</v>
      </c>
      <c r="D39" s="169"/>
      <c r="E39" s="170"/>
      <c r="F39" s="171"/>
      <c r="G39" s="172">
        <f>SUMIF(AG40:AG45,"&lt;&gt;NOR",G40:G45)</f>
        <v>0</v>
      </c>
      <c r="H39" s="166"/>
      <c r="I39" s="166">
        <f>SUM(I40:I45)</f>
        <v>918.15</v>
      </c>
      <c r="J39" s="166"/>
      <c r="K39" s="166">
        <f>SUM(K40:K45)</f>
        <v>414.83000000000004</v>
      </c>
      <c r="L39" s="166"/>
      <c r="M39" s="166">
        <f>SUM(M40:M45)</f>
        <v>0</v>
      </c>
      <c r="N39" s="165"/>
      <c r="O39" s="165">
        <f>SUM(O40:O45)</f>
        <v>0</v>
      </c>
      <c r="P39" s="165"/>
      <c r="Q39" s="165">
        <f>SUM(Q40:Q45)</f>
        <v>0</v>
      </c>
      <c r="R39" s="166"/>
      <c r="S39" s="166"/>
      <c r="T39" s="166"/>
      <c r="U39" s="166"/>
      <c r="V39" s="166">
        <f>SUM(V40:V45)</f>
        <v>0.75</v>
      </c>
      <c r="W39" s="166"/>
      <c r="X39" s="166"/>
      <c r="Y39" s="166"/>
      <c r="AG39" t="s">
        <v>212</v>
      </c>
    </row>
    <row r="40" spans="1:60" outlineLevel="1" x14ac:dyDescent="0.2">
      <c r="A40" s="174">
        <v>12</v>
      </c>
      <c r="B40" s="175" t="s">
        <v>403</v>
      </c>
      <c r="C40" s="188" t="s">
        <v>404</v>
      </c>
      <c r="D40" s="176" t="s">
        <v>245</v>
      </c>
      <c r="E40" s="177">
        <v>6.12</v>
      </c>
      <c r="F40" s="178">
        <v>0</v>
      </c>
      <c r="G40" s="179">
        <f>ROUND(E40*F40,2)</f>
        <v>0</v>
      </c>
      <c r="H40" s="164">
        <v>19.71</v>
      </c>
      <c r="I40" s="163">
        <f>ROUND(E40*H40,2)</f>
        <v>120.63</v>
      </c>
      <c r="J40" s="164">
        <v>43.29</v>
      </c>
      <c r="K40" s="163">
        <f>ROUND(E40*J40,2)</f>
        <v>264.93</v>
      </c>
      <c r="L40" s="163">
        <v>21</v>
      </c>
      <c r="M40" s="163">
        <f>G40*(1+L40/100)</f>
        <v>0</v>
      </c>
      <c r="N40" s="162">
        <v>4.0000000000000003E-5</v>
      </c>
      <c r="O40" s="162">
        <f>ROUND(E40*N40,2)</f>
        <v>0</v>
      </c>
      <c r="P40" s="162">
        <v>0</v>
      </c>
      <c r="Q40" s="162">
        <f>ROUND(E40*P40,2)</f>
        <v>0</v>
      </c>
      <c r="R40" s="163"/>
      <c r="S40" s="163" t="s">
        <v>216</v>
      </c>
      <c r="T40" s="163" t="s">
        <v>216</v>
      </c>
      <c r="U40" s="163">
        <v>7.8E-2</v>
      </c>
      <c r="V40" s="163">
        <f>ROUND(E40*U40,2)</f>
        <v>0.48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350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 x14ac:dyDescent="0.2">
      <c r="A41" s="160"/>
      <c r="B41" s="161"/>
      <c r="C41" s="194" t="s">
        <v>687</v>
      </c>
      <c r="D41" s="192"/>
      <c r="E41" s="193">
        <v>6.12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243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4">
        <v>13</v>
      </c>
      <c r="B42" s="175" t="s">
        <v>408</v>
      </c>
      <c r="C42" s="188" t="s">
        <v>409</v>
      </c>
      <c r="D42" s="176" t="s">
        <v>249</v>
      </c>
      <c r="E42" s="177">
        <v>5.4</v>
      </c>
      <c r="F42" s="178">
        <v>0</v>
      </c>
      <c r="G42" s="179">
        <f>ROUND(E42*F42,2)</f>
        <v>0</v>
      </c>
      <c r="H42" s="164">
        <v>47.54</v>
      </c>
      <c r="I42" s="163">
        <f>ROUND(E42*H42,2)</f>
        <v>256.72000000000003</v>
      </c>
      <c r="J42" s="164">
        <v>27.76</v>
      </c>
      <c r="K42" s="163">
        <f>ROUND(E42*J42,2)</f>
        <v>149.9</v>
      </c>
      <c r="L42" s="163">
        <v>21</v>
      </c>
      <c r="M42" s="163">
        <f>G42*(1+L42/100)</f>
        <v>0</v>
      </c>
      <c r="N42" s="162">
        <v>1.2E-4</v>
      </c>
      <c r="O42" s="162">
        <f>ROUND(E42*N42,2)</f>
        <v>0</v>
      </c>
      <c r="P42" s="162">
        <v>0</v>
      </c>
      <c r="Q42" s="162">
        <f>ROUND(E42*P42,2)</f>
        <v>0</v>
      </c>
      <c r="R42" s="163"/>
      <c r="S42" s="163" t="s">
        <v>216</v>
      </c>
      <c r="T42" s="163" t="s">
        <v>216</v>
      </c>
      <c r="U42" s="163">
        <v>0.05</v>
      </c>
      <c r="V42" s="163">
        <f>ROUND(E42*U42,2)</f>
        <v>0.27</v>
      </c>
      <c r="W42" s="163"/>
      <c r="X42" s="163" t="s">
        <v>240</v>
      </c>
      <c r="Y42" s="163" t="s">
        <v>219</v>
      </c>
      <c r="Z42" s="153"/>
      <c r="AA42" s="153"/>
      <c r="AB42" s="153"/>
      <c r="AC42" s="153"/>
      <c r="AD42" s="153"/>
      <c r="AE42" s="153"/>
      <c r="AF42" s="153"/>
      <c r="AG42" s="153" t="s">
        <v>350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 x14ac:dyDescent="0.2">
      <c r="A43" s="160"/>
      <c r="B43" s="161"/>
      <c r="C43" s="194" t="s">
        <v>688</v>
      </c>
      <c r="D43" s="192"/>
      <c r="E43" s="193">
        <v>5.4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74">
        <v>14</v>
      </c>
      <c r="B44" s="175" t="s">
        <v>416</v>
      </c>
      <c r="C44" s="188" t="s">
        <v>417</v>
      </c>
      <c r="D44" s="176" t="s">
        <v>249</v>
      </c>
      <c r="E44" s="177">
        <v>5.2</v>
      </c>
      <c r="F44" s="178">
        <v>0</v>
      </c>
      <c r="G44" s="179">
        <f>ROUND(E44*F44,2)</f>
        <v>0</v>
      </c>
      <c r="H44" s="164">
        <v>104</v>
      </c>
      <c r="I44" s="163">
        <f>ROUND(E44*H44,2)</f>
        <v>540.79999999999995</v>
      </c>
      <c r="J44" s="164">
        <v>0</v>
      </c>
      <c r="K44" s="163">
        <f>ROUND(E44*J44,2)</f>
        <v>0</v>
      </c>
      <c r="L44" s="163">
        <v>21</v>
      </c>
      <c r="M44" s="163">
        <f>G44*(1+L44/100)</f>
        <v>0</v>
      </c>
      <c r="N44" s="162">
        <v>1.6000000000000001E-4</v>
      </c>
      <c r="O44" s="162">
        <f>ROUND(E44*N44,2)</f>
        <v>0</v>
      </c>
      <c r="P44" s="162">
        <v>0</v>
      </c>
      <c r="Q44" s="162">
        <f>ROUND(E44*P44,2)</f>
        <v>0</v>
      </c>
      <c r="R44" s="163"/>
      <c r="S44" s="163" t="s">
        <v>216</v>
      </c>
      <c r="T44" s="163" t="s">
        <v>216</v>
      </c>
      <c r="U44" s="163">
        <v>0</v>
      </c>
      <c r="V44" s="163">
        <f>ROUND(E44*U44,2)</f>
        <v>0</v>
      </c>
      <c r="W44" s="163"/>
      <c r="X44" s="163" t="s">
        <v>240</v>
      </c>
      <c r="Y44" s="163" t="s">
        <v>219</v>
      </c>
      <c r="Z44" s="153"/>
      <c r="AA44" s="153"/>
      <c r="AB44" s="153"/>
      <c r="AC44" s="153"/>
      <c r="AD44" s="153"/>
      <c r="AE44" s="153"/>
      <c r="AF44" s="153"/>
      <c r="AG44" s="153" t="s">
        <v>350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2" x14ac:dyDescent="0.2">
      <c r="A45" s="160"/>
      <c r="B45" s="161"/>
      <c r="C45" s="194" t="s">
        <v>689</v>
      </c>
      <c r="D45" s="192"/>
      <c r="E45" s="193">
        <v>5.2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7" t="s">
        <v>211</v>
      </c>
      <c r="B46" s="168" t="s">
        <v>119</v>
      </c>
      <c r="C46" s="186" t="s">
        <v>120</v>
      </c>
      <c r="D46" s="169"/>
      <c r="E46" s="170"/>
      <c r="F46" s="171"/>
      <c r="G46" s="172">
        <f>SUMIF(AG47:AG60,"&lt;&gt;NOR",G47:G60)</f>
        <v>0</v>
      </c>
      <c r="H46" s="166"/>
      <c r="I46" s="166">
        <f>SUM(I47:I60)</f>
        <v>181984.91999999998</v>
      </c>
      <c r="J46" s="166"/>
      <c r="K46" s="166">
        <f>SUM(K47:K60)</f>
        <v>129914.51999999999</v>
      </c>
      <c r="L46" s="166"/>
      <c r="M46" s="166">
        <f>SUM(M47:M60)</f>
        <v>0</v>
      </c>
      <c r="N46" s="165"/>
      <c r="O46" s="165">
        <f>SUM(O47:O60)</f>
        <v>25.04</v>
      </c>
      <c r="P46" s="165"/>
      <c r="Q46" s="165">
        <f>SUM(Q47:Q60)</f>
        <v>0</v>
      </c>
      <c r="R46" s="166"/>
      <c r="S46" s="166"/>
      <c r="T46" s="166"/>
      <c r="U46" s="166"/>
      <c r="V46" s="166">
        <f>SUM(V47:V60)</f>
        <v>205.56</v>
      </c>
      <c r="W46" s="166"/>
      <c r="X46" s="166"/>
      <c r="Y46" s="166"/>
      <c r="AG46" t="s">
        <v>212</v>
      </c>
    </row>
    <row r="47" spans="1:60" ht="22.5" outlineLevel="1" x14ac:dyDescent="0.2">
      <c r="A47" s="174">
        <v>15</v>
      </c>
      <c r="B47" s="175" t="s">
        <v>690</v>
      </c>
      <c r="C47" s="188" t="s">
        <v>691</v>
      </c>
      <c r="D47" s="176" t="s">
        <v>239</v>
      </c>
      <c r="E47" s="177">
        <v>8.4149999999999991</v>
      </c>
      <c r="F47" s="178">
        <v>0</v>
      </c>
      <c r="G47" s="179">
        <f>ROUND(E47*F47,2)</f>
        <v>0</v>
      </c>
      <c r="H47" s="164">
        <v>3672.46</v>
      </c>
      <c r="I47" s="163">
        <f>ROUND(E47*H47,2)</f>
        <v>30903.75</v>
      </c>
      <c r="J47" s="164">
        <v>1692.54</v>
      </c>
      <c r="K47" s="163">
        <f>ROUND(E47*J47,2)</f>
        <v>14242.72</v>
      </c>
      <c r="L47" s="163">
        <v>21</v>
      </c>
      <c r="M47" s="163">
        <f>G47*(1+L47/100)</f>
        <v>0</v>
      </c>
      <c r="N47" s="162">
        <v>2.5449999999999999</v>
      </c>
      <c r="O47" s="162">
        <f>ROUND(E47*N47,2)</f>
        <v>21.42</v>
      </c>
      <c r="P47" s="162">
        <v>0</v>
      </c>
      <c r="Q47" s="162">
        <f>ROUND(E47*P47,2)</f>
        <v>0</v>
      </c>
      <c r="R47" s="163"/>
      <c r="S47" s="163" t="s">
        <v>216</v>
      </c>
      <c r="T47" s="163" t="s">
        <v>216</v>
      </c>
      <c r="U47" s="163">
        <v>3.2130000000000001</v>
      </c>
      <c r="V47" s="163">
        <f>ROUND(E47*U47,2)</f>
        <v>27.04</v>
      </c>
      <c r="W47" s="163"/>
      <c r="X47" s="163" t="s">
        <v>240</v>
      </c>
      <c r="Y47" s="163" t="s">
        <v>219</v>
      </c>
      <c r="Z47" s="153"/>
      <c r="AA47" s="153"/>
      <c r="AB47" s="153"/>
      <c r="AC47" s="153"/>
      <c r="AD47" s="153"/>
      <c r="AE47" s="153"/>
      <c r="AF47" s="153"/>
      <c r="AG47" s="153" t="s">
        <v>350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2" x14ac:dyDescent="0.2">
      <c r="A48" s="160"/>
      <c r="B48" s="161"/>
      <c r="C48" s="194" t="s">
        <v>692</v>
      </c>
      <c r="D48" s="192"/>
      <c r="E48" s="193">
        <v>8.4149999999999991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16</v>
      </c>
      <c r="B49" s="175" t="s">
        <v>693</v>
      </c>
      <c r="C49" s="188" t="s">
        <v>694</v>
      </c>
      <c r="D49" s="176" t="s">
        <v>245</v>
      </c>
      <c r="E49" s="177">
        <v>23.55</v>
      </c>
      <c r="F49" s="178">
        <v>0</v>
      </c>
      <c r="G49" s="179">
        <f>ROUND(E49*F49,2)</f>
        <v>0</v>
      </c>
      <c r="H49" s="164">
        <v>187.5</v>
      </c>
      <c r="I49" s="163">
        <f>ROUND(E49*H49,2)</f>
        <v>4415.63</v>
      </c>
      <c r="J49" s="164">
        <v>661.5</v>
      </c>
      <c r="K49" s="163">
        <f>ROUND(E49*J49,2)</f>
        <v>15578.33</v>
      </c>
      <c r="L49" s="163">
        <v>21</v>
      </c>
      <c r="M49" s="163">
        <f>G49*(1+L49/100)</f>
        <v>0</v>
      </c>
      <c r="N49" s="162">
        <v>5.1500000000000001E-3</v>
      </c>
      <c r="O49" s="162">
        <f>ROUND(E49*N49,2)</f>
        <v>0.12</v>
      </c>
      <c r="P49" s="162">
        <v>0</v>
      </c>
      <c r="Q49" s="162">
        <f>ROUND(E49*P49,2)</f>
        <v>0</v>
      </c>
      <c r="R49" s="163"/>
      <c r="S49" s="163" t="s">
        <v>216</v>
      </c>
      <c r="T49" s="163" t="s">
        <v>216</v>
      </c>
      <c r="U49" s="163">
        <v>1.04</v>
      </c>
      <c r="V49" s="163">
        <f>ROUND(E49*U49,2)</f>
        <v>24.49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350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4" t="s">
        <v>695</v>
      </c>
      <c r="D50" s="192"/>
      <c r="E50" s="193">
        <v>23.55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74">
        <v>17</v>
      </c>
      <c r="B51" s="175" t="s">
        <v>696</v>
      </c>
      <c r="C51" s="188" t="s">
        <v>697</v>
      </c>
      <c r="D51" s="176" t="s">
        <v>245</v>
      </c>
      <c r="E51" s="177">
        <v>140.25</v>
      </c>
      <c r="F51" s="178">
        <v>0</v>
      </c>
      <c r="G51" s="179">
        <f>ROUND(E51*F51,2)</f>
        <v>0</v>
      </c>
      <c r="H51" s="164">
        <v>362.05</v>
      </c>
      <c r="I51" s="163">
        <f>ROUND(E51*H51,2)</f>
        <v>50777.51</v>
      </c>
      <c r="J51" s="164">
        <v>262.95</v>
      </c>
      <c r="K51" s="163">
        <f>ROUND(E51*J51,2)</f>
        <v>36878.74</v>
      </c>
      <c r="L51" s="163">
        <v>21</v>
      </c>
      <c r="M51" s="163">
        <f>G51*(1+L51/100)</f>
        <v>0</v>
      </c>
      <c r="N51" s="162">
        <v>1.8110000000000001E-2</v>
      </c>
      <c r="O51" s="162">
        <f>ROUND(E51*N51,2)</f>
        <v>2.54</v>
      </c>
      <c r="P51" s="162">
        <v>0</v>
      </c>
      <c r="Q51" s="162">
        <f>ROUND(E51*P51,2)</f>
        <v>0</v>
      </c>
      <c r="R51" s="163"/>
      <c r="S51" s="163" t="s">
        <v>216</v>
      </c>
      <c r="T51" s="163" t="s">
        <v>216</v>
      </c>
      <c r="U51" s="163">
        <v>0.41291</v>
      </c>
      <c r="V51" s="163">
        <f>ROUND(E51*U51,2)</f>
        <v>57.91</v>
      </c>
      <c r="W51" s="163"/>
      <c r="X51" s="163" t="s">
        <v>510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511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4" t="s">
        <v>698</v>
      </c>
      <c r="D52" s="192"/>
      <c r="E52" s="193">
        <v>140.25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4">
        <v>18</v>
      </c>
      <c r="B53" s="175" t="s">
        <v>699</v>
      </c>
      <c r="C53" s="188" t="s">
        <v>2077</v>
      </c>
      <c r="D53" s="176" t="s">
        <v>245</v>
      </c>
      <c r="E53" s="177">
        <v>140.25</v>
      </c>
      <c r="F53" s="178">
        <v>0</v>
      </c>
      <c r="G53" s="179">
        <f>ROUND(E53*F53,2)</f>
        <v>0</v>
      </c>
      <c r="H53" s="164">
        <v>57.27</v>
      </c>
      <c r="I53" s="163">
        <f>ROUND(E53*H53,2)</f>
        <v>8032.12</v>
      </c>
      <c r="J53" s="164">
        <v>83.23</v>
      </c>
      <c r="K53" s="163">
        <f>ROUND(E53*J53,2)</f>
        <v>11673.01</v>
      </c>
      <c r="L53" s="163">
        <v>21</v>
      </c>
      <c r="M53" s="163">
        <f>G53*(1+L53/100)</f>
        <v>0</v>
      </c>
      <c r="N53" s="162">
        <v>4.0999999999999999E-4</v>
      </c>
      <c r="O53" s="162">
        <f>ROUND(E53*N53,2)</f>
        <v>0.06</v>
      </c>
      <c r="P53" s="162">
        <v>0</v>
      </c>
      <c r="Q53" s="162">
        <f>ROUND(E53*P53,2)</f>
        <v>0</v>
      </c>
      <c r="R53" s="163"/>
      <c r="S53" s="163" t="s">
        <v>216</v>
      </c>
      <c r="T53" s="163" t="s">
        <v>216</v>
      </c>
      <c r="U53" s="163">
        <v>0.13150000000000001</v>
      </c>
      <c r="V53" s="163">
        <f>ROUND(E53*U53,2)</f>
        <v>18.440000000000001</v>
      </c>
      <c r="W53" s="163"/>
      <c r="X53" s="163" t="s">
        <v>510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700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2" x14ac:dyDescent="0.2">
      <c r="A54" s="160"/>
      <c r="B54" s="161"/>
      <c r="C54" s="194" t="s">
        <v>698</v>
      </c>
      <c r="D54" s="192"/>
      <c r="E54" s="193">
        <v>140.25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243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4">
        <v>19</v>
      </c>
      <c r="B55" s="175" t="s">
        <v>701</v>
      </c>
      <c r="C55" s="188" t="s">
        <v>702</v>
      </c>
      <c r="D55" s="176" t="s">
        <v>245</v>
      </c>
      <c r="E55" s="177">
        <v>116.7</v>
      </c>
      <c r="F55" s="178">
        <v>0</v>
      </c>
      <c r="G55" s="179">
        <f>ROUND(E55*F55,2)</f>
        <v>0</v>
      </c>
      <c r="H55" s="164">
        <v>574.34</v>
      </c>
      <c r="I55" s="163">
        <f>ROUND(E55*H55,2)</f>
        <v>67025.48</v>
      </c>
      <c r="J55" s="164">
        <v>441.66</v>
      </c>
      <c r="K55" s="163">
        <f>ROUND(E55*J55,2)</f>
        <v>51541.72</v>
      </c>
      <c r="L55" s="163">
        <v>21</v>
      </c>
      <c r="M55" s="163">
        <f>G55*(1+L55/100)</f>
        <v>0</v>
      </c>
      <c r="N55" s="162">
        <v>3.8700000000000002E-3</v>
      </c>
      <c r="O55" s="162">
        <f>ROUND(E55*N55,2)</f>
        <v>0.45</v>
      </c>
      <c r="P55" s="162">
        <v>0</v>
      </c>
      <c r="Q55" s="162">
        <f>ROUND(E55*P55,2)</f>
        <v>0</v>
      </c>
      <c r="R55" s="163"/>
      <c r="S55" s="163" t="s">
        <v>216</v>
      </c>
      <c r="T55" s="163" t="s">
        <v>216</v>
      </c>
      <c r="U55" s="163">
        <v>0.66566999999999998</v>
      </c>
      <c r="V55" s="163">
        <f>ROUND(E55*U55,2)</f>
        <v>77.680000000000007</v>
      </c>
      <c r="W55" s="163"/>
      <c r="X55" s="163" t="s">
        <v>510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511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2" x14ac:dyDescent="0.2">
      <c r="A56" s="160"/>
      <c r="B56" s="161"/>
      <c r="C56" s="194" t="s">
        <v>703</v>
      </c>
      <c r="D56" s="192"/>
      <c r="E56" s="193">
        <v>116.7</v>
      </c>
      <c r="F56" s="163"/>
      <c r="G56" s="163"/>
      <c r="H56" s="163"/>
      <c r="I56" s="163"/>
      <c r="J56" s="163"/>
      <c r="K56" s="163"/>
      <c r="L56" s="163"/>
      <c r="M56" s="163"/>
      <c r="N56" s="162"/>
      <c r="O56" s="162"/>
      <c r="P56" s="162"/>
      <c r="Q56" s="162"/>
      <c r="R56" s="163"/>
      <c r="S56" s="163"/>
      <c r="T56" s="163"/>
      <c r="U56" s="163"/>
      <c r="V56" s="163"/>
      <c r="W56" s="163"/>
      <c r="X56" s="163"/>
      <c r="Y56" s="163"/>
      <c r="Z56" s="153"/>
      <c r="AA56" s="153"/>
      <c r="AB56" s="153"/>
      <c r="AC56" s="153"/>
      <c r="AD56" s="153"/>
      <c r="AE56" s="153"/>
      <c r="AF56" s="153"/>
      <c r="AG56" s="153" t="s">
        <v>243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4">
        <v>20</v>
      </c>
      <c r="B57" s="175" t="s">
        <v>704</v>
      </c>
      <c r="C57" s="188" t="s">
        <v>2078</v>
      </c>
      <c r="D57" s="176" t="s">
        <v>245</v>
      </c>
      <c r="E57" s="177">
        <v>140.25</v>
      </c>
      <c r="F57" s="178">
        <v>0</v>
      </c>
      <c r="G57" s="179">
        <f>ROUND(E57*F57,2)</f>
        <v>0</v>
      </c>
      <c r="H57" s="164">
        <v>6.3</v>
      </c>
      <c r="I57" s="163">
        <f>ROUND(E57*H57,2)</f>
        <v>883.58</v>
      </c>
      <c r="J57" s="164">
        <v>0</v>
      </c>
      <c r="K57" s="163">
        <f>ROUND(E57*J57,2)</f>
        <v>0</v>
      </c>
      <c r="L57" s="163">
        <v>21</v>
      </c>
      <c r="M57" s="163">
        <f>G57*(1+L57/100)</f>
        <v>0</v>
      </c>
      <c r="N57" s="162">
        <v>3.0000000000000001E-5</v>
      </c>
      <c r="O57" s="162">
        <f>ROUND(E57*N57,2)</f>
        <v>0</v>
      </c>
      <c r="P57" s="162">
        <v>0</v>
      </c>
      <c r="Q57" s="162">
        <f>ROUND(E57*P57,2)</f>
        <v>0</v>
      </c>
      <c r="R57" s="163" t="s">
        <v>305</v>
      </c>
      <c r="S57" s="163" t="s">
        <v>216</v>
      </c>
      <c r="T57" s="163" t="s">
        <v>216</v>
      </c>
      <c r="U57" s="163">
        <v>0</v>
      </c>
      <c r="V57" s="163">
        <f>ROUND(E57*U57,2)</f>
        <v>0</v>
      </c>
      <c r="W57" s="163"/>
      <c r="X57" s="163" t="s">
        <v>306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516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 x14ac:dyDescent="0.2">
      <c r="A58" s="160"/>
      <c r="B58" s="161"/>
      <c r="C58" s="194" t="s">
        <v>698</v>
      </c>
      <c r="D58" s="192"/>
      <c r="E58" s="193">
        <v>140.25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243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4">
        <v>21</v>
      </c>
      <c r="B59" s="175" t="s">
        <v>705</v>
      </c>
      <c r="C59" s="188" t="s">
        <v>2079</v>
      </c>
      <c r="D59" s="176" t="s">
        <v>245</v>
      </c>
      <c r="E59" s="177">
        <v>23.55</v>
      </c>
      <c r="F59" s="178">
        <v>0</v>
      </c>
      <c r="G59" s="179">
        <f>ROUND(E59*F59,2)</f>
        <v>0</v>
      </c>
      <c r="H59" s="164">
        <v>847</v>
      </c>
      <c r="I59" s="163">
        <f>ROUND(E59*H59,2)</f>
        <v>19946.849999999999</v>
      </c>
      <c r="J59" s="164">
        <v>0</v>
      </c>
      <c r="K59" s="163">
        <f>ROUND(E59*J59,2)</f>
        <v>0</v>
      </c>
      <c r="L59" s="163">
        <v>21</v>
      </c>
      <c r="M59" s="163">
        <f>G59*(1+L59/100)</f>
        <v>0</v>
      </c>
      <c r="N59" s="162">
        <v>1.9199999999999998E-2</v>
      </c>
      <c r="O59" s="162">
        <f>ROUND(E59*N59,2)</f>
        <v>0.45</v>
      </c>
      <c r="P59" s="162">
        <v>0</v>
      </c>
      <c r="Q59" s="162">
        <f>ROUND(E59*P59,2)</f>
        <v>0</v>
      </c>
      <c r="R59" s="163" t="s">
        <v>305</v>
      </c>
      <c r="S59" s="163" t="s">
        <v>216</v>
      </c>
      <c r="T59" s="163" t="s">
        <v>216</v>
      </c>
      <c r="U59" s="163">
        <v>0</v>
      </c>
      <c r="V59" s="163">
        <f>ROUND(E59*U59,2)</f>
        <v>0</v>
      </c>
      <c r="W59" s="163"/>
      <c r="X59" s="163" t="s">
        <v>306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516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2" x14ac:dyDescent="0.2">
      <c r="A60" s="160"/>
      <c r="B60" s="161"/>
      <c r="C60" s="194" t="s">
        <v>695</v>
      </c>
      <c r="D60" s="192"/>
      <c r="E60" s="193">
        <v>23.55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67" t="s">
        <v>211</v>
      </c>
      <c r="B61" s="168" t="s">
        <v>129</v>
      </c>
      <c r="C61" s="186" t="s">
        <v>130</v>
      </c>
      <c r="D61" s="169"/>
      <c r="E61" s="170"/>
      <c r="F61" s="171"/>
      <c r="G61" s="172">
        <f>SUMIF(AG62:AG63,"&lt;&gt;NOR",G62:G63)</f>
        <v>0</v>
      </c>
      <c r="H61" s="166"/>
      <c r="I61" s="166">
        <f>SUM(I62:I63)</f>
        <v>0</v>
      </c>
      <c r="J61" s="166"/>
      <c r="K61" s="166">
        <f>SUM(K62:K63)</f>
        <v>9032.48</v>
      </c>
      <c r="L61" s="166"/>
      <c r="M61" s="166">
        <f>SUM(M62:M63)</f>
        <v>0</v>
      </c>
      <c r="N61" s="165"/>
      <c r="O61" s="165">
        <f>SUM(O62:O63)</f>
        <v>0</v>
      </c>
      <c r="P61" s="165"/>
      <c r="Q61" s="165">
        <f>SUM(Q62:Q63)</f>
        <v>3.48</v>
      </c>
      <c r="R61" s="166"/>
      <c r="S61" s="166"/>
      <c r="T61" s="166"/>
      <c r="U61" s="166"/>
      <c r="V61" s="166">
        <f>SUM(V62:V63)</f>
        <v>19.649999999999999</v>
      </c>
      <c r="W61" s="166"/>
      <c r="X61" s="166"/>
      <c r="Y61" s="166"/>
      <c r="AG61" t="s">
        <v>212</v>
      </c>
    </row>
    <row r="62" spans="1:60" outlineLevel="1" x14ac:dyDescent="0.2">
      <c r="A62" s="174">
        <v>22</v>
      </c>
      <c r="B62" s="175" t="s">
        <v>706</v>
      </c>
      <c r="C62" s="188" t="s">
        <v>707</v>
      </c>
      <c r="D62" s="176" t="s">
        <v>245</v>
      </c>
      <c r="E62" s="177">
        <v>75.585599999999999</v>
      </c>
      <c r="F62" s="178">
        <v>0</v>
      </c>
      <c r="G62" s="179">
        <f>ROUND(E62*F62,2)</f>
        <v>0</v>
      </c>
      <c r="H62" s="164">
        <v>0</v>
      </c>
      <c r="I62" s="163">
        <f>ROUND(E62*H62,2)</f>
        <v>0</v>
      </c>
      <c r="J62" s="164">
        <v>119.5</v>
      </c>
      <c r="K62" s="163">
        <f>ROUND(E62*J62,2)</f>
        <v>9032.48</v>
      </c>
      <c r="L62" s="163">
        <v>21</v>
      </c>
      <c r="M62" s="163">
        <f>G62*(1+L62/100)</f>
        <v>0</v>
      </c>
      <c r="N62" s="162">
        <v>0</v>
      </c>
      <c r="O62" s="162">
        <f>ROUND(E62*N62,2)</f>
        <v>0</v>
      </c>
      <c r="P62" s="162">
        <v>4.5999999999999999E-2</v>
      </c>
      <c r="Q62" s="162">
        <f>ROUND(E62*P62,2)</f>
        <v>3.48</v>
      </c>
      <c r="R62" s="163"/>
      <c r="S62" s="163" t="s">
        <v>216</v>
      </c>
      <c r="T62" s="163" t="s">
        <v>216</v>
      </c>
      <c r="U62" s="163">
        <v>0.26</v>
      </c>
      <c r="V62" s="163">
        <f>ROUND(E62*U62,2)</f>
        <v>19.649999999999999</v>
      </c>
      <c r="W62" s="163"/>
      <c r="X62" s="163" t="s">
        <v>240</v>
      </c>
      <c r="Y62" s="163" t="s">
        <v>219</v>
      </c>
      <c r="Z62" s="153"/>
      <c r="AA62" s="153"/>
      <c r="AB62" s="153"/>
      <c r="AC62" s="153"/>
      <c r="AD62" s="153"/>
      <c r="AE62" s="153"/>
      <c r="AF62" s="153"/>
      <c r="AG62" s="153" t="s">
        <v>241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2" x14ac:dyDescent="0.2">
      <c r="A63" s="160"/>
      <c r="B63" s="161"/>
      <c r="C63" s="194" t="s">
        <v>708</v>
      </c>
      <c r="D63" s="192"/>
      <c r="E63" s="193">
        <v>75.585599999999999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243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7" t="s">
        <v>211</v>
      </c>
      <c r="B64" s="168" t="s">
        <v>133</v>
      </c>
      <c r="C64" s="186" t="s">
        <v>134</v>
      </c>
      <c r="D64" s="169"/>
      <c r="E64" s="170"/>
      <c r="F64" s="171"/>
      <c r="G64" s="172">
        <f>SUMIF(AG65:AG65,"&lt;&gt;NOR",G65:G65)</f>
        <v>0</v>
      </c>
      <c r="H64" s="166"/>
      <c r="I64" s="166">
        <f>SUM(I65:I65)</f>
        <v>0</v>
      </c>
      <c r="J64" s="166"/>
      <c r="K64" s="166">
        <f>SUM(K65:K65)</f>
        <v>35151.17</v>
      </c>
      <c r="L64" s="166"/>
      <c r="M64" s="166">
        <f>SUM(M65:M65)</f>
        <v>0</v>
      </c>
      <c r="N64" s="165"/>
      <c r="O64" s="165">
        <f>SUM(O65:O65)</f>
        <v>0</v>
      </c>
      <c r="P64" s="165"/>
      <c r="Q64" s="165">
        <f>SUM(Q65:Q65)</f>
        <v>0</v>
      </c>
      <c r="R64" s="166"/>
      <c r="S64" s="166"/>
      <c r="T64" s="166"/>
      <c r="U64" s="166"/>
      <c r="V64" s="166">
        <f>SUM(V65:V65)</f>
        <v>66.239999999999995</v>
      </c>
      <c r="W64" s="166"/>
      <c r="X64" s="166"/>
      <c r="Y64" s="166"/>
      <c r="AG64" t="s">
        <v>212</v>
      </c>
    </row>
    <row r="65" spans="1:60" outlineLevel="1" x14ac:dyDescent="0.2">
      <c r="A65" s="180">
        <v>23</v>
      </c>
      <c r="B65" s="181" t="s">
        <v>637</v>
      </c>
      <c r="C65" s="187" t="s">
        <v>638</v>
      </c>
      <c r="D65" s="182" t="s">
        <v>283</v>
      </c>
      <c r="E65" s="183">
        <v>35.011130000000001</v>
      </c>
      <c r="F65" s="184">
        <v>0</v>
      </c>
      <c r="G65" s="185">
        <f>ROUND(E65*F65,2)</f>
        <v>0</v>
      </c>
      <c r="H65" s="164">
        <v>0</v>
      </c>
      <c r="I65" s="163">
        <f>ROUND(E65*H65,2)</f>
        <v>0</v>
      </c>
      <c r="J65" s="164">
        <v>1004</v>
      </c>
      <c r="K65" s="163">
        <f>ROUND(E65*J65,2)</f>
        <v>35151.17</v>
      </c>
      <c r="L65" s="163">
        <v>21</v>
      </c>
      <c r="M65" s="163">
        <f>G65*(1+L65/100)</f>
        <v>0</v>
      </c>
      <c r="N65" s="162">
        <v>0</v>
      </c>
      <c r="O65" s="162">
        <f>ROUND(E65*N65,2)</f>
        <v>0</v>
      </c>
      <c r="P65" s="162">
        <v>0</v>
      </c>
      <c r="Q65" s="162">
        <f>ROUND(E65*P65,2)</f>
        <v>0</v>
      </c>
      <c r="R65" s="163"/>
      <c r="S65" s="163" t="s">
        <v>216</v>
      </c>
      <c r="T65" s="163" t="s">
        <v>216</v>
      </c>
      <c r="U65" s="163">
        <v>1.8919999999999999</v>
      </c>
      <c r="V65" s="163">
        <f>ROUND(E65*U65,2)</f>
        <v>66.239999999999995</v>
      </c>
      <c r="W65" s="163"/>
      <c r="X65" s="163" t="s">
        <v>291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292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167" t="s">
        <v>211</v>
      </c>
      <c r="B66" s="168" t="s">
        <v>145</v>
      </c>
      <c r="C66" s="186" t="s">
        <v>146</v>
      </c>
      <c r="D66" s="169"/>
      <c r="E66" s="170"/>
      <c r="F66" s="171"/>
      <c r="G66" s="172">
        <f>SUMIF(AG67:AG77,"&lt;&gt;NOR",G67:G77)</f>
        <v>0</v>
      </c>
      <c r="H66" s="166"/>
      <c r="I66" s="166">
        <f>SUM(I67:I77)</f>
        <v>3544.94</v>
      </c>
      <c r="J66" s="166"/>
      <c r="K66" s="166">
        <f>SUM(K67:K77)</f>
        <v>6092.69</v>
      </c>
      <c r="L66" s="166"/>
      <c r="M66" s="166">
        <f>SUM(M67:M77)</f>
        <v>0</v>
      </c>
      <c r="N66" s="165"/>
      <c r="O66" s="165">
        <f>SUM(O67:O77)</f>
        <v>0.02</v>
      </c>
      <c r="P66" s="165"/>
      <c r="Q66" s="165">
        <f>SUM(Q67:Q77)</f>
        <v>0</v>
      </c>
      <c r="R66" s="166"/>
      <c r="S66" s="166"/>
      <c r="T66" s="166"/>
      <c r="U66" s="166"/>
      <c r="V66" s="166">
        <f>SUM(V67:V77)</f>
        <v>9.6</v>
      </c>
      <c r="W66" s="166"/>
      <c r="X66" s="166"/>
      <c r="Y66" s="166"/>
      <c r="AG66" t="s">
        <v>212</v>
      </c>
    </row>
    <row r="67" spans="1:60" ht="22.5" outlineLevel="1" x14ac:dyDescent="0.2">
      <c r="A67" s="174">
        <v>24</v>
      </c>
      <c r="B67" s="175" t="s">
        <v>709</v>
      </c>
      <c r="C67" s="188" t="s">
        <v>2080</v>
      </c>
      <c r="D67" s="176" t="s">
        <v>245</v>
      </c>
      <c r="E67" s="177">
        <v>68.001999999999995</v>
      </c>
      <c r="F67" s="178">
        <v>0</v>
      </c>
      <c r="G67" s="179">
        <f>ROUND(E67*F67,2)</f>
        <v>0</v>
      </c>
      <c r="H67" s="164">
        <v>31.83</v>
      </c>
      <c r="I67" s="163">
        <f>ROUND(E67*H67,2)</f>
        <v>2164.5</v>
      </c>
      <c r="J67" s="164">
        <v>89.17</v>
      </c>
      <c r="K67" s="163">
        <f>ROUND(E67*J67,2)</f>
        <v>6063.74</v>
      </c>
      <c r="L67" s="163">
        <v>21</v>
      </c>
      <c r="M67" s="163">
        <f>G67*(1+L67/100)</f>
        <v>0</v>
      </c>
      <c r="N67" s="162">
        <v>1.9000000000000001E-4</v>
      </c>
      <c r="O67" s="162">
        <f>ROUND(E67*N67,2)</f>
        <v>0.01</v>
      </c>
      <c r="P67" s="162">
        <v>0</v>
      </c>
      <c r="Q67" s="162">
        <f>ROUND(E67*P67,2)</f>
        <v>0</v>
      </c>
      <c r="R67" s="163"/>
      <c r="S67" s="163" t="s">
        <v>216</v>
      </c>
      <c r="T67" s="163" t="s">
        <v>216</v>
      </c>
      <c r="U67" s="163">
        <v>0.14000000000000001</v>
      </c>
      <c r="V67" s="163">
        <f>ROUND(E67*U67,2)</f>
        <v>9.52</v>
      </c>
      <c r="W67" s="163"/>
      <c r="X67" s="163" t="s">
        <v>240</v>
      </c>
      <c r="Y67" s="163" t="s">
        <v>219</v>
      </c>
      <c r="Z67" s="153"/>
      <c r="AA67" s="153"/>
      <c r="AB67" s="153"/>
      <c r="AC67" s="153"/>
      <c r="AD67" s="153"/>
      <c r="AE67" s="153"/>
      <c r="AF67" s="153"/>
      <c r="AG67" s="153" t="s">
        <v>350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2" x14ac:dyDescent="0.2">
      <c r="A68" s="160"/>
      <c r="B68" s="161"/>
      <c r="C68" s="194" t="s">
        <v>675</v>
      </c>
      <c r="D68" s="192"/>
      <c r="E68" s="193">
        <v>36.659999999999997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243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3" x14ac:dyDescent="0.2">
      <c r="A69" s="160"/>
      <c r="B69" s="161"/>
      <c r="C69" s="194" t="s">
        <v>676</v>
      </c>
      <c r="D69" s="192"/>
      <c r="E69" s="193">
        <v>20.742000000000001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3" x14ac:dyDescent="0.2">
      <c r="A70" s="160"/>
      <c r="B70" s="161"/>
      <c r="C70" s="194" t="s">
        <v>710</v>
      </c>
      <c r="D70" s="192"/>
      <c r="E70" s="193">
        <v>12</v>
      </c>
      <c r="F70" s="163"/>
      <c r="G70" s="163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3"/>
      <c r="AA70" s="153"/>
      <c r="AB70" s="153"/>
      <c r="AC70" s="153"/>
      <c r="AD70" s="153"/>
      <c r="AE70" s="153"/>
      <c r="AF70" s="153"/>
      <c r="AG70" s="153" t="s">
        <v>243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3" x14ac:dyDescent="0.2">
      <c r="A71" s="160"/>
      <c r="B71" s="161"/>
      <c r="C71" s="194" t="s">
        <v>677</v>
      </c>
      <c r="D71" s="192"/>
      <c r="E71" s="193">
        <v>-1.4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4">
        <v>25</v>
      </c>
      <c r="B72" s="175" t="s">
        <v>711</v>
      </c>
      <c r="C72" s="188" t="s">
        <v>2081</v>
      </c>
      <c r="D72" s="176" t="s">
        <v>245</v>
      </c>
      <c r="E72" s="177">
        <v>68.001999999999995</v>
      </c>
      <c r="F72" s="178">
        <v>0</v>
      </c>
      <c r="G72" s="179">
        <f>ROUND(E72*F72,2)</f>
        <v>0</v>
      </c>
      <c r="H72" s="164">
        <v>20.3</v>
      </c>
      <c r="I72" s="163">
        <f>ROUND(E72*H72,2)</f>
        <v>1380.44</v>
      </c>
      <c r="J72" s="164">
        <v>0</v>
      </c>
      <c r="K72" s="163">
        <f>ROUND(E72*J72,2)</f>
        <v>0</v>
      </c>
      <c r="L72" s="163">
        <v>21</v>
      </c>
      <c r="M72" s="163">
        <f>G72*(1+L72/100)</f>
        <v>0</v>
      </c>
      <c r="N72" s="162">
        <v>1.3999999999999999E-4</v>
      </c>
      <c r="O72" s="162">
        <f>ROUND(E72*N72,2)</f>
        <v>0.01</v>
      </c>
      <c r="P72" s="162">
        <v>0</v>
      </c>
      <c r="Q72" s="162">
        <f>ROUND(E72*P72,2)</f>
        <v>0</v>
      </c>
      <c r="R72" s="163" t="s">
        <v>305</v>
      </c>
      <c r="S72" s="163" t="s">
        <v>216</v>
      </c>
      <c r="T72" s="163" t="s">
        <v>216</v>
      </c>
      <c r="U72" s="163">
        <v>0</v>
      </c>
      <c r="V72" s="163">
        <f>ROUND(E72*U72,2)</f>
        <v>0</v>
      </c>
      <c r="W72" s="163"/>
      <c r="X72" s="163" t="s">
        <v>306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516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 x14ac:dyDescent="0.2">
      <c r="A73" s="160"/>
      <c r="B73" s="161"/>
      <c r="C73" s="194" t="s">
        <v>675</v>
      </c>
      <c r="D73" s="192"/>
      <c r="E73" s="193">
        <v>36.659999999999997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3" x14ac:dyDescent="0.2">
      <c r="A74" s="160"/>
      <c r="B74" s="161"/>
      <c r="C74" s="194" t="s">
        <v>676</v>
      </c>
      <c r="D74" s="192"/>
      <c r="E74" s="193">
        <v>20.742000000000001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3"/>
      <c r="AA74" s="153"/>
      <c r="AB74" s="153"/>
      <c r="AC74" s="153"/>
      <c r="AD74" s="153"/>
      <c r="AE74" s="153"/>
      <c r="AF74" s="153"/>
      <c r="AG74" s="153" t="s">
        <v>243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3" x14ac:dyDescent="0.2">
      <c r="A75" s="160"/>
      <c r="B75" s="161"/>
      <c r="C75" s="194" t="s">
        <v>710</v>
      </c>
      <c r="D75" s="192"/>
      <c r="E75" s="193">
        <v>12</v>
      </c>
      <c r="F75" s="163"/>
      <c r="G75" s="163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243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3" x14ac:dyDescent="0.2">
      <c r="A76" s="160"/>
      <c r="B76" s="161"/>
      <c r="C76" s="194" t="s">
        <v>677</v>
      </c>
      <c r="D76" s="192"/>
      <c r="E76" s="193">
        <v>-1.4</v>
      </c>
      <c r="F76" s="163"/>
      <c r="G76" s="163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3"/>
      <c r="AA76" s="153"/>
      <c r="AB76" s="153"/>
      <c r="AC76" s="153"/>
      <c r="AD76" s="153"/>
      <c r="AE76" s="153"/>
      <c r="AF76" s="153"/>
      <c r="AG76" s="153" t="s">
        <v>243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80">
        <v>26</v>
      </c>
      <c r="B77" s="181" t="s">
        <v>712</v>
      </c>
      <c r="C77" s="187" t="s">
        <v>713</v>
      </c>
      <c r="D77" s="182" t="s">
        <v>283</v>
      </c>
      <c r="E77" s="183">
        <v>2.2440000000000002E-2</v>
      </c>
      <c r="F77" s="184">
        <v>0</v>
      </c>
      <c r="G77" s="185">
        <f>ROUND(E77*F77,2)</f>
        <v>0</v>
      </c>
      <c r="H77" s="164">
        <v>0</v>
      </c>
      <c r="I77" s="163">
        <f>ROUND(E77*H77,2)</f>
        <v>0</v>
      </c>
      <c r="J77" s="164">
        <v>1290</v>
      </c>
      <c r="K77" s="163">
        <f>ROUND(E77*J77,2)</f>
        <v>28.95</v>
      </c>
      <c r="L77" s="163">
        <v>21</v>
      </c>
      <c r="M77" s="163">
        <f>G77*(1+L77/100)</f>
        <v>0</v>
      </c>
      <c r="N77" s="162">
        <v>0</v>
      </c>
      <c r="O77" s="162">
        <f>ROUND(E77*N77,2)</f>
        <v>0</v>
      </c>
      <c r="P77" s="162">
        <v>0</v>
      </c>
      <c r="Q77" s="162">
        <f>ROUND(E77*P77,2)</f>
        <v>0</v>
      </c>
      <c r="R77" s="163"/>
      <c r="S77" s="163" t="s">
        <v>216</v>
      </c>
      <c r="T77" s="163" t="s">
        <v>216</v>
      </c>
      <c r="U77" s="163">
        <v>3.6619999999999999</v>
      </c>
      <c r="V77" s="163">
        <f>ROUND(E77*U77,2)</f>
        <v>0.08</v>
      </c>
      <c r="W77" s="163"/>
      <c r="X77" s="163" t="s">
        <v>291</v>
      </c>
      <c r="Y77" s="163" t="s">
        <v>219</v>
      </c>
      <c r="Z77" s="153"/>
      <c r="AA77" s="153"/>
      <c r="AB77" s="153"/>
      <c r="AC77" s="153"/>
      <c r="AD77" s="153"/>
      <c r="AE77" s="153"/>
      <c r="AF77" s="153"/>
      <c r="AG77" s="153" t="s">
        <v>297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67" t="s">
        <v>211</v>
      </c>
      <c r="B78" s="168" t="s">
        <v>155</v>
      </c>
      <c r="C78" s="186" t="s">
        <v>156</v>
      </c>
      <c r="D78" s="169"/>
      <c r="E78" s="170"/>
      <c r="F78" s="171"/>
      <c r="G78" s="172">
        <f>SUMIF(AG79:AG93,"&lt;&gt;NOR",G79:G93)</f>
        <v>0</v>
      </c>
      <c r="H78" s="166"/>
      <c r="I78" s="166">
        <f>SUM(I79:I93)</f>
        <v>47821.06</v>
      </c>
      <c r="J78" s="166"/>
      <c r="K78" s="166">
        <f>SUM(K79:K93)</f>
        <v>54832.139999999992</v>
      </c>
      <c r="L78" s="166"/>
      <c r="M78" s="166">
        <f>SUM(M79:M93)</f>
        <v>0</v>
      </c>
      <c r="N78" s="165"/>
      <c r="O78" s="165">
        <f>SUM(O79:O93)</f>
        <v>2.6</v>
      </c>
      <c r="P78" s="165"/>
      <c r="Q78" s="165">
        <f>SUM(Q79:Q93)</f>
        <v>1.1499999999999999</v>
      </c>
      <c r="R78" s="166"/>
      <c r="S78" s="166"/>
      <c r="T78" s="166"/>
      <c r="U78" s="166"/>
      <c r="V78" s="166">
        <f>SUM(V79:V93)</f>
        <v>71.78</v>
      </c>
      <c r="W78" s="166"/>
      <c r="X78" s="166"/>
      <c r="Y78" s="166"/>
      <c r="AG78" t="s">
        <v>212</v>
      </c>
    </row>
    <row r="79" spans="1:60" ht="22.5" outlineLevel="1" x14ac:dyDescent="0.2">
      <c r="A79" s="174">
        <v>27</v>
      </c>
      <c r="B79" s="175" t="s">
        <v>714</v>
      </c>
      <c r="C79" s="188" t="s">
        <v>715</v>
      </c>
      <c r="D79" s="176" t="s">
        <v>249</v>
      </c>
      <c r="E79" s="177">
        <v>54.5</v>
      </c>
      <c r="F79" s="178">
        <v>0</v>
      </c>
      <c r="G79" s="179">
        <f>ROUND(E79*F79,2)</f>
        <v>0</v>
      </c>
      <c r="H79" s="164">
        <v>394.61</v>
      </c>
      <c r="I79" s="163">
        <f>ROUND(E79*H79,2)</f>
        <v>21506.25</v>
      </c>
      <c r="J79" s="164">
        <v>382.39</v>
      </c>
      <c r="K79" s="163">
        <f>ROUND(E79*J79,2)</f>
        <v>20840.259999999998</v>
      </c>
      <c r="L79" s="163">
        <v>21</v>
      </c>
      <c r="M79" s="163">
        <f>G79*(1+L79/100)</f>
        <v>0</v>
      </c>
      <c r="N79" s="162">
        <v>1.8409999999999999E-2</v>
      </c>
      <c r="O79" s="162">
        <f>ROUND(E79*N79,2)</f>
        <v>1</v>
      </c>
      <c r="P79" s="162">
        <v>0</v>
      </c>
      <c r="Q79" s="162">
        <f>ROUND(E79*P79,2)</f>
        <v>0</v>
      </c>
      <c r="R79" s="163"/>
      <c r="S79" s="163" t="s">
        <v>216</v>
      </c>
      <c r="T79" s="163" t="s">
        <v>216</v>
      </c>
      <c r="U79" s="163">
        <v>0.45300000000000001</v>
      </c>
      <c r="V79" s="163">
        <f>ROUND(E79*U79,2)</f>
        <v>24.69</v>
      </c>
      <c r="W79" s="163"/>
      <c r="X79" s="163" t="s">
        <v>240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350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2" x14ac:dyDescent="0.2">
      <c r="A80" s="160"/>
      <c r="B80" s="161"/>
      <c r="C80" s="194" t="s">
        <v>716</v>
      </c>
      <c r="D80" s="192"/>
      <c r="E80" s="193">
        <v>45.1</v>
      </c>
      <c r="F80" s="163"/>
      <c r="G80" s="163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243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3" x14ac:dyDescent="0.2">
      <c r="A81" s="160"/>
      <c r="B81" s="161"/>
      <c r="C81" s="194" t="s">
        <v>717</v>
      </c>
      <c r="D81" s="192"/>
      <c r="E81" s="193">
        <v>9.4</v>
      </c>
      <c r="F81" s="163"/>
      <c r="G81" s="163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3"/>
      <c r="AA81" s="153"/>
      <c r="AB81" s="153"/>
      <c r="AC81" s="153"/>
      <c r="AD81" s="153"/>
      <c r="AE81" s="153"/>
      <c r="AF81" s="153"/>
      <c r="AG81" s="153" t="s">
        <v>243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33.75" outlineLevel="1" x14ac:dyDescent="0.2">
      <c r="A82" s="174">
        <v>28</v>
      </c>
      <c r="B82" s="175" t="s">
        <v>718</v>
      </c>
      <c r="C82" s="188" t="s">
        <v>719</v>
      </c>
      <c r="D82" s="176" t="s">
        <v>249</v>
      </c>
      <c r="E82" s="177">
        <v>6.6</v>
      </c>
      <c r="F82" s="178">
        <v>0</v>
      </c>
      <c r="G82" s="179">
        <f>ROUND(E82*F82,2)</f>
        <v>0</v>
      </c>
      <c r="H82" s="164">
        <v>295.01</v>
      </c>
      <c r="I82" s="163">
        <f>ROUND(E82*H82,2)</f>
        <v>1947.07</v>
      </c>
      <c r="J82" s="164">
        <v>268.99</v>
      </c>
      <c r="K82" s="163">
        <f>ROUND(E82*J82,2)</f>
        <v>1775.33</v>
      </c>
      <c r="L82" s="163">
        <v>21</v>
      </c>
      <c r="M82" s="163">
        <f>G82*(1+L82/100)</f>
        <v>0</v>
      </c>
      <c r="N82" s="162">
        <v>1.4540000000000001E-2</v>
      </c>
      <c r="O82" s="162">
        <f>ROUND(E82*N82,2)</f>
        <v>0.1</v>
      </c>
      <c r="P82" s="162">
        <v>0</v>
      </c>
      <c r="Q82" s="162">
        <f>ROUND(E82*P82,2)</f>
        <v>0</v>
      </c>
      <c r="R82" s="163"/>
      <c r="S82" s="163" t="s">
        <v>216</v>
      </c>
      <c r="T82" s="163" t="s">
        <v>216</v>
      </c>
      <c r="U82" s="163">
        <v>0.33579999999999999</v>
      </c>
      <c r="V82" s="163">
        <f>ROUND(E82*U82,2)</f>
        <v>2.2200000000000002</v>
      </c>
      <c r="W82" s="163"/>
      <c r="X82" s="163" t="s">
        <v>240</v>
      </c>
      <c r="Y82" s="163" t="s">
        <v>219</v>
      </c>
      <c r="Z82" s="153"/>
      <c r="AA82" s="153"/>
      <c r="AB82" s="153"/>
      <c r="AC82" s="153"/>
      <c r="AD82" s="153"/>
      <c r="AE82" s="153"/>
      <c r="AF82" s="153"/>
      <c r="AG82" s="153" t="s">
        <v>350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2" x14ac:dyDescent="0.2">
      <c r="A83" s="160"/>
      <c r="B83" s="161"/>
      <c r="C83" s="194" t="s">
        <v>720</v>
      </c>
      <c r="D83" s="192"/>
      <c r="E83" s="193">
        <v>6.6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3"/>
      <c r="AA83" s="153"/>
      <c r="AB83" s="153"/>
      <c r="AC83" s="153"/>
      <c r="AD83" s="153"/>
      <c r="AE83" s="153"/>
      <c r="AF83" s="153"/>
      <c r="AG83" s="153" t="s">
        <v>243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74">
        <v>29</v>
      </c>
      <c r="B84" s="175" t="s">
        <v>721</v>
      </c>
      <c r="C84" s="188" t="s">
        <v>722</v>
      </c>
      <c r="D84" s="176" t="s">
        <v>249</v>
      </c>
      <c r="E84" s="177">
        <v>46.4</v>
      </c>
      <c r="F84" s="178">
        <v>0</v>
      </c>
      <c r="G84" s="179">
        <f>ROUND(E84*F84,2)</f>
        <v>0</v>
      </c>
      <c r="H84" s="164">
        <v>4.6900000000000004</v>
      </c>
      <c r="I84" s="163">
        <f>ROUND(E84*H84,2)</f>
        <v>217.62</v>
      </c>
      <c r="J84" s="164">
        <v>302.81</v>
      </c>
      <c r="K84" s="163">
        <f>ROUND(E84*J84,2)</f>
        <v>14050.38</v>
      </c>
      <c r="L84" s="163">
        <v>21</v>
      </c>
      <c r="M84" s="163">
        <f>G84*(1+L84/100)</f>
        <v>0</v>
      </c>
      <c r="N84" s="162">
        <v>1.6000000000000001E-4</v>
      </c>
      <c r="O84" s="162">
        <f>ROUND(E84*N84,2)</f>
        <v>0.01</v>
      </c>
      <c r="P84" s="162">
        <v>2.4750000000000001E-2</v>
      </c>
      <c r="Q84" s="162">
        <f>ROUND(E84*P84,2)</f>
        <v>1.1499999999999999</v>
      </c>
      <c r="R84" s="163"/>
      <c r="S84" s="163" t="s">
        <v>216</v>
      </c>
      <c r="T84" s="163" t="s">
        <v>216</v>
      </c>
      <c r="U84" s="163">
        <v>0.40949999999999998</v>
      </c>
      <c r="V84" s="163">
        <f>ROUND(E84*U84,2)</f>
        <v>19</v>
      </c>
      <c r="W84" s="163"/>
      <c r="X84" s="163" t="s">
        <v>240</v>
      </c>
      <c r="Y84" s="163" t="s">
        <v>219</v>
      </c>
      <c r="Z84" s="153"/>
      <c r="AA84" s="153"/>
      <c r="AB84" s="153"/>
      <c r="AC84" s="153"/>
      <c r="AD84" s="153"/>
      <c r="AE84" s="153"/>
      <c r="AF84" s="153"/>
      <c r="AG84" s="153" t="s">
        <v>350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2" x14ac:dyDescent="0.2">
      <c r="A85" s="160"/>
      <c r="B85" s="161"/>
      <c r="C85" s="194" t="s">
        <v>723</v>
      </c>
      <c r="D85" s="192"/>
      <c r="E85" s="193">
        <v>30.4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3"/>
      <c r="AA85" s="153"/>
      <c r="AB85" s="153"/>
      <c r="AC85" s="153"/>
      <c r="AD85" s="153"/>
      <c r="AE85" s="153"/>
      <c r="AF85" s="153"/>
      <c r="AG85" s="153" t="s">
        <v>243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3" x14ac:dyDescent="0.2">
      <c r="A86" s="160"/>
      <c r="B86" s="161"/>
      <c r="C86" s="194" t="s">
        <v>724</v>
      </c>
      <c r="D86" s="192"/>
      <c r="E86" s="193">
        <v>16</v>
      </c>
      <c r="F86" s="163"/>
      <c r="G86" s="163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3"/>
      <c r="AA86" s="153"/>
      <c r="AB86" s="153"/>
      <c r="AC86" s="153"/>
      <c r="AD86" s="153"/>
      <c r="AE86" s="153"/>
      <c r="AF86" s="153"/>
      <c r="AG86" s="153" t="s">
        <v>243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74">
        <v>30</v>
      </c>
      <c r="B87" s="175" t="s">
        <v>725</v>
      </c>
      <c r="C87" s="188" t="s">
        <v>726</v>
      </c>
      <c r="D87" s="176" t="s">
        <v>245</v>
      </c>
      <c r="E87" s="177">
        <v>12</v>
      </c>
      <c r="F87" s="178">
        <v>0</v>
      </c>
      <c r="G87" s="179">
        <f>ROUND(E87*F87,2)</f>
        <v>0</v>
      </c>
      <c r="H87" s="164">
        <v>4.6900000000000004</v>
      </c>
      <c r="I87" s="163">
        <f>ROUND(E87*H87,2)</f>
        <v>56.28</v>
      </c>
      <c r="J87" s="164">
        <v>175.31</v>
      </c>
      <c r="K87" s="163">
        <f>ROUND(E87*J87,2)</f>
        <v>2103.7199999999998</v>
      </c>
      <c r="L87" s="163">
        <v>21</v>
      </c>
      <c r="M87" s="163">
        <f>G87*(1+L87/100)</f>
        <v>0</v>
      </c>
      <c r="N87" s="162">
        <v>1.6000000000000001E-4</v>
      </c>
      <c r="O87" s="162">
        <f>ROUND(E87*N87,2)</f>
        <v>0</v>
      </c>
      <c r="P87" s="162">
        <v>0</v>
      </c>
      <c r="Q87" s="162">
        <f>ROUND(E87*P87,2)</f>
        <v>0</v>
      </c>
      <c r="R87" s="163"/>
      <c r="S87" s="163" t="s">
        <v>216</v>
      </c>
      <c r="T87" s="163" t="s">
        <v>216</v>
      </c>
      <c r="U87" s="163">
        <v>0.28499999999999998</v>
      </c>
      <c r="V87" s="163">
        <f>ROUND(E87*U87,2)</f>
        <v>3.42</v>
      </c>
      <c r="W87" s="163"/>
      <c r="X87" s="163" t="s">
        <v>240</v>
      </c>
      <c r="Y87" s="163" t="s">
        <v>219</v>
      </c>
      <c r="Z87" s="153"/>
      <c r="AA87" s="153"/>
      <c r="AB87" s="153"/>
      <c r="AC87" s="153"/>
      <c r="AD87" s="153"/>
      <c r="AE87" s="153"/>
      <c r="AF87" s="153"/>
      <c r="AG87" s="153" t="s">
        <v>350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2" x14ac:dyDescent="0.2">
      <c r="A88" s="160"/>
      <c r="B88" s="161"/>
      <c r="C88" s="194" t="s">
        <v>727</v>
      </c>
      <c r="D88" s="192"/>
      <c r="E88" s="193">
        <v>12</v>
      </c>
      <c r="F88" s="163"/>
      <c r="G88" s="163"/>
      <c r="H88" s="163"/>
      <c r="I88" s="163"/>
      <c r="J88" s="163"/>
      <c r="K88" s="163"/>
      <c r="L88" s="163"/>
      <c r="M88" s="163"/>
      <c r="N88" s="162"/>
      <c r="O88" s="162"/>
      <c r="P88" s="162"/>
      <c r="Q88" s="162"/>
      <c r="R88" s="163"/>
      <c r="S88" s="163"/>
      <c r="T88" s="163"/>
      <c r="U88" s="163"/>
      <c r="V88" s="163"/>
      <c r="W88" s="163"/>
      <c r="X88" s="163"/>
      <c r="Y88" s="163"/>
      <c r="Z88" s="153"/>
      <c r="AA88" s="153"/>
      <c r="AB88" s="153"/>
      <c r="AC88" s="153"/>
      <c r="AD88" s="153"/>
      <c r="AE88" s="153"/>
      <c r="AF88" s="153"/>
      <c r="AG88" s="153" t="s">
        <v>243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74">
        <v>31</v>
      </c>
      <c r="B89" s="175" t="s">
        <v>728</v>
      </c>
      <c r="C89" s="188" t="s">
        <v>729</v>
      </c>
      <c r="D89" s="176" t="s">
        <v>245</v>
      </c>
      <c r="E89" s="177">
        <v>84.375</v>
      </c>
      <c r="F89" s="178">
        <v>0</v>
      </c>
      <c r="G89" s="179">
        <f>ROUND(E89*F89,2)</f>
        <v>0</v>
      </c>
      <c r="H89" s="164">
        <v>204.49</v>
      </c>
      <c r="I89" s="163">
        <f>ROUND(E89*H89,2)</f>
        <v>17253.84</v>
      </c>
      <c r="J89" s="164">
        <v>130.51</v>
      </c>
      <c r="K89" s="163">
        <f>ROUND(E89*J89,2)</f>
        <v>11011.78</v>
      </c>
      <c r="L89" s="163">
        <v>21</v>
      </c>
      <c r="M89" s="163">
        <f>G89*(1+L89/100)</f>
        <v>0</v>
      </c>
      <c r="N89" s="162">
        <v>1.426E-2</v>
      </c>
      <c r="O89" s="162">
        <f>ROUND(E89*N89,2)</f>
        <v>1.2</v>
      </c>
      <c r="P89" s="162">
        <v>0</v>
      </c>
      <c r="Q89" s="162">
        <f>ROUND(E89*P89,2)</f>
        <v>0</v>
      </c>
      <c r="R89" s="163"/>
      <c r="S89" s="163" t="s">
        <v>216</v>
      </c>
      <c r="T89" s="163" t="s">
        <v>216</v>
      </c>
      <c r="U89" s="163">
        <v>0.21199999999999999</v>
      </c>
      <c r="V89" s="163">
        <f>ROUND(E89*U89,2)</f>
        <v>17.89</v>
      </c>
      <c r="W89" s="163"/>
      <c r="X89" s="163" t="s">
        <v>240</v>
      </c>
      <c r="Y89" s="163" t="s">
        <v>219</v>
      </c>
      <c r="Z89" s="153"/>
      <c r="AA89" s="153"/>
      <c r="AB89" s="153"/>
      <c r="AC89" s="153"/>
      <c r="AD89" s="153"/>
      <c r="AE89" s="153"/>
      <c r="AF89" s="153"/>
      <c r="AG89" s="153" t="s">
        <v>241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2" x14ac:dyDescent="0.2">
      <c r="A90" s="160"/>
      <c r="B90" s="161"/>
      <c r="C90" s="194" t="s">
        <v>730</v>
      </c>
      <c r="D90" s="192"/>
      <c r="E90" s="193">
        <v>84.375</v>
      </c>
      <c r="F90" s="163"/>
      <c r="G90" s="163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3"/>
      <c r="AA90" s="153"/>
      <c r="AB90" s="153"/>
      <c r="AC90" s="153"/>
      <c r="AD90" s="153"/>
      <c r="AE90" s="153"/>
      <c r="AF90" s="153"/>
      <c r="AG90" s="153" t="s">
        <v>243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4">
        <v>32</v>
      </c>
      <c r="B91" s="175" t="s">
        <v>731</v>
      </c>
      <c r="C91" s="188" t="s">
        <v>2082</v>
      </c>
      <c r="D91" s="176" t="s">
        <v>245</v>
      </c>
      <c r="E91" s="177">
        <v>12</v>
      </c>
      <c r="F91" s="178">
        <v>0</v>
      </c>
      <c r="G91" s="179">
        <f>ROUND(E91*F91,2)</f>
        <v>0</v>
      </c>
      <c r="H91" s="164">
        <v>570</v>
      </c>
      <c r="I91" s="163">
        <f>ROUND(E91*H91,2)</f>
        <v>6840</v>
      </c>
      <c r="J91" s="164">
        <v>0</v>
      </c>
      <c r="K91" s="163">
        <f>ROUND(E91*J91,2)</f>
        <v>0</v>
      </c>
      <c r="L91" s="163">
        <v>21</v>
      </c>
      <c r="M91" s="163">
        <f>G91*(1+L91/100)</f>
        <v>0</v>
      </c>
      <c r="N91" s="162">
        <v>2.4299999999999999E-2</v>
      </c>
      <c r="O91" s="162">
        <f>ROUND(E91*N91,2)</f>
        <v>0.28999999999999998</v>
      </c>
      <c r="P91" s="162">
        <v>0</v>
      </c>
      <c r="Q91" s="162">
        <f>ROUND(E91*P91,2)</f>
        <v>0</v>
      </c>
      <c r="R91" s="163" t="s">
        <v>305</v>
      </c>
      <c r="S91" s="163" t="s">
        <v>216</v>
      </c>
      <c r="T91" s="163" t="s">
        <v>216</v>
      </c>
      <c r="U91" s="163">
        <v>0</v>
      </c>
      <c r="V91" s="163">
        <f>ROUND(E91*U91,2)</f>
        <v>0</v>
      </c>
      <c r="W91" s="163"/>
      <c r="X91" s="163" t="s">
        <v>306</v>
      </c>
      <c r="Y91" s="163" t="s">
        <v>219</v>
      </c>
      <c r="Z91" s="153"/>
      <c r="AA91" s="153"/>
      <c r="AB91" s="153"/>
      <c r="AC91" s="153"/>
      <c r="AD91" s="153"/>
      <c r="AE91" s="153"/>
      <c r="AF91" s="153"/>
      <c r="AG91" s="153" t="s">
        <v>516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2" x14ac:dyDescent="0.2">
      <c r="A92" s="160"/>
      <c r="B92" s="161"/>
      <c r="C92" s="194" t="s">
        <v>727</v>
      </c>
      <c r="D92" s="192"/>
      <c r="E92" s="193">
        <v>12</v>
      </c>
      <c r="F92" s="163"/>
      <c r="G92" s="163"/>
      <c r="H92" s="163"/>
      <c r="I92" s="163"/>
      <c r="J92" s="163"/>
      <c r="K92" s="163"/>
      <c r="L92" s="163"/>
      <c r="M92" s="163"/>
      <c r="N92" s="162"/>
      <c r="O92" s="162"/>
      <c r="P92" s="162"/>
      <c r="Q92" s="162"/>
      <c r="R92" s="163"/>
      <c r="S92" s="163"/>
      <c r="T92" s="163"/>
      <c r="U92" s="163"/>
      <c r="V92" s="163"/>
      <c r="W92" s="163"/>
      <c r="X92" s="163"/>
      <c r="Y92" s="163"/>
      <c r="Z92" s="153"/>
      <c r="AA92" s="153"/>
      <c r="AB92" s="153"/>
      <c r="AC92" s="153"/>
      <c r="AD92" s="153"/>
      <c r="AE92" s="153"/>
      <c r="AF92" s="153"/>
      <c r="AG92" s="153" t="s">
        <v>243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80">
        <v>33</v>
      </c>
      <c r="B93" s="181" t="s">
        <v>732</v>
      </c>
      <c r="C93" s="187" t="s">
        <v>733</v>
      </c>
      <c r="D93" s="182" t="s">
        <v>283</v>
      </c>
      <c r="E93" s="183">
        <v>2.60344</v>
      </c>
      <c r="F93" s="184">
        <v>0</v>
      </c>
      <c r="G93" s="185">
        <f>ROUND(E93*F93,2)</f>
        <v>0</v>
      </c>
      <c r="H93" s="164">
        <v>0</v>
      </c>
      <c r="I93" s="163">
        <f>ROUND(E93*H93,2)</f>
        <v>0</v>
      </c>
      <c r="J93" s="164">
        <v>1940</v>
      </c>
      <c r="K93" s="163">
        <f>ROUND(E93*J93,2)</f>
        <v>5050.67</v>
      </c>
      <c r="L93" s="163">
        <v>21</v>
      </c>
      <c r="M93" s="163">
        <f>G93*(1+L93/100)</f>
        <v>0</v>
      </c>
      <c r="N93" s="162">
        <v>0</v>
      </c>
      <c r="O93" s="162">
        <f>ROUND(E93*N93,2)</f>
        <v>0</v>
      </c>
      <c r="P93" s="162">
        <v>0</v>
      </c>
      <c r="Q93" s="162">
        <f>ROUND(E93*P93,2)</f>
        <v>0</v>
      </c>
      <c r="R93" s="163"/>
      <c r="S93" s="163" t="s">
        <v>216</v>
      </c>
      <c r="T93" s="163" t="s">
        <v>216</v>
      </c>
      <c r="U93" s="163">
        <v>1.75</v>
      </c>
      <c r="V93" s="163">
        <f>ROUND(E93*U93,2)</f>
        <v>4.5599999999999996</v>
      </c>
      <c r="W93" s="163"/>
      <c r="X93" s="163" t="s">
        <v>291</v>
      </c>
      <c r="Y93" s="163" t="s">
        <v>219</v>
      </c>
      <c r="Z93" s="153"/>
      <c r="AA93" s="153"/>
      <c r="AB93" s="153"/>
      <c r="AC93" s="153"/>
      <c r="AD93" s="153"/>
      <c r="AE93" s="153"/>
      <c r="AF93" s="153"/>
      <c r="AG93" s="153" t="s">
        <v>297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x14ac:dyDescent="0.2">
      <c r="A94" s="167" t="s">
        <v>211</v>
      </c>
      <c r="B94" s="168" t="s">
        <v>163</v>
      </c>
      <c r="C94" s="186" t="s">
        <v>164</v>
      </c>
      <c r="D94" s="169"/>
      <c r="E94" s="170"/>
      <c r="F94" s="171"/>
      <c r="G94" s="172">
        <f>SUMIF(AG95:AG122,"&lt;&gt;NOR",G95:G122)</f>
        <v>0</v>
      </c>
      <c r="H94" s="166"/>
      <c r="I94" s="166">
        <f>SUM(I95:I122)</f>
        <v>260072.36</v>
      </c>
      <c r="J94" s="166"/>
      <c r="K94" s="166">
        <f>SUM(K95:K122)</f>
        <v>74877.95</v>
      </c>
      <c r="L94" s="166"/>
      <c r="M94" s="166">
        <f>SUM(M95:M122)</f>
        <v>0</v>
      </c>
      <c r="N94" s="165"/>
      <c r="O94" s="165">
        <f>SUM(O95:O122)</f>
        <v>0.84000000000000008</v>
      </c>
      <c r="P94" s="165"/>
      <c r="Q94" s="165">
        <f>SUM(Q95:Q122)</f>
        <v>0</v>
      </c>
      <c r="R94" s="166"/>
      <c r="S94" s="166"/>
      <c r="T94" s="166"/>
      <c r="U94" s="166"/>
      <c r="V94" s="166">
        <f>SUM(V95:V122)</f>
        <v>115.07</v>
      </c>
      <c r="W94" s="166"/>
      <c r="X94" s="166"/>
      <c r="Y94" s="166"/>
      <c r="AG94" t="s">
        <v>212</v>
      </c>
    </row>
    <row r="95" spans="1:60" outlineLevel="1" x14ac:dyDescent="0.2">
      <c r="A95" s="180">
        <v>34</v>
      </c>
      <c r="B95" s="181" t="s">
        <v>734</v>
      </c>
      <c r="C95" s="187" t="s">
        <v>735</v>
      </c>
      <c r="D95" s="182" t="s">
        <v>256</v>
      </c>
      <c r="E95" s="183">
        <v>2</v>
      </c>
      <c r="F95" s="184">
        <v>0</v>
      </c>
      <c r="G95" s="185">
        <f t="shared" ref="G95:G104" si="0">ROUND(E95*F95,2)</f>
        <v>0</v>
      </c>
      <c r="H95" s="164">
        <v>8.08</v>
      </c>
      <c r="I95" s="163">
        <f t="shared" ref="I95:I104" si="1">ROUND(E95*H95,2)</f>
        <v>16.16</v>
      </c>
      <c r="J95" s="164">
        <v>2146.92</v>
      </c>
      <c r="K95" s="163">
        <f t="shared" ref="K95:K104" si="2">ROUND(E95*J95,2)</f>
        <v>4293.84</v>
      </c>
      <c r="L95" s="163">
        <v>21</v>
      </c>
      <c r="M95" s="163">
        <f t="shared" ref="M95:M104" si="3">G95*(1+L95/100)</f>
        <v>0</v>
      </c>
      <c r="N95" s="162">
        <v>2.7999999999999998E-4</v>
      </c>
      <c r="O95" s="162">
        <f t="shared" ref="O95:O104" si="4">ROUND(E95*N95,2)</f>
        <v>0</v>
      </c>
      <c r="P95" s="162">
        <v>0</v>
      </c>
      <c r="Q95" s="162">
        <f t="shared" ref="Q95:Q104" si="5">ROUND(E95*P95,2)</f>
        <v>0</v>
      </c>
      <c r="R95" s="163"/>
      <c r="S95" s="163" t="s">
        <v>216</v>
      </c>
      <c r="T95" s="163" t="s">
        <v>216</v>
      </c>
      <c r="U95" s="163">
        <v>3.3759999999999999</v>
      </c>
      <c r="V95" s="163">
        <f t="shared" ref="V95:V104" si="6">ROUND(E95*U95,2)</f>
        <v>6.75</v>
      </c>
      <c r="W95" s="163"/>
      <c r="X95" s="163" t="s">
        <v>240</v>
      </c>
      <c r="Y95" s="163" t="s">
        <v>219</v>
      </c>
      <c r="Z95" s="153"/>
      <c r="AA95" s="153"/>
      <c r="AB95" s="153"/>
      <c r="AC95" s="153"/>
      <c r="AD95" s="153"/>
      <c r="AE95" s="153"/>
      <c r="AF95" s="153"/>
      <c r="AG95" s="153" t="s">
        <v>350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80">
        <v>35</v>
      </c>
      <c r="B96" s="181" t="s">
        <v>736</v>
      </c>
      <c r="C96" s="187" t="s">
        <v>737</v>
      </c>
      <c r="D96" s="182" t="s">
        <v>256</v>
      </c>
      <c r="E96" s="183">
        <v>5</v>
      </c>
      <c r="F96" s="184">
        <v>0</v>
      </c>
      <c r="G96" s="185">
        <f t="shared" si="0"/>
        <v>0</v>
      </c>
      <c r="H96" s="164">
        <v>8.08</v>
      </c>
      <c r="I96" s="163">
        <f t="shared" si="1"/>
        <v>40.4</v>
      </c>
      <c r="J96" s="164">
        <v>2656.92</v>
      </c>
      <c r="K96" s="163">
        <f t="shared" si="2"/>
        <v>13284.6</v>
      </c>
      <c r="L96" s="163">
        <v>21</v>
      </c>
      <c r="M96" s="163">
        <f t="shared" si="3"/>
        <v>0</v>
      </c>
      <c r="N96" s="162">
        <v>2.7999999999999998E-4</v>
      </c>
      <c r="O96" s="162">
        <f t="shared" si="4"/>
        <v>0</v>
      </c>
      <c r="P96" s="162">
        <v>0</v>
      </c>
      <c r="Q96" s="162">
        <f t="shared" si="5"/>
        <v>0</v>
      </c>
      <c r="R96" s="163"/>
      <c r="S96" s="163" t="s">
        <v>216</v>
      </c>
      <c r="T96" s="163" t="s">
        <v>216</v>
      </c>
      <c r="U96" s="163">
        <v>4.1900000000000004</v>
      </c>
      <c r="V96" s="163">
        <f t="shared" si="6"/>
        <v>20.95</v>
      </c>
      <c r="W96" s="163"/>
      <c r="X96" s="163" t="s">
        <v>240</v>
      </c>
      <c r="Y96" s="163" t="s">
        <v>219</v>
      </c>
      <c r="Z96" s="153"/>
      <c r="AA96" s="153"/>
      <c r="AB96" s="153"/>
      <c r="AC96" s="153"/>
      <c r="AD96" s="153"/>
      <c r="AE96" s="153"/>
      <c r="AF96" s="153"/>
      <c r="AG96" s="153" t="s">
        <v>350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80">
        <v>36</v>
      </c>
      <c r="B97" s="181" t="s">
        <v>738</v>
      </c>
      <c r="C97" s="187" t="s">
        <v>739</v>
      </c>
      <c r="D97" s="182" t="s">
        <v>256</v>
      </c>
      <c r="E97" s="183">
        <v>7</v>
      </c>
      <c r="F97" s="184">
        <v>0</v>
      </c>
      <c r="G97" s="185">
        <f t="shared" si="0"/>
        <v>0</v>
      </c>
      <c r="H97" s="164">
        <v>8.08</v>
      </c>
      <c r="I97" s="163">
        <f t="shared" si="1"/>
        <v>56.56</v>
      </c>
      <c r="J97" s="164">
        <v>554.91999999999996</v>
      </c>
      <c r="K97" s="163">
        <f t="shared" si="2"/>
        <v>3884.44</v>
      </c>
      <c r="L97" s="163">
        <v>21</v>
      </c>
      <c r="M97" s="163">
        <f t="shared" si="3"/>
        <v>0</v>
      </c>
      <c r="N97" s="162">
        <v>2.7999999999999998E-4</v>
      </c>
      <c r="O97" s="162">
        <f t="shared" si="4"/>
        <v>0</v>
      </c>
      <c r="P97" s="162">
        <v>0</v>
      </c>
      <c r="Q97" s="162">
        <f t="shared" si="5"/>
        <v>0</v>
      </c>
      <c r="R97" s="163"/>
      <c r="S97" s="163" t="s">
        <v>216</v>
      </c>
      <c r="T97" s="163" t="s">
        <v>216</v>
      </c>
      <c r="U97" s="163">
        <v>0.876</v>
      </c>
      <c r="V97" s="163">
        <f t="shared" si="6"/>
        <v>6.13</v>
      </c>
      <c r="W97" s="163"/>
      <c r="X97" s="163" t="s">
        <v>240</v>
      </c>
      <c r="Y97" s="163" t="s">
        <v>219</v>
      </c>
      <c r="Z97" s="153"/>
      <c r="AA97" s="153"/>
      <c r="AB97" s="153"/>
      <c r="AC97" s="153"/>
      <c r="AD97" s="153"/>
      <c r="AE97" s="153"/>
      <c r="AF97" s="153"/>
      <c r="AG97" s="153" t="s">
        <v>350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80">
        <v>37</v>
      </c>
      <c r="B98" s="181" t="s">
        <v>740</v>
      </c>
      <c r="C98" s="187" t="s">
        <v>741</v>
      </c>
      <c r="D98" s="182" t="s">
        <v>256</v>
      </c>
      <c r="E98" s="183">
        <v>4</v>
      </c>
      <c r="F98" s="184">
        <v>0</v>
      </c>
      <c r="G98" s="185">
        <f t="shared" si="0"/>
        <v>0</v>
      </c>
      <c r="H98" s="164">
        <v>143.22999999999999</v>
      </c>
      <c r="I98" s="163">
        <f t="shared" si="1"/>
        <v>572.91999999999996</v>
      </c>
      <c r="J98" s="164">
        <v>4216.7700000000004</v>
      </c>
      <c r="K98" s="163">
        <f t="shared" si="2"/>
        <v>16867.080000000002</v>
      </c>
      <c r="L98" s="163">
        <v>21</v>
      </c>
      <c r="M98" s="163">
        <f t="shared" si="3"/>
        <v>0</v>
      </c>
      <c r="N98" s="162">
        <v>2.48E-3</v>
      </c>
      <c r="O98" s="162">
        <f t="shared" si="4"/>
        <v>0.01</v>
      </c>
      <c r="P98" s="162">
        <v>0</v>
      </c>
      <c r="Q98" s="162">
        <f t="shared" si="5"/>
        <v>0</v>
      </c>
      <c r="R98" s="163"/>
      <c r="S98" s="163" t="s">
        <v>216</v>
      </c>
      <c r="T98" s="163" t="s">
        <v>216</v>
      </c>
      <c r="U98" s="163">
        <v>6.6660000000000004</v>
      </c>
      <c r="V98" s="163">
        <f t="shared" si="6"/>
        <v>26.66</v>
      </c>
      <c r="W98" s="163"/>
      <c r="X98" s="163" t="s">
        <v>240</v>
      </c>
      <c r="Y98" s="163" t="s">
        <v>219</v>
      </c>
      <c r="Z98" s="153"/>
      <c r="AA98" s="153"/>
      <c r="AB98" s="153"/>
      <c r="AC98" s="153"/>
      <c r="AD98" s="153"/>
      <c r="AE98" s="153"/>
      <c r="AF98" s="153"/>
      <c r="AG98" s="153" t="s">
        <v>350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80">
        <v>38</v>
      </c>
      <c r="B99" s="181" t="s">
        <v>501</v>
      </c>
      <c r="C99" s="187" t="s">
        <v>742</v>
      </c>
      <c r="D99" s="182" t="s">
        <v>256</v>
      </c>
      <c r="E99" s="183">
        <v>1</v>
      </c>
      <c r="F99" s="184">
        <v>0</v>
      </c>
      <c r="G99" s="185">
        <f t="shared" si="0"/>
        <v>0</v>
      </c>
      <c r="H99" s="164">
        <v>0</v>
      </c>
      <c r="I99" s="163">
        <f t="shared" si="1"/>
        <v>0</v>
      </c>
      <c r="J99" s="164">
        <v>1596</v>
      </c>
      <c r="K99" s="163">
        <f t="shared" si="2"/>
        <v>1596</v>
      </c>
      <c r="L99" s="163">
        <v>21</v>
      </c>
      <c r="M99" s="163">
        <f t="shared" si="3"/>
        <v>0</v>
      </c>
      <c r="N99" s="162">
        <v>0</v>
      </c>
      <c r="O99" s="162">
        <f t="shared" si="4"/>
        <v>0</v>
      </c>
      <c r="P99" s="162">
        <v>0</v>
      </c>
      <c r="Q99" s="162">
        <f t="shared" si="5"/>
        <v>0</v>
      </c>
      <c r="R99" s="163"/>
      <c r="S99" s="163" t="s">
        <v>216</v>
      </c>
      <c r="T99" s="163" t="s">
        <v>216</v>
      </c>
      <c r="U99" s="163">
        <v>2.5099999999999998</v>
      </c>
      <c r="V99" s="163">
        <f t="shared" si="6"/>
        <v>2.5099999999999998</v>
      </c>
      <c r="W99" s="163"/>
      <c r="X99" s="163" t="s">
        <v>240</v>
      </c>
      <c r="Y99" s="163" t="s">
        <v>219</v>
      </c>
      <c r="Z99" s="153"/>
      <c r="AA99" s="153"/>
      <c r="AB99" s="153"/>
      <c r="AC99" s="153"/>
      <c r="AD99" s="153"/>
      <c r="AE99" s="153"/>
      <c r="AF99" s="153"/>
      <c r="AG99" s="153" t="s">
        <v>350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80">
        <v>39</v>
      </c>
      <c r="B100" s="181" t="s">
        <v>743</v>
      </c>
      <c r="C100" s="187" t="s">
        <v>744</v>
      </c>
      <c r="D100" s="182" t="s">
        <v>256</v>
      </c>
      <c r="E100" s="183">
        <v>6</v>
      </c>
      <c r="F100" s="184">
        <v>0</v>
      </c>
      <c r="G100" s="185">
        <f t="shared" si="0"/>
        <v>0</v>
      </c>
      <c r="H100" s="164">
        <v>65.3</v>
      </c>
      <c r="I100" s="163">
        <f t="shared" si="1"/>
        <v>391.8</v>
      </c>
      <c r="J100" s="164">
        <v>2444.6999999999998</v>
      </c>
      <c r="K100" s="163">
        <f t="shared" si="2"/>
        <v>14668.2</v>
      </c>
      <c r="L100" s="163">
        <v>21</v>
      </c>
      <c r="M100" s="163">
        <f t="shared" si="3"/>
        <v>0</v>
      </c>
      <c r="N100" s="162">
        <v>2.0000000000000002E-5</v>
      </c>
      <c r="O100" s="162">
        <f t="shared" si="4"/>
        <v>0</v>
      </c>
      <c r="P100" s="162">
        <v>0</v>
      </c>
      <c r="Q100" s="162">
        <f t="shared" si="5"/>
        <v>0</v>
      </c>
      <c r="R100" s="163"/>
      <c r="S100" s="163" t="s">
        <v>216</v>
      </c>
      <c r="T100" s="163" t="s">
        <v>216</v>
      </c>
      <c r="U100" s="163">
        <v>4.0199999999999996</v>
      </c>
      <c r="V100" s="163">
        <f t="shared" si="6"/>
        <v>24.12</v>
      </c>
      <c r="W100" s="163"/>
      <c r="X100" s="163" t="s">
        <v>240</v>
      </c>
      <c r="Y100" s="163" t="s">
        <v>219</v>
      </c>
      <c r="Z100" s="153"/>
      <c r="AA100" s="153"/>
      <c r="AB100" s="153"/>
      <c r="AC100" s="153"/>
      <c r="AD100" s="153"/>
      <c r="AE100" s="153"/>
      <c r="AF100" s="153"/>
      <c r="AG100" s="153" t="s">
        <v>241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0">
        <v>40</v>
      </c>
      <c r="B101" s="181" t="s">
        <v>302</v>
      </c>
      <c r="C101" s="187" t="s">
        <v>303</v>
      </c>
      <c r="D101" s="182" t="s">
        <v>256</v>
      </c>
      <c r="E101" s="183">
        <v>6</v>
      </c>
      <c r="F101" s="184">
        <v>0</v>
      </c>
      <c r="G101" s="185">
        <f t="shared" si="0"/>
        <v>0</v>
      </c>
      <c r="H101" s="164">
        <v>0</v>
      </c>
      <c r="I101" s="163">
        <f t="shared" si="1"/>
        <v>0</v>
      </c>
      <c r="J101" s="164">
        <v>493</v>
      </c>
      <c r="K101" s="163">
        <f t="shared" si="2"/>
        <v>2958</v>
      </c>
      <c r="L101" s="163">
        <v>21</v>
      </c>
      <c r="M101" s="163">
        <f t="shared" si="3"/>
        <v>0</v>
      </c>
      <c r="N101" s="162">
        <v>0</v>
      </c>
      <c r="O101" s="162">
        <f t="shared" si="4"/>
        <v>0</v>
      </c>
      <c r="P101" s="162">
        <v>0</v>
      </c>
      <c r="Q101" s="162">
        <f t="shared" si="5"/>
        <v>0</v>
      </c>
      <c r="R101" s="163"/>
      <c r="S101" s="163" t="s">
        <v>216</v>
      </c>
      <c r="T101" s="163" t="s">
        <v>216</v>
      </c>
      <c r="U101" s="163">
        <v>0.77500000000000002</v>
      </c>
      <c r="V101" s="163">
        <f t="shared" si="6"/>
        <v>4.6500000000000004</v>
      </c>
      <c r="W101" s="163"/>
      <c r="X101" s="163" t="s">
        <v>240</v>
      </c>
      <c r="Y101" s="163" t="s">
        <v>219</v>
      </c>
      <c r="Z101" s="153"/>
      <c r="AA101" s="153"/>
      <c r="AB101" s="153"/>
      <c r="AC101" s="153"/>
      <c r="AD101" s="153"/>
      <c r="AE101" s="153"/>
      <c r="AF101" s="153"/>
      <c r="AG101" s="153" t="s">
        <v>241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80">
        <v>41</v>
      </c>
      <c r="B102" s="181" t="s">
        <v>503</v>
      </c>
      <c r="C102" s="187" t="s">
        <v>643</v>
      </c>
      <c r="D102" s="182" t="s">
        <v>256</v>
      </c>
      <c r="E102" s="183">
        <v>1</v>
      </c>
      <c r="F102" s="184">
        <v>0</v>
      </c>
      <c r="G102" s="185">
        <f t="shared" si="0"/>
        <v>0</v>
      </c>
      <c r="H102" s="164">
        <v>0</v>
      </c>
      <c r="I102" s="163">
        <f t="shared" si="1"/>
        <v>0</v>
      </c>
      <c r="J102" s="164">
        <v>5465</v>
      </c>
      <c r="K102" s="163">
        <f t="shared" si="2"/>
        <v>5465</v>
      </c>
      <c r="L102" s="163">
        <v>21</v>
      </c>
      <c r="M102" s="163">
        <f t="shared" si="3"/>
        <v>0</v>
      </c>
      <c r="N102" s="162">
        <v>0</v>
      </c>
      <c r="O102" s="162">
        <f t="shared" si="4"/>
        <v>0</v>
      </c>
      <c r="P102" s="162">
        <v>0</v>
      </c>
      <c r="Q102" s="162">
        <f t="shared" si="5"/>
        <v>0</v>
      </c>
      <c r="R102" s="163"/>
      <c r="S102" s="163" t="s">
        <v>216</v>
      </c>
      <c r="T102" s="163" t="s">
        <v>216</v>
      </c>
      <c r="U102" s="163">
        <v>9.3870000000000005</v>
      </c>
      <c r="V102" s="163">
        <f t="shared" si="6"/>
        <v>9.39</v>
      </c>
      <c r="W102" s="163"/>
      <c r="X102" s="163" t="s">
        <v>240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350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22.5" outlineLevel="1" x14ac:dyDescent="0.2">
      <c r="A103" s="180">
        <v>42</v>
      </c>
      <c r="B103" s="181" t="s">
        <v>745</v>
      </c>
      <c r="C103" s="187" t="s">
        <v>746</v>
      </c>
      <c r="D103" s="182" t="s">
        <v>256</v>
      </c>
      <c r="E103" s="183">
        <v>1</v>
      </c>
      <c r="F103" s="184">
        <v>0</v>
      </c>
      <c r="G103" s="185">
        <f t="shared" si="0"/>
        <v>0</v>
      </c>
      <c r="H103" s="164">
        <v>0</v>
      </c>
      <c r="I103" s="163">
        <f t="shared" si="1"/>
        <v>0</v>
      </c>
      <c r="J103" s="164">
        <v>8500</v>
      </c>
      <c r="K103" s="163">
        <f t="shared" si="2"/>
        <v>8500</v>
      </c>
      <c r="L103" s="163">
        <v>21</v>
      </c>
      <c r="M103" s="163">
        <f t="shared" si="3"/>
        <v>0</v>
      </c>
      <c r="N103" s="162">
        <v>2.0400000000000001E-3</v>
      </c>
      <c r="O103" s="162">
        <f t="shared" si="4"/>
        <v>0</v>
      </c>
      <c r="P103" s="162">
        <v>0</v>
      </c>
      <c r="Q103" s="162">
        <f t="shared" si="5"/>
        <v>0</v>
      </c>
      <c r="R103" s="163"/>
      <c r="S103" s="163" t="s">
        <v>229</v>
      </c>
      <c r="T103" s="163" t="s">
        <v>217</v>
      </c>
      <c r="U103" s="163">
        <v>6.13</v>
      </c>
      <c r="V103" s="163">
        <f t="shared" si="6"/>
        <v>6.13</v>
      </c>
      <c r="W103" s="163"/>
      <c r="X103" s="163" t="s">
        <v>240</v>
      </c>
      <c r="Y103" s="163" t="s">
        <v>219</v>
      </c>
      <c r="Z103" s="153"/>
      <c r="AA103" s="153"/>
      <c r="AB103" s="153"/>
      <c r="AC103" s="153"/>
      <c r="AD103" s="153"/>
      <c r="AE103" s="153"/>
      <c r="AF103" s="153"/>
      <c r="AG103" s="153" t="s">
        <v>350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74">
        <v>43</v>
      </c>
      <c r="B104" s="175" t="s">
        <v>747</v>
      </c>
      <c r="C104" s="188" t="s">
        <v>748</v>
      </c>
      <c r="D104" s="176" t="s">
        <v>249</v>
      </c>
      <c r="E104" s="177">
        <v>6.8</v>
      </c>
      <c r="F104" s="178">
        <v>0</v>
      </c>
      <c r="G104" s="179">
        <f t="shared" si="0"/>
        <v>0</v>
      </c>
      <c r="H104" s="164">
        <v>515.37</v>
      </c>
      <c r="I104" s="163">
        <f t="shared" si="1"/>
        <v>3504.52</v>
      </c>
      <c r="J104" s="164">
        <v>319.63</v>
      </c>
      <c r="K104" s="163">
        <f t="shared" si="2"/>
        <v>2173.48</v>
      </c>
      <c r="L104" s="163">
        <v>21</v>
      </c>
      <c r="M104" s="163">
        <f t="shared" si="3"/>
        <v>0</v>
      </c>
      <c r="N104" s="162">
        <v>3.7200000000000002E-3</v>
      </c>
      <c r="O104" s="162">
        <f t="shared" si="4"/>
        <v>0.03</v>
      </c>
      <c r="P104" s="162">
        <v>0</v>
      </c>
      <c r="Q104" s="162">
        <f t="shared" si="5"/>
        <v>0</v>
      </c>
      <c r="R104" s="163"/>
      <c r="S104" s="163" t="s">
        <v>216</v>
      </c>
      <c r="T104" s="163" t="s">
        <v>216</v>
      </c>
      <c r="U104" s="163">
        <v>0.57038999999999995</v>
      </c>
      <c r="V104" s="163">
        <f t="shared" si="6"/>
        <v>3.88</v>
      </c>
      <c r="W104" s="163"/>
      <c r="X104" s="163" t="s">
        <v>510</v>
      </c>
      <c r="Y104" s="163" t="s">
        <v>219</v>
      </c>
      <c r="Z104" s="153"/>
      <c r="AA104" s="153"/>
      <c r="AB104" s="153"/>
      <c r="AC104" s="153"/>
      <c r="AD104" s="153"/>
      <c r="AE104" s="153"/>
      <c r="AF104" s="153"/>
      <c r="AG104" s="153" t="s">
        <v>511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2" x14ac:dyDescent="0.2">
      <c r="A105" s="160"/>
      <c r="B105" s="161"/>
      <c r="C105" s="194" t="s">
        <v>749</v>
      </c>
      <c r="D105" s="192"/>
      <c r="E105" s="193">
        <v>6.8</v>
      </c>
      <c r="F105" s="163"/>
      <c r="G105" s="163"/>
      <c r="H105" s="163"/>
      <c r="I105" s="163"/>
      <c r="J105" s="163"/>
      <c r="K105" s="163"/>
      <c r="L105" s="163"/>
      <c r="M105" s="163"/>
      <c r="N105" s="162"/>
      <c r="O105" s="162"/>
      <c r="P105" s="162"/>
      <c r="Q105" s="162"/>
      <c r="R105" s="163"/>
      <c r="S105" s="163"/>
      <c r="T105" s="163"/>
      <c r="U105" s="163"/>
      <c r="V105" s="163"/>
      <c r="W105" s="163"/>
      <c r="X105" s="163"/>
      <c r="Y105" s="163"/>
      <c r="Z105" s="153"/>
      <c r="AA105" s="153"/>
      <c r="AB105" s="153"/>
      <c r="AC105" s="153"/>
      <c r="AD105" s="153"/>
      <c r="AE105" s="153"/>
      <c r="AF105" s="153"/>
      <c r="AG105" s="153" t="s">
        <v>243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ht="22.5" outlineLevel="1" x14ac:dyDescent="0.2">
      <c r="A106" s="180">
        <v>44</v>
      </c>
      <c r="B106" s="181" t="s">
        <v>750</v>
      </c>
      <c r="C106" s="187" t="s">
        <v>2084</v>
      </c>
      <c r="D106" s="182" t="s">
        <v>751</v>
      </c>
      <c r="E106" s="183">
        <v>1</v>
      </c>
      <c r="F106" s="184">
        <v>0</v>
      </c>
      <c r="G106" s="185">
        <f t="shared" ref="G106:G122" si="7">ROUND(E106*F106,2)</f>
        <v>0</v>
      </c>
      <c r="H106" s="164">
        <v>1628</v>
      </c>
      <c r="I106" s="163">
        <f t="shared" ref="I106:I122" si="8">ROUND(E106*H106,2)</f>
        <v>1628</v>
      </c>
      <c r="J106" s="164">
        <v>0</v>
      </c>
      <c r="K106" s="163">
        <f t="shared" ref="K106:K122" si="9">ROUND(E106*J106,2)</f>
        <v>0</v>
      </c>
      <c r="L106" s="163">
        <v>21</v>
      </c>
      <c r="M106" s="163">
        <f t="shared" ref="M106:M122" si="10">G106*(1+L106/100)</f>
        <v>0</v>
      </c>
      <c r="N106" s="162">
        <v>0</v>
      </c>
      <c r="O106" s="162">
        <f t="shared" ref="O106:O122" si="11">ROUND(E106*N106,2)</f>
        <v>0</v>
      </c>
      <c r="P106" s="162">
        <v>0</v>
      </c>
      <c r="Q106" s="162">
        <f t="shared" ref="Q106:Q122" si="12">ROUND(E106*P106,2)</f>
        <v>0</v>
      </c>
      <c r="R106" s="163" t="s">
        <v>305</v>
      </c>
      <c r="S106" s="163" t="s">
        <v>216</v>
      </c>
      <c r="T106" s="163" t="s">
        <v>216</v>
      </c>
      <c r="U106" s="163">
        <v>0</v>
      </c>
      <c r="V106" s="163">
        <f t="shared" ref="V106:V122" si="13">ROUND(E106*U106,2)</f>
        <v>0</v>
      </c>
      <c r="W106" s="163"/>
      <c r="X106" s="163" t="s">
        <v>306</v>
      </c>
      <c r="Y106" s="163" t="s">
        <v>219</v>
      </c>
      <c r="Z106" s="153"/>
      <c r="AA106" s="153"/>
      <c r="AB106" s="153"/>
      <c r="AC106" s="153"/>
      <c r="AD106" s="153"/>
      <c r="AE106" s="153"/>
      <c r="AF106" s="153"/>
      <c r="AG106" s="153" t="s">
        <v>516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80">
        <v>45</v>
      </c>
      <c r="B107" s="181" t="s">
        <v>752</v>
      </c>
      <c r="C107" s="187" t="s">
        <v>2083</v>
      </c>
      <c r="D107" s="182" t="s">
        <v>256</v>
      </c>
      <c r="E107" s="183">
        <v>2</v>
      </c>
      <c r="F107" s="184">
        <v>0</v>
      </c>
      <c r="G107" s="185">
        <f t="shared" si="7"/>
        <v>0</v>
      </c>
      <c r="H107" s="164">
        <v>578</v>
      </c>
      <c r="I107" s="163">
        <f t="shared" si="8"/>
        <v>1156</v>
      </c>
      <c r="J107" s="164">
        <v>0</v>
      </c>
      <c r="K107" s="163">
        <f t="shared" si="9"/>
        <v>0</v>
      </c>
      <c r="L107" s="163">
        <v>21</v>
      </c>
      <c r="M107" s="163">
        <f t="shared" si="10"/>
        <v>0</v>
      </c>
      <c r="N107" s="162">
        <v>7.5000000000000002E-4</v>
      </c>
      <c r="O107" s="162">
        <f t="shared" si="11"/>
        <v>0</v>
      </c>
      <c r="P107" s="162">
        <v>0</v>
      </c>
      <c r="Q107" s="162">
        <f t="shared" si="12"/>
        <v>0</v>
      </c>
      <c r="R107" s="163" t="s">
        <v>305</v>
      </c>
      <c r="S107" s="163" t="s">
        <v>216</v>
      </c>
      <c r="T107" s="163" t="s">
        <v>216</v>
      </c>
      <c r="U107" s="163">
        <v>0</v>
      </c>
      <c r="V107" s="163">
        <f t="shared" si="13"/>
        <v>0</v>
      </c>
      <c r="W107" s="163"/>
      <c r="X107" s="163" t="s">
        <v>306</v>
      </c>
      <c r="Y107" s="163" t="s">
        <v>219</v>
      </c>
      <c r="Z107" s="153"/>
      <c r="AA107" s="153"/>
      <c r="AB107" s="153"/>
      <c r="AC107" s="153"/>
      <c r="AD107" s="153"/>
      <c r="AE107" s="153"/>
      <c r="AF107" s="153"/>
      <c r="AG107" s="153" t="s">
        <v>307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80">
        <v>46</v>
      </c>
      <c r="B108" s="181" t="s">
        <v>304</v>
      </c>
      <c r="C108" s="187" t="s">
        <v>2057</v>
      </c>
      <c r="D108" s="182" t="s">
        <v>256</v>
      </c>
      <c r="E108" s="183">
        <v>4</v>
      </c>
      <c r="F108" s="184">
        <v>0</v>
      </c>
      <c r="G108" s="185">
        <f t="shared" si="7"/>
        <v>0</v>
      </c>
      <c r="H108" s="164">
        <v>509</v>
      </c>
      <c r="I108" s="163">
        <f t="shared" si="8"/>
        <v>2036</v>
      </c>
      <c r="J108" s="164">
        <v>0</v>
      </c>
      <c r="K108" s="163">
        <f t="shared" si="9"/>
        <v>0</v>
      </c>
      <c r="L108" s="163">
        <v>21</v>
      </c>
      <c r="M108" s="163">
        <f t="shared" si="10"/>
        <v>0</v>
      </c>
      <c r="N108" s="162">
        <v>7.5000000000000002E-4</v>
      </c>
      <c r="O108" s="162">
        <f t="shared" si="11"/>
        <v>0</v>
      </c>
      <c r="P108" s="162">
        <v>0</v>
      </c>
      <c r="Q108" s="162">
        <f t="shared" si="12"/>
        <v>0</v>
      </c>
      <c r="R108" s="163" t="s">
        <v>305</v>
      </c>
      <c r="S108" s="163" t="s">
        <v>216</v>
      </c>
      <c r="T108" s="163" t="s">
        <v>216</v>
      </c>
      <c r="U108" s="163">
        <v>0</v>
      </c>
      <c r="V108" s="163">
        <f t="shared" si="13"/>
        <v>0</v>
      </c>
      <c r="W108" s="163"/>
      <c r="X108" s="163" t="s">
        <v>306</v>
      </c>
      <c r="Y108" s="163" t="s">
        <v>219</v>
      </c>
      <c r="Z108" s="153"/>
      <c r="AA108" s="153"/>
      <c r="AB108" s="153"/>
      <c r="AC108" s="153"/>
      <c r="AD108" s="153"/>
      <c r="AE108" s="153"/>
      <c r="AF108" s="153"/>
      <c r="AG108" s="153" t="s">
        <v>307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2.5" outlineLevel="1" x14ac:dyDescent="0.2">
      <c r="A109" s="180">
        <v>47</v>
      </c>
      <c r="B109" s="181" t="s">
        <v>753</v>
      </c>
      <c r="C109" s="187" t="s">
        <v>2085</v>
      </c>
      <c r="D109" s="182" t="s">
        <v>256</v>
      </c>
      <c r="E109" s="183">
        <v>5</v>
      </c>
      <c r="F109" s="184">
        <v>0</v>
      </c>
      <c r="G109" s="185">
        <f t="shared" si="7"/>
        <v>0</v>
      </c>
      <c r="H109" s="164">
        <v>6325</v>
      </c>
      <c r="I109" s="163">
        <f t="shared" si="8"/>
        <v>31625</v>
      </c>
      <c r="J109" s="164">
        <v>0</v>
      </c>
      <c r="K109" s="163">
        <f t="shared" si="9"/>
        <v>0</v>
      </c>
      <c r="L109" s="163">
        <v>21</v>
      </c>
      <c r="M109" s="163">
        <f t="shared" si="10"/>
        <v>0</v>
      </c>
      <c r="N109" s="162">
        <v>4.0000000000000001E-3</v>
      </c>
      <c r="O109" s="162">
        <f t="shared" si="11"/>
        <v>0.02</v>
      </c>
      <c r="P109" s="162">
        <v>0</v>
      </c>
      <c r="Q109" s="162">
        <f t="shared" si="12"/>
        <v>0</v>
      </c>
      <c r="R109" s="163" t="s">
        <v>305</v>
      </c>
      <c r="S109" s="163" t="s">
        <v>216</v>
      </c>
      <c r="T109" s="163" t="s">
        <v>216</v>
      </c>
      <c r="U109" s="163">
        <v>0</v>
      </c>
      <c r="V109" s="163">
        <f t="shared" si="13"/>
        <v>0</v>
      </c>
      <c r="W109" s="163"/>
      <c r="X109" s="163" t="s">
        <v>306</v>
      </c>
      <c r="Y109" s="163" t="s">
        <v>219</v>
      </c>
      <c r="Z109" s="153"/>
      <c r="AA109" s="153"/>
      <c r="AB109" s="153"/>
      <c r="AC109" s="153"/>
      <c r="AD109" s="153"/>
      <c r="AE109" s="153"/>
      <c r="AF109" s="153"/>
      <c r="AG109" s="153" t="s">
        <v>516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80">
        <v>48</v>
      </c>
      <c r="B110" s="181" t="s">
        <v>754</v>
      </c>
      <c r="C110" s="187" t="s">
        <v>2086</v>
      </c>
      <c r="D110" s="182" t="s">
        <v>256</v>
      </c>
      <c r="E110" s="183">
        <v>2</v>
      </c>
      <c r="F110" s="184">
        <v>0</v>
      </c>
      <c r="G110" s="185">
        <f t="shared" si="7"/>
        <v>0</v>
      </c>
      <c r="H110" s="164">
        <v>7700</v>
      </c>
      <c r="I110" s="163">
        <f t="shared" si="8"/>
        <v>15400</v>
      </c>
      <c r="J110" s="164">
        <v>0</v>
      </c>
      <c r="K110" s="163">
        <f t="shared" si="9"/>
        <v>0</v>
      </c>
      <c r="L110" s="163">
        <v>21</v>
      </c>
      <c r="M110" s="163">
        <f t="shared" si="10"/>
        <v>0</v>
      </c>
      <c r="N110" s="162">
        <v>4.0000000000000001E-3</v>
      </c>
      <c r="O110" s="162">
        <f t="shared" si="11"/>
        <v>0.01</v>
      </c>
      <c r="P110" s="162">
        <v>0</v>
      </c>
      <c r="Q110" s="162">
        <f t="shared" si="12"/>
        <v>0</v>
      </c>
      <c r="R110" s="163" t="s">
        <v>305</v>
      </c>
      <c r="S110" s="163" t="s">
        <v>216</v>
      </c>
      <c r="T110" s="163" t="s">
        <v>216</v>
      </c>
      <c r="U110" s="163">
        <v>0</v>
      </c>
      <c r="V110" s="163">
        <f t="shared" si="13"/>
        <v>0</v>
      </c>
      <c r="W110" s="163"/>
      <c r="X110" s="163" t="s">
        <v>306</v>
      </c>
      <c r="Y110" s="163" t="s">
        <v>219</v>
      </c>
      <c r="Z110" s="153"/>
      <c r="AA110" s="153"/>
      <c r="AB110" s="153"/>
      <c r="AC110" s="153"/>
      <c r="AD110" s="153"/>
      <c r="AE110" s="153"/>
      <c r="AF110" s="153"/>
      <c r="AG110" s="153" t="s">
        <v>516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80">
        <v>49</v>
      </c>
      <c r="B111" s="181" t="s">
        <v>755</v>
      </c>
      <c r="C111" s="187" t="s">
        <v>2087</v>
      </c>
      <c r="D111" s="182" t="s">
        <v>256</v>
      </c>
      <c r="E111" s="183">
        <v>4</v>
      </c>
      <c r="F111" s="184">
        <v>0</v>
      </c>
      <c r="G111" s="185">
        <f t="shared" si="7"/>
        <v>0</v>
      </c>
      <c r="H111" s="164">
        <v>10360</v>
      </c>
      <c r="I111" s="163">
        <f t="shared" si="8"/>
        <v>41440</v>
      </c>
      <c r="J111" s="164">
        <v>0</v>
      </c>
      <c r="K111" s="163">
        <f t="shared" si="9"/>
        <v>0</v>
      </c>
      <c r="L111" s="163">
        <v>21</v>
      </c>
      <c r="M111" s="163">
        <f t="shared" si="10"/>
        <v>0</v>
      </c>
      <c r="N111" s="162">
        <v>1.2999999999999999E-2</v>
      </c>
      <c r="O111" s="162">
        <f t="shared" si="11"/>
        <v>0.05</v>
      </c>
      <c r="P111" s="162">
        <v>0</v>
      </c>
      <c r="Q111" s="162">
        <f t="shared" si="12"/>
        <v>0</v>
      </c>
      <c r="R111" s="163" t="s">
        <v>305</v>
      </c>
      <c r="S111" s="163" t="s">
        <v>216</v>
      </c>
      <c r="T111" s="163" t="s">
        <v>216</v>
      </c>
      <c r="U111" s="163">
        <v>0</v>
      </c>
      <c r="V111" s="163">
        <f t="shared" si="13"/>
        <v>0</v>
      </c>
      <c r="W111" s="163"/>
      <c r="X111" s="163" t="s">
        <v>306</v>
      </c>
      <c r="Y111" s="163" t="s">
        <v>219</v>
      </c>
      <c r="Z111" s="153"/>
      <c r="AA111" s="153"/>
      <c r="AB111" s="153"/>
      <c r="AC111" s="153"/>
      <c r="AD111" s="153"/>
      <c r="AE111" s="153"/>
      <c r="AF111" s="153"/>
      <c r="AG111" s="153" t="s">
        <v>516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2.5" outlineLevel="1" x14ac:dyDescent="0.2">
      <c r="A112" s="180">
        <v>50</v>
      </c>
      <c r="B112" s="181" t="s">
        <v>756</v>
      </c>
      <c r="C112" s="187" t="s">
        <v>2088</v>
      </c>
      <c r="D112" s="182" t="s">
        <v>256</v>
      </c>
      <c r="E112" s="183">
        <v>2</v>
      </c>
      <c r="F112" s="184">
        <v>0</v>
      </c>
      <c r="G112" s="185">
        <f t="shared" si="7"/>
        <v>0</v>
      </c>
      <c r="H112" s="164">
        <v>11460</v>
      </c>
      <c r="I112" s="163">
        <f t="shared" si="8"/>
        <v>22920</v>
      </c>
      <c r="J112" s="164">
        <v>0</v>
      </c>
      <c r="K112" s="163">
        <f t="shared" si="9"/>
        <v>0</v>
      </c>
      <c r="L112" s="163">
        <v>21</v>
      </c>
      <c r="M112" s="163">
        <f t="shared" si="10"/>
        <v>0</v>
      </c>
      <c r="N112" s="162">
        <v>2.4E-2</v>
      </c>
      <c r="O112" s="162">
        <f t="shared" si="11"/>
        <v>0.05</v>
      </c>
      <c r="P112" s="162">
        <v>0</v>
      </c>
      <c r="Q112" s="162">
        <f t="shared" si="12"/>
        <v>0</v>
      </c>
      <c r="R112" s="163" t="s">
        <v>305</v>
      </c>
      <c r="S112" s="163" t="s">
        <v>216</v>
      </c>
      <c r="T112" s="163" t="s">
        <v>216</v>
      </c>
      <c r="U112" s="163">
        <v>0</v>
      </c>
      <c r="V112" s="163">
        <f t="shared" si="13"/>
        <v>0</v>
      </c>
      <c r="W112" s="163"/>
      <c r="X112" s="163" t="s">
        <v>306</v>
      </c>
      <c r="Y112" s="163" t="s">
        <v>219</v>
      </c>
      <c r="Z112" s="153"/>
      <c r="AA112" s="153"/>
      <c r="AB112" s="153"/>
      <c r="AC112" s="153"/>
      <c r="AD112" s="153"/>
      <c r="AE112" s="153"/>
      <c r="AF112" s="153"/>
      <c r="AG112" s="153" t="s">
        <v>516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ht="22.5" outlineLevel="1" x14ac:dyDescent="0.2">
      <c r="A113" s="180">
        <v>51</v>
      </c>
      <c r="B113" s="181" t="s">
        <v>757</v>
      </c>
      <c r="C113" s="187" t="s">
        <v>2089</v>
      </c>
      <c r="D113" s="182" t="s">
        <v>256</v>
      </c>
      <c r="E113" s="183">
        <v>5</v>
      </c>
      <c r="F113" s="184">
        <v>0</v>
      </c>
      <c r="G113" s="185">
        <f t="shared" si="7"/>
        <v>0</v>
      </c>
      <c r="H113" s="164">
        <v>13600</v>
      </c>
      <c r="I113" s="163">
        <f t="shared" si="8"/>
        <v>68000</v>
      </c>
      <c r="J113" s="164">
        <v>0</v>
      </c>
      <c r="K113" s="163">
        <f t="shared" si="9"/>
        <v>0</v>
      </c>
      <c r="L113" s="163">
        <v>21</v>
      </c>
      <c r="M113" s="163">
        <f t="shared" si="10"/>
        <v>0</v>
      </c>
      <c r="N113" s="162">
        <v>0.04</v>
      </c>
      <c r="O113" s="162">
        <f t="shared" si="11"/>
        <v>0.2</v>
      </c>
      <c r="P113" s="162">
        <v>0</v>
      </c>
      <c r="Q113" s="162">
        <f t="shared" si="12"/>
        <v>0</v>
      </c>
      <c r="R113" s="163" t="s">
        <v>305</v>
      </c>
      <c r="S113" s="163" t="s">
        <v>216</v>
      </c>
      <c r="T113" s="163" t="s">
        <v>216</v>
      </c>
      <c r="U113" s="163">
        <v>0</v>
      </c>
      <c r="V113" s="163">
        <f t="shared" si="13"/>
        <v>0</v>
      </c>
      <c r="W113" s="163"/>
      <c r="X113" s="163" t="s">
        <v>306</v>
      </c>
      <c r="Y113" s="163" t="s">
        <v>219</v>
      </c>
      <c r="Z113" s="153"/>
      <c r="AA113" s="153"/>
      <c r="AB113" s="153"/>
      <c r="AC113" s="153"/>
      <c r="AD113" s="153"/>
      <c r="AE113" s="153"/>
      <c r="AF113" s="153"/>
      <c r="AG113" s="153" t="s">
        <v>516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2.5" outlineLevel="1" x14ac:dyDescent="0.2">
      <c r="A114" s="180">
        <v>52</v>
      </c>
      <c r="B114" s="181" t="s">
        <v>758</v>
      </c>
      <c r="C114" s="187" t="s">
        <v>2090</v>
      </c>
      <c r="D114" s="182" t="s">
        <v>256</v>
      </c>
      <c r="E114" s="183">
        <v>1</v>
      </c>
      <c r="F114" s="184">
        <v>0</v>
      </c>
      <c r="G114" s="185">
        <f t="shared" si="7"/>
        <v>0</v>
      </c>
      <c r="H114" s="164">
        <v>4035</v>
      </c>
      <c r="I114" s="163">
        <f t="shared" si="8"/>
        <v>4035</v>
      </c>
      <c r="J114" s="164">
        <v>0</v>
      </c>
      <c r="K114" s="163">
        <f t="shared" si="9"/>
        <v>0</v>
      </c>
      <c r="L114" s="163">
        <v>21</v>
      </c>
      <c r="M114" s="163">
        <f t="shared" si="10"/>
        <v>0</v>
      </c>
      <c r="N114" s="162">
        <v>1.4999999999999999E-2</v>
      </c>
      <c r="O114" s="162">
        <f t="shared" si="11"/>
        <v>0.02</v>
      </c>
      <c r="P114" s="162">
        <v>0</v>
      </c>
      <c r="Q114" s="162">
        <f t="shared" si="12"/>
        <v>0</v>
      </c>
      <c r="R114" s="163" t="s">
        <v>305</v>
      </c>
      <c r="S114" s="163" t="s">
        <v>216</v>
      </c>
      <c r="T114" s="163" t="s">
        <v>216</v>
      </c>
      <c r="U114" s="163">
        <v>0</v>
      </c>
      <c r="V114" s="163">
        <f t="shared" si="13"/>
        <v>0</v>
      </c>
      <c r="W114" s="163"/>
      <c r="X114" s="163" t="s">
        <v>306</v>
      </c>
      <c r="Y114" s="163" t="s">
        <v>219</v>
      </c>
      <c r="Z114" s="153"/>
      <c r="AA114" s="153"/>
      <c r="AB114" s="153"/>
      <c r="AC114" s="153"/>
      <c r="AD114" s="153"/>
      <c r="AE114" s="153"/>
      <c r="AF114" s="153"/>
      <c r="AG114" s="153" t="s">
        <v>307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2.5" outlineLevel="1" x14ac:dyDescent="0.2">
      <c r="A115" s="180">
        <v>53</v>
      </c>
      <c r="B115" s="181" t="s">
        <v>517</v>
      </c>
      <c r="C115" s="187" t="s">
        <v>2072</v>
      </c>
      <c r="D115" s="182" t="s">
        <v>256</v>
      </c>
      <c r="E115" s="183">
        <v>2</v>
      </c>
      <c r="F115" s="184">
        <v>0</v>
      </c>
      <c r="G115" s="185">
        <f t="shared" si="7"/>
        <v>0</v>
      </c>
      <c r="H115" s="164">
        <v>4035</v>
      </c>
      <c r="I115" s="163">
        <f t="shared" si="8"/>
        <v>8070</v>
      </c>
      <c r="J115" s="164">
        <v>0</v>
      </c>
      <c r="K115" s="163">
        <f t="shared" si="9"/>
        <v>0</v>
      </c>
      <c r="L115" s="163">
        <v>21</v>
      </c>
      <c r="M115" s="163">
        <f t="shared" si="10"/>
        <v>0</v>
      </c>
      <c r="N115" s="162">
        <v>1.7000000000000001E-2</v>
      </c>
      <c r="O115" s="162">
        <f t="shared" si="11"/>
        <v>0.03</v>
      </c>
      <c r="P115" s="162">
        <v>0</v>
      </c>
      <c r="Q115" s="162">
        <f t="shared" si="12"/>
        <v>0</v>
      </c>
      <c r="R115" s="163" t="s">
        <v>305</v>
      </c>
      <c r="S115" s="163" t="s">
        <v>216</v>
      </c>
      <c r="T115" s="163" t="s">
        <v>216</v>
      </c>
      <c r="U115" s="163">
        <v>0</v>
      </c>
      <c r="V115" s="163">
        <f t="shared" si="13"/>
        <v>0</v>
      </c>
      <c r="W115" s="163"/>
      <c r="X115" s="163" t="s">
        <v>306</v>
      </c>
      <c r="Y115" s="163" t="s">
        <v>219</v>
      </c>
      <c r="Z115" s="153"/>
      <c r="AA115" s="153"/>
      <c r="AB115" s="153"/>
      <c r="AC115" s="153"/>
      <c r="AD115" s="153"/>
      <c r="AE115" s="153"/>
      <c r="AF115" s="153"/>
      <c r="AG115" s="153" t="s">
        <v>307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80">
        <v>54</v>
      </c>
      <c r="B116" s="181" t="s">
        <v>309</v>
      </c>
      <c r="C116" s="187" t="s">
        <v>2073</v>
      </c>
      <c r="D116" s="182" t="s">
        <v>256</v>
      </c>
      <c r="E116" s="183">
        <v>3</v>
      </c>
      <c r="F116" s="184">
        <v>0</v>
      </c>
      <c r="G116" s="185">
        <f t="shared" si="7"/>
        <v>0</v>
      </c>
      <c r="H116" s="164">
        <v>4035</v>
      </c>
      <c r="I116" s="163">
        <f t="shared" si="8"/>
        <v>12105</v>
      </c>
      <c r="J116" s="164">
        <v>0</v>
      </c>
      <c r="K116" s="163">
        <f t="shared" si="9"/>
        <v>0</v>
      </c>
      <c r="L116" s="163">
        <v>21</v>
      </c>
      <c r="M116" s="163">
        <f t="shared" si="10"/>
        <v>0</v>
      </c>
      <c r="N116" s="162">
        <v>1.9E-2</v>
      </c>
      <c r="O116" s="162">
        <f t="shared" si="11"/>
        <v>0.06</v>
      </c>
      <c r="P116" s="162">
        <v>0</v>
      </c>
      <c r="Q116" s="162">
        <f t="shared" si="12"/>
        <v>0</v>
      </c>
      <c r="R116" s="163" t="s">
        <v>305</v>
      </c>
      <c r="S116" s="163" t="s">
        <v>216</v>
      </c>
      <c r="T116" s="163" t="s">
        <v>216</v>
      </c>
      <c r="U116" s="163">
        <v>0</v>
      </c>
      <c r="V116" s="163">
        <f t="shared" si="13"/>
        <v>0</v>
      </c>
      <c r="W116" s="163"/>
      <c r="X116" s="163" t="s">
        <v>306</v>
      </c>
      <c r="Y116" s="163" t="s">
        <v>219</v>
      </c>
      <c r="Z116" s="153"/>
      <c r="AA116" s="153"/>
      <c r="AB116" s="153"/>
      <c r="AC116" s="153"/>
      <c r="AD116" s="153"/>
      <c r="AE116" s="153"/>
      <c r="AF116" s="153"/>
      <c r="AG116" s="153" t="s">
        <v>307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80">
        <v>55</v>
      </c>
      <c r="B117" s="181" t="s">
        <v>759</v>
      </c>
      <c r="C117" s="187" t="s">
        <v>2091</v>
      </c>
      <c r="D117" s="182" t="s">
        <v>256</v>
      </c>
      <c r="E117" s="183">
        <v>1</v>
      </c>
      <c r="F117" s="184">
        <v>0</v>
      </c>
      <c r="G117" s="185">
        <f t="shared" si="7"/>
        <v>0</v>
      </c>
      <c r="H117" s="164">
        <v>8395</v>
      </c>
      <c r="I117" s="163">
        <f t="shared" si="8"/>
        <v>8395</v>
      </c>
      <c r="J117" s="164">
        <v>0</v>
      </c>
      <c r="K117" s="163">
        <f t="shared" si="9"/>
        <v>0</v>
      </c>
      <c r="L117" s="163">
        <v>21</v>
      </c>
      <c r="M117" s="163">
        <f t="shared" si="10"/>
        <v>0</v>
      </c>
      <c r="N117" s="162">
        <v>0.04</v>
      </c>
      <c r="O117" s="162">
        <f t="shared" si="11"/>
        <v>0.04</v>
      </c>
      <c r="P117" s="162">
        <v>0</v>
      </c>
      <c r="Q117" s="162">
        <f t="shared" si="12"/>
        <v>0</v>
      </c>
      <c r="R117" s="163" t="s">
        <v>305</v>
      </c>
      <c r="S117" s="163" t="s">
        <v>216</v>
      </c>
      <c r="T117" s="163" t="s">
        <v>216</v>
      </c>
      <c r="U117" s="163">
        <v>0</v>
      </c>
      <c r="V117" s="163">
        <f t="shared" si="13"/>
        <v>0</v>
      </c>
      <c r="W117" s="163"/>
      <c r="X117" s="163" t="s">
        <v>306</v>
      </c>
      <c r="Y117" s="163" t="s">
        <v>219</v>
      </c>
      <c r="Z117" s="153"/>
      <c r="AA117" s="153"/>
      <c r="AB117" s="153"/>
      <c r="AC117" s="153"/>
      <c r="AD117" s="153"/>
      <c r="AE117" s="153"/>
      <c r="AF117" s="153"/>
      <c r="AG117" s="153" t="s">
        <v>516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 x14ac:dyDescent="0.2">
      <c r="A118" s="180">
        <v>56</v>
      </c>
      <c r="B118" s="181" t="s">
        <v>760</v>
      </c>
      <c r="C118" s="187" t="s">
        <v>2092</v>
      </c>
      <c r="D118" s="182" t="s">
        <v>256</v>
      </c>
      <c r="E118" s="183">
        <v>1</v>
      </c>
      <c r="F118" s="184">
        <v>0</v>
      </c>
      <c r="G118" s="185">
        <f t="shared" si="7"/>
        <v>0</v>
      </c>
      <c r="H118" s="164">
        <v>2750</v>
      </c>
      <c r="I118" s="163">
        <f t="shared" si="8"/>
        <v>2750</v>
      </c>
      <c r="J118" s="164">
        <v>0</v>
      </c>
      <c r="K118" s="163">
        <f t="shared" si="9"/>
        <v>0</v>
      </c>
      <c r="L118" s="163">
        <v>21</v>
      </c>
      <c r="M118" s="163">
        <f t="shared" si="10"/>
        <v>0</v>
      </c>
      <c r="N118" s="162">
        <v>2.5000000000000001E-2</v>
      </c>
      <c r="O118" s="162">
        <f t="shared" si="11"/>
        <v>0.03</v>
      </c>
      <c r="P118" s="162">
        <v>0</v>
      </c>
      <c r="Q118" s="162">
        <f t="shared" si="12"/>
        <v>0</v>
      </c>
      <c r="R118" s="163" t="s">
        <v>305</v>
      </c>
      <c r="S118" s="163" t="s">
        <v>216</v>
      </c>
      <c r="T118" s="163" t="s">
        <v>216</v>
      </c>
      <c r="U118" s="163">
        <v>0</v>
      </c>
      <c r="V118" s="163">
        <f t="shared" si="13"/>
        <v>0</v>
      </c>
      <c r="W118" s="163"/>
      <c r="X118" s="163" t="s">
        <v>306</v>
      </c>
      <c r="Y118" s="163" t="s">
        <v>219</v>
      </c>
      <c r="Z118" s="153"/>
      <c r="AA118" s="153"/>
      <c r="AB118" s="153"/>
      <c r="AC118" s="153"/>
      <c r="AD118" s="153"/>
      <c r="AE118" s="153"/>
      <c r="AF118" s="153"/>
      <c r="AG118" s="153" t="s">
        <v>307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ht="22.5" outlineLevel="1" x14ac:dyDescent="0.2">
      <c r="A119" s="180">
        <v>57</v>
      </c>
      <c r="B119" s="181" t="s">
        <v>761</v>
      </c>
      <c r="C119" s="187" t="s">
        <v>2093</v>
      </c>
      <c r="D119" s="182" t="s">
        <v>256</v>
      </c>
      <c r="E119" s="183">
        <v>2</v>
      </c>
      <c r="F119" s="184">
        <v>0</v>
      </c>
      <c r="G119" s="185">
        <f t="shared" si="7"/>
        <v>0</v>
      </c>
      <c r="H119" s="164">
        <v>2750</v>
      </c>
      <c r="I119" s="163">
        <f t="shared" si="8"/>
        <v>5500</v>
      </c>
      <c r="J119" s="164">
        <v>0</v>
      </c>
      <c r="K119" s="163">
        <f t="shared" si="9"/>
        <v>0</v>
      </c>
      <c r="L119" s="163">
        <v>21</v>
      </c>
      <c r="M119" s="163">
        <f t="shared" si="10"/>
        <v>0</v>
      </c>
      <c r="N119" s="162">
        <v>2.5000000000000001E-2</v>
      </c>
      <c r="O119" s="162">
        <f t="shared" si="11"/>
        <v>0.05</v>
      </c>
      <c r="P119" s="162">
        <v>0</v>
      </c>
      <c r="Q119" s="162">
        <f t="shared" si="12"/>
        <v>0</v>
      </c>
      <c r="R119" s="163" t="s">
        <v>305</v>
      </c>
      <c r="S119" s="163" t="s">
        <v>216</v>
      </c>
      <c r="T119" s="163" t="s">
        <v>216</v>
      </c>
      <c r="U119" s="163">
        <v>0</v>
      </c>
      <c r="V119" s="163">
        <f t="shared" si="13"/>
        <v>0</v>
      </c>
      <c r="W119" s="163"/>
      <c r="X119" s="163" t="s">
        <v>306</v>
      </c>
      <c r="Y119" s="163" t="s">
        <v>219</v>
      </c>
      <c r="Z119" s="153"/>
      <c r="AA119" s="153"/>
      <c r="AB119" s="153"/>
      <c r="AC119" s="153"/>
      <c r="AD119" s="153"/>
      <c r="AE119" s="153"/>
      <c r="AF119" s="153"/>
      <c r="AG119" s="153" t="s">
        <v>307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ht="22.5" outlineLevel="1" x14ac:dyDescent="0.2">
      <c r="A120" s="180">
        <v>58</v>
      </c>
      <c r="B120" s="181" t="s">
        <v>762</v>
      </c>
      <c r="C120" s="187" t="s">
        <v>2094</v>
      </c>
      <c r="D120" s="182" t="s">
        <v>256</v>
      </c>
      <c r="E120" s="183">
        <v>3</v>
      </c>
      <c r="F120" s="184">
        <v>0</v>
      </c>
      <c r="G120" s="185">
        <f t="shared" si="7"/>
        <v>0</v>
      </c>
      <c r="H120" s="164">
        <v>2750</v>
      </c>
      <c r="I120" s="163">
        <f t="shared" si="8"/>
        <v>8250</v>
      </c>
      <c r="J120" s="164">
        <v>0</v>
      </c>
      <c r="K120" s="163">
        <f t="shared" si="9"/>
        <v>0</v>
      </c>
      <c r="L120" s="163">
        <v>21</v>
      </c>
      <c r="M120" s="163">
        <f t="shared" si="10"/>
        <v>0</v>
      </c>
      <c r="N120" s="162">
        <v>2.5000000000000001E-2</v>
      </c>
      <c r="O120" s="162">
        <f t="shared" si="11"/>
        <v>0.08</v>
      </c>
      <c r="P120" s="162">
        <v>0</v>
      </c>
      <c r="Q120" s="162">
        <f t="shared" si="12"/>
        <v>0</v>
      </c>
      <c r="R120" s="163" t="s">
        <v>305</v>
      </c>
      <c r="S120" s="163" t="s">
        <v>216</v>
      </c>
      <c r="T120" s="163" t="s">
        <v>216</v>
      </c>
      <c r="U120" s="163">
        <v>0</v>
      </c>
      <c r="V120" s="163">
        <f t="shared" si="13"/>
        <v>0</v>
      </c>
      <c r="W120" s="163"/>
      <c r="X120" s="163" t="s">
        <v>306</v>
      </c>
      <c r="Y120" s="163" t="s">
        <v>219</v>
      </c>
      <c r="Z120" s="153"/>
      <c r="AA120" s="153"/>
      <c r="AB120" s="153"/>
      <c r="AC120" s="153"/>
      <c r="AD120" s="153"/>
      <c r="AE120" s="153"/>
      <c r="AF120" s="153"/>
      <c r="AG120" s="153" t="s">
        <v>307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80">
        <v>59</v>
      </c>
      <c r="B121" s="181" t="s">
        <v>763</v>
      </c>
      <c r="C121" s="187" t="s">
        <v>764</v>
      </c>
      <c r="D121" s="182" t="s">
        <v>496</v>
      </c>
      <c r="E121" s="183">
        <v>1</v>
      </c>
      <c r="F121" s="184">
        <v>0</v>
      </c>
      <c r="G121" s="185">
        <f t="shared" si="7"/>
        <v>0</v>
      </c>
      <c r="H121" s="164">
        <v>22180</v>
      </c>
      <c r="I121" s="163">
        <f t="shared" si="8"/>
        <v>22180</v>
      </c>
      <c r="J121" s="164">
        <v>0</v>
      </c>
      <c r="K121" s="163">
        <f t="shared" si="9"/>
        <v>0</v>
      </c>
      <c r="L121" s="163">
        <v>21</v>
      </c>
      <c r="M121" s="163">
        <f t="shared" si="10"/>
        <v>0</v>
      </c>
      <c r="N121" s="162">
        <v>0.161</v>
      </c>
      <c r="O121" s="162">
        <f t="shared" si="11"/>
        <v>0.16</v>
      </c>
      <c r="P121" s="162">
        <v>0</v>
      </c>
      <c r="Q121" s="162">
        <f t="shared" si="12"/>
        <v>0</v>
      </c>
      <c r="R121" s="163" t="s">
        <v>305</v>
      </c>
      <c r="S121" s="163" t="s">
        <v>216</v>
      </c>
      <c r="T121" s="163" t="s">
        <v>216</v>
      </c>
      <c r="U121" s="163">
        <v>0</v>
      </c>
      <c r="V121" s="163">
        <f t="shared" si="13"/>
        <v>0</v>
      </c>
      <c r="W121" s="163"/>
      <c r="X121" s="163" t="s">
        <v>306</v>
      </c>
      <c r="Y121" s="163" t="s">
        <v>219</v>
      </c>
      <c r="Z121" s="153"/>
      <c r="AA121" s="153"/>
      <c r="AB121" s="153"/>
      <c r="AC121" s="153"/>
      <c r="AD121" s="153"/>
      <c r="AE121" s="153"/>
      <c r="AF121" s="153"/>
      <c r="AG121" s="153" t="s">
        <v>516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80">
        <v>60</v>
      </c>
      <c r="B122" s="181" t="s">
        <v>649</v>
      </c>
      <c r="C122" s="187" t="s">
        <v>650</v>
      </c>
      <c r="D122" s="182" t="s">
        <v>283</v>
      </c>
      <c r="E122" s="183">
        <v>0.80549999999999999</v>
      </c>
      <c r="F122" s="184">
        <v>0</v>
      </c>
      <c r="G122" s="185">
        <f t="shared" si="7"/>
        <v>0</v>
      </c>
      <c r="H122" s="164">
        <v>0</v>
      </c>
      <c r="I122" s="163">
        <f t="shared" si="8"/>
        <v>0</v>
      </c>
      <c r="J122" s="164">
        <v>1474</v>
      </c>
      <c r="K122" s="163">
        <f t="shared" si="9"/>
        <v>1187.31</v>
      </c>
      <c r="L122" s="163">
        <v>21</v>
      </c>
      <c r="M122" s="163">
        <f t="shared" si="10"/>
        <v>0</v>
      </c>
      <c r="N122" s="162">
        <v>0</v>
      </c>
      <c r="O122" s="162">
        <f t="shared" si="11"/>
        <v>0</v>
      </c>
      <c r="P122" s="162">
        <v>0</v>
      </c>
      <c r="Q122" s="162">
        <f t="shared" si="12"/>
        <v>0</v>
      </c>
      <c r="R122" s="163"/>
      <c r="S122" s="163" t="s">
        <v>216</v>
      </c>
      <c r="T122" s="163" t="s">
        <v>216</v>
      </c>
      <c r="U122" s="163">
        <v>4.8419999999999996</v>
      </c>
      <c r="V122" s="163">
        <f t="shared" si="13"/>
        <v>3.9</v>
      </c>
      <c r="W122" s="163"/>
      <c r="X122" s="163" t="s">
        <v>291</v>
      </c>
      <c r="Y122" s="163" t="s">
        <v>219</v>
      </c>
      <c r="Z122" s="153"/>
      <c r="AA122" s="153"/>
      <c r="AB122" s="153"/>
      <c r="AC122" s="153"/>
      <c r="AD122" s="153"/>
      <c r="AE122" s="153"/>
      <c r="AF122" s="153"/>
      <c r="AG122" s="153" t="s">
        <v>297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x14ac:dyDescent="0.2">
      <c r="A123" s="167" t="s">
        <v>211</v>
      </c>
      <c r="B123" s="168" t="s">
        <v>165</v>
      </c>
      <c r="C123" s="186" t="s">
        <v>166</v>
      </c>
      <c r="D123" s="169"/>
      <c r="E123" s="170"/>
      <c r="F123" s="171"/>
      <c r="G123" s="172">
        <f>SUMIF(AG124:AG126,"&lt;&gt;NOR",G124:G126)</f>
        <v>0</v>
      </c>
      <c r="H123" s="166"/>
      <c r="I123" s="166">
        <f>SUM(I124:I126)</f>
        <v>0</v>
      </c>
      <c r="J123" s="166"/>
      <c r="K123" s="166">
        <f>SUM(K124:K126)</f>
        <v>43901.55</v>
      </c>
      <c r="L123" s="166"/>
      <c r="M123" s="166">
        <f>SUM(M124:M126)</f>
        <v>0</v>
      </c>
      <c r="N123" s="165"/>
      <c r="O123" s="165">
        <f>SUM(O124:O126)</f>
        <v>0.74</v>
      </c>
      <c r="P123" s="165"/>
      <c r="Q123" s="165">
        <f>SUM(Q124:Q126)</f>
        <v>0</v>
      </c>
      <c r="R123" s="166"/>
      <c r="S123" s="166"/>
      <c r="T123" s="166"/>
      <c r="U123" s="166"/>
      <c r="V123" s="166">
        <f>SUM(V124:V126)</f>
        <v>10.850000000000001</v>
      </c>
      <c r="W123" s="166"/>
      <c r="X123" s="166"/>
      <c r="Y123" s="166"/>
      <c r="AG123" t="s">
        <v>212</v>
      </c>
    </row>
    <row r="124" spans="1:60" ht="22.5" outlineLevel="1" x14ac:dyDescent="0.2">
      <c r="A124" s="174">
        <v>61</v>
      </c>
      <c r="B124" s="175" t="s">
        <v>522</v>
      </c>
      <c r="C124" s="188" t="s">
        <v>765</v>
      </c>
      <c r="D124" s="176" t="s">
        <v>249</v>
      </c>
      <c r="E124" s="177">
        <v>2.94</v>
      </c>
      <c r="F124" s="178">
        <v>0</v>
      </c>
      <c r="G124" s="179">
        <f>ROUND(E124*F124,2)</f>
        <v>0</v>
      </c>
      <c r="H124" s="164">
        <v>0</v>
      </c>
      <c r="I124" s="163">
        <f>ROUND(E124*H124,2)</f>
        <v>0</v>
      </c>
      <c r="J124" s="164">
        <v>14500</v>
      </c>
      <c r="K124" s="163">
        <f>ROUND(E124*J124,2)</f>
        <v>42630</v>
      </c>
      <c r="L124" s="163">
        <v>21</v>
      </c>
      <c r="M124" s="163">
        <f>G124*(1+L124/100)</f>
        <v>0</v>
      </c>
      <c r="N124" s="162">
        <v>0.25</v>
      </c>
      <c r="O124" s="162">
        <f>ROUND(E124*N124,2)</f>
        <v>0.74</v>
      </c>
      <c r="P124" s="162">
        <v>0</v>
      </c>
      <c r="Q124" s="162">
        <f>ROUND(E124*P124,2)</f>
        <v>0</v>
      </c>
      <c r="R124" s="163"/>
      <c r="S124" s="163" t="s">
        <v>229</v>
      </c>
      <c r="T124" s="163" t="s">
        <v>217</v>
      </c>
      <c r="U124" s="163">
        <v>2.8559999999999999</v>
      </c>
      <c r="V124" s="163">
        <f>ROUND(E124*U124,2)</f>
        <v>8.4</v>
      </c>
      <c r="W124" s="163"/>
      <c r="X124" s="163" t="s">
        <v>240</v>
      </c>
      <c r="Y124" s="163" t="s">
        <v>219</v>
      </c>
      <c r="Z124" s="153"/>
      <c r="AA124" s="153"/>
      <c r="AB124" s="153"/>
      <c r="AC124" s="153"/>
      <c r="AD124" s="153"/>
      <c r="AE124" s="153"/>
      <c r="AF124" s="153"/>
      <c r="AG124" s="153" t="s">
        <v>350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2" x14ac:dyDescent="0.2">
      <c r="A125" s="160"/>
      <c r="B125" s="161"/>
      <c r="C125" s="194" t="s">
        <v>524</v>
      </c>
      <c r="D125" s="192"/>
      <c r="E125" s="193">
        <v>2.94</v>
      </c>
      <c r="F125" s="163"/>
      <c r="G125" s="163"/>
      <c r="H125" s="163"/>
      <c r="I125" s="163"/>
      <c r="J125" s="163"/>
      <c r="K125" s="163"/>
      <c r="L125" s="163"/>
      <c r="M125" s="163"/>
      <c r="N125" s="162"/>
      <c r="O125" s="162"/>
      <c r="P125" s="162"/>
      <c r="Q125" s="162"/>
      <c r="R125" s="163"/>
      <c r="S125" s="163"/>
      <c r="T125" s="163"/>
      <c r="U125" s="163"/>
      <c r="V125" s="163"/>
      <c r="W125" s="163"/>
      <c r="X125" s="163"/>
      <c r="Y125" s="163"/>
      <c r="Z125" s="153"/>
      <c r="AA125" s="153"/>
      <c r="AB125" s="153"/>
      <c r="AC125" s="153"/>
      <c r="AD125" s="153"/>
      <c r="AE125" s="153"/>
      <c r="AF125" s="153"/>
      <c r="AG125" s="153" t="s">
        <v>243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80">
        <v>62</v>
      </c>
      <c r="B126" s="181" t="s">
        <v>766</v>
      </c>
      <c r="C126" s="187" t="s">
        <v>550</v>
      </c>
      <c r="D126" s="182" t="s">
        <v>283</v>
      </c>
      <c r="E126" s="183">
        <v>0.73499999999999999</v>
      </c>
      <c r="F126" s="184">
        <v>0</v>
      </c>
      <c r="G126" s="185">
        <f>ROUND(E126*F126,2)</f>
        <v>0</v>
      </c>
      <c r="H126" s="164">
        <v>0</v>
      </c>
      <c r="I126" s="163">
        <f>ROUND(E126*H126,2)</f>
        <v>0</v>
      </c>
      <c r="J126" s="164">
        <v>1730</v>
      </c>
      <c r="K126" s="163">
        <f>ROUND(E126*J126,2)</f>
        <v>1271.55</v>
      </c>
      <c r="L126" s="163">
        <v>21</v>
      </c>
      <c r="M126" s="163">
        <f>G126*(1+L126/100)</f>
        <v>0</v>
      </c>
      <c r="N126" s="162">
        <v>0</v>
      </c>
      <c r="O126" s="162">
        <f>ROUND(E126*N126,2)</f>
        <v>0</v>
      </c>
      <c r="P126" s="162">
        <v>0</v>
      </c>
      <c r="Q126" s="162">
        <f>ROUND(E126*P126,2)</f>
        <v>0</v>
      </c>
      <c r="R126" s="163"/>
      <c r="S126" s="163" t="s">
        <v>216</v>
      </c>
      <c r="T126" s="163" t="s">
        <v>216</v>
      </c>
      <c r="U126" s="163">
        <v>3.327</v>
      </c>
      <c r="V126" s="163">
        <f>ROUND(E126*U126,2)</f>
        <v>2.4500000000000002</v>
      </c>
      <c r="W126" s="163"/>
      <c r="X126" s="163" t="s">
        <v>291</v>
      </c>
      <c r="Y126" s="163" t="s">
        <v>219</v>
      </c>
      <c r="Z126" s="153"/>
      <c r="AA126" s="153"/>
      <c r="AB126" s="153"/>
      <c r="AC126" s="153"/>
      <c r="AD126" s="153"/>
      <c r="AE126" s="153"/>
      <c r="AF126" s="153"/>
      <c r="AG126" s="153" t="s">
        <v>297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x14ac:dyDescent="0.2">
      <c r="A127" s="167" t="s">
        <v>211</v>
      </c>
      <c r="B127" s="168" t="s">
        <v>169</v>
      </c>
      <c r="C127" s="186" t="s">
        <v>170</v>
      </c>
      <c r="D127" s="169"/>
      <c r="E127" s="170"/>
      <c r="F127" s="171"/>
      <c r="G127" s="172">
        <f>SUMIF(AG128:AG139,"&lt;&gt;NOR",G128:G139)</f>
        <v>0</v>
      </c>
      <c r="H127" s="166"/>
      <c r="I127" s="166">
        <f>SUM(I128:I139)</f>
        <v>19218.13</v>
      </c>
      <c r="J127" s="166"/>
      <c r="K127" s="166">
        <f>SUM(K128:K139)</f>
        <v>26278.87</v>
      </c>
      <c r="L127" s="166"/>
      <c r="M127" s="166">
        <f>SUM(M128:M139)</f>
        <v>0</v>
      </c>
      <c r="N127" s="165"/>
      <c r="O127" s="165">
        <f>SUM(O128:O139)</f>
        <v>2.08</v>
      </c>
      <c r="P127" s="165"/>
      <c r="Q127" s="165">
        <f>SUM(Q128:Q139)</f>
        <v>0</v>
      </c>
      <c r="R127" s="166"/>
      <c r="S127" s="166"/>
      <c r="T127" s="166"/>
      <c r="U127" s="166"/>
      <c r="V127" s="166">
        <f>SUM(V128:V139)</f>
        <v>41.18</v>
      </c>
      <c r="W127" s="166"/>
      <c r="X127" s="166"/>
      <c r="Y127" s="166"/>
      <c r="AG127" t="s">
        <v>212</v>
      </c>
    </row>
    <row r="128" spans="1:60" outlineLevel="1" x14ac:dyDescent="0.2">
      <c r="A128" s="174">
        <v>63</v>
      </c>
      <c r="B128" s="175" t="s">
        <v>551</v>
      </c>
      <c r="C128" s="188" t="s">
        <v>552</v>
      </c>
      <c r="D128" s="176" t="s">
        <v>245</v>
      </c>
      <c r="E128" s="177">
        <v>21.4</v>
      </c>
      <c r="F128" s="178">
        <v>0</v>
      </c>
      <c r="G128" s="179">
        <f>ROUND(E128*F128,2)</f>
        <v>0</v>
      </c>
      <c r="H128" s="164">
        <v>25.71</v>
      </c>
      <c r="I128" s="163">
        <f>ROUND(E128*H128,2)</f>
        <v>550.19000000000005</v>
      </c>
      <c r="J128" s="164">
        <v>31.79</v>
      </c>
      <c r="K128" s="163">
        <f>ROUND(E128*J128,2)</f>
        <v>680.31</v>
      </c>
      <c r="L128" s="163">
        <v>21</v>
      </c>
      <c r="M128" s="163">
        <f>G128*(1+L128/100)</f>
        <v>0</v>
      </c>
      <c r="N128" s="162">
        <v>2.1000000000000001E-4</v>
      </c>
      <c r="O128" s="162">
        <f>ROUND(E128*N128,2)</f>
        <v>0</v>
      </c>
      <c r="P128" s="162">
        <v>0</v>
      </c>
      <c r="Q128" s="162">
        <f>ROUND(E128*P128,2)</f>
        <v>0</v>
      </c>
      <c r="R128" s="163"/>
      <c r="S128" s="163" t="s">
        <v>216</v>
      </c>
      <c r="T128" s="163" t="s">
        <v>216</v>
      </c>
      <c r="U128" s="163">
        <v>0.05</v>
      </c>
      <c r="V128" s="163">
        <f>ROUND(E128*U128,2)</f>
        <v>1.07</v>
      </c>
      <c r="W128" s="163"/>
      <c r="X128" s="163" t="s">
        <v>240</v>
      </c>
      <c r="Y128" s="163" t="s">
        <v>219</v>
      </c>
      <c r="Z128" s="153"/>
      <c r="AA128" s="153"/>
      <c r="AB128" s="153"/>
      <c r="AC128" s="153"/>
      <c r="AD128" s="153"/>
      <c r="AE128" s="153"/>
      <c r="AF128" s="153"/>
      <c r="AG128" s="153" t="s">
        <v>350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2" x14ac:dyDescent="0.2">
      <c r="A129" s="160"/>
      <c r="B129" s="161"/>
      <c r="C129" s="194" t="s">
        <v>767</v>
      </c>
      <c r="D129" s="192"/>
      <c r="E129" s="193">
        <v>21.4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3"/>
      <c r="AA129" s="153"/>
      <c r="AB129" s="153"/>
      <c r="AC129" s="153"/>
      <c r="AD129" s="153"/>
      <c r="AE129" s="153"/>
      <c r="AF129" s="153"/>
      <c r="AG129" s="153" t="s">
        <v>243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74">
        <v>64</v>
      </c>
      <c r="B130" s="175" t="s">
        <v>559</v>
      </c>
      <c r="C130" s="188" t="s">
        <v>658</v>
      </c>
      <c r="D130" s="176" t="s">
        <v>245</v>
      </c>
      <c r="E130" s="177">
        <v>21.4</v>
      </c>
      <c r="F130" s="178">
        <v>0</v>
      </c>
      <c r="G130" s="179">
        <f>ROUND(E130*F130,2)</f>
        <v>0</v>
      </c>
      <c r="H130" s="164">
        <v>119.67</v>
      </c>
      <c r="I130" s="163">
        <f>ROUND(E130*H130,2)</f>
        <v>2560.94</v>
      </c>
      <c r="J130" s="164">
        <v>726.33</v>
      </c>
      <c r="K130" s="163">
        <f>ROUND(E130*J130,2)</f>
        <v>15543.46</v>
      </c>
      <c r="L130" s="163">
        <v>21</v>
      </c>
      <c r="M130" s="163">
        <f>G130*(1+L130/100)</f>
        <v>0</v>
      </c>
      <c r="N130" s="162">
        <v>7.6230000000000006E-2</v>
      </c>
      <c r="O130" s="162">
        <f>ROUND(E130*N130,2)</f>
        <v>1.63</v>
      </c>
      <c r="P130" s="162">
        <v>0</v>
      </c>
      <c r="Q130" s="162">
        <f>ROUND(E130*P130,2)</f>
        <v>0</v>
      </c>
      <c r="R130" s="163"/>
      <c r="S130" s="163" t="s">
        <v>216</v>
      </c>
      <c r="T130" s="163" t="s">
        <v>216</v>
      </c>
      <c r="U130" s="163">
        <v>1.1359999999999999</v>
      </c>
      <c r="V130" s="163">
        <f>ROUND(E130*U130,2)</f>
        <v>24.31</v>
      </c>
      <c r="W130" s="163"/>
      <c r="X130" s="163" t="s">
        <v>240</v>
      </c>
      <c r="Y130" s="163" t="s">
        <v>219</v>
      </c>
      <c r="Z130" s="153"/>
      <c r="AA130" s="153"/>
      <c r="AB130" s="153"/>
      <c r="AC130" s="153"/>
      <c r="AD130" s="153"/>
      <c r="AE130" s="153"/>
      <c r="AF130" s="153"/>
      <c r="AG130" s="153" t="s">
        <v>350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2" x14ac:dyDescent="0.2">
      <c r="A131" s="160"/>
      <c r="B131" s="161"/>
      <c r="C131" s="194" t="s">
        <v>767</v>
      </c>
      <c r="D131" s="192"/>
      <c r="E131" s="193">
        <v>21.4</v>
      </c>
      <c r="F131" s="163"/>
      <c r="G131" s="163"/>
      <c r="H131" s="163"/>
      <c r="I131" s="163"/>
      <c r="J131" s="163"/>
      <c r="K131" s="163"/>
      <c r="L131" s="163"/>
      <c r="M131" s="163"/>
      <c r="N131" s="162"/>
      <c r="O131" s="162"/>
      <c r="P131" s="162"/>
      <c r="Q131" s="162"/>
      <c r="R131" s="163"/>
      <c r="S131" s="163"/>
      <c r="T131" s="163"/>
      <c r="U131" s="163"/>
      <c r="V131" s="163"/>
      <c r="W131" s="163"/>
      <c r="X131" s="163"/>
      <c r="Y131" s="163"/>
      <c r="Z131" s="153"/>
      <c r="AA131" s="153"/>
      <c r="AB131" s="153"/>
      <c r="AC131" s="153"/>
      <c r="AD131" s="153"/>
      <c r="AE131" s="153"/>
      <c r="AF131" s="153"/>
      <c r="AG131" s="153" t="s">
        <v>243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74">
        <v>65</v>
      </c>
      <c r="B132" s="175" t="s">
        <v>567</v>
      </c>
      <c r="C132" s="188" t="s">
        <v>568</v>
      </c>
      <c r="D132" s="176" t="s">
        <v>245</v>
      </c>
      <c r="E132" s="177">
        <v>21.4</v>
      </c>
      <c r="F132" s="178">
        <v>0</v>
      </c>
      <c r="G132" s="179">
        <f>ROUND(E132*F132,2)</f>
        <v>0</v>
      </c>
      <c r="H132" s="164">
        <v>0</v>
      </c>
      <c r="I132" s="163">
        <f>ROUND(E132*H132,2)</f>
        <v>0</v>
      </c>
      <c r="J132" s="164">
        <v>391</v>
      </c>
      <c r="K132" s="163">
        <f>ROUND(E132*J132,2)</f>
        <v>8367.4</v>
      </c>
      <c r="L132" s="163">
        <v>21</v>
      </c>
      <c r="M132" s="163">
        <f>G132*(1+L132/100)</f>
        <v>0</v>
      </c>
      <c r="N132" s="162">
        <v>0</v>
      </c>
      <c r="O132" s="162">
        <f>ROUND(E132*N132,2)</f>
        <v>0</v>
      </c>
      <c r="P132" s="162">
        <v>0</v>
      </c>
      <c r="Q132" s="162">
        <f>ROUND(E132*P132,2)</f>
        <v>0</v>
      </c>
      <c r="R132" s="163"/>
      <c r="S132" s="163" t="s">
        <v>216</v>
      </c>
      <c r="T132" s="163" t="s">
        <v>216</v>
      </c>
      <c r="U132" s="163">
        <v>0.61499999999999999</v>
      </c>
      <c r="V132" s="163">
        <f>ROUND(E132*U132,2)</f>
        <v>13.16</v>
      </c>
      <c r="W132" s="163"/>
      <c r="X132" s="163" t="s">
        <v>240</v>
      </c>
      <c r="Y132" s="163" t="s">
        <v>219</v>
      </c>
      <c r="Z132" s="153"/>
      <c r="AA132" s="153"/>
      <c r="AB132" s="153"/>
      <c r="AC132" s="153"/>
      <c r="AD132" s="153"/>
      <c r="AE132" s="153"/>
      <c r="AF132" s="153"/>
      <c r="AG132" s="153" t="s">
        <v>350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2" x14ac:dyDescent="0.2">
      <c r="A133" s="160"/>
      <c r="B133" s="161"/>
      <c r="C133" s="194" t="s">
        <v>767</v>
      </c>
      <c r="D133" s="192"/>
      <c r="E133" s="193">
        <v>21.4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3"/>
      <c r="AA133" s="153"/>
      <c r="AB133" s="153"/>
      <c r="AC133" s="153"/>
      <c r="AD133" s="153"/>
      <c r="AE133" s="153"/>
      <c r="AF133" s="153"/>
      <c r="AG133" s="153" t="s">
        <v>243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74">
        <v>66</v>
      </c>
      <c r="B134" s="175" t="s">
        <v>569</v>
      </c>
      <c r="C134" s="188" t="s">
        <v>570</v>
      </c>
      <c r="D134" s="176" t="s">
        <v>245</v>
      </c>
      <c r="E134" s="177">
        <v>21.4</v>
      </c>
      <c r="F134" s="178">
        <v>0</v>
      </c>
      <c r="G134" s="179">
        <f>ROUND(E134*F134,2)</f>
        <v>0</v>
      </c>
      <c r="H134" s="164">
        <v>16.2</v>
      </c>
      <c r="I134" s="163">
        <f>ROUND(E134*H134,2)</f>
        <v>346.68</v>
      </c>
      <c r="J134" s="164">
        <v>0</v>
      </c>
      <c r="K134" s="163">
        <f>ROUND(E134*J134,2)</f>
        <v>0</v>
      </c>
      <c r="L134" s="163">
        <v>21</v>
      </c>
      <c r="M134" s="163">
        <f>G134*(1+L134/100)</f>
        <v>0</v>
      </c>
      <c r="N134" s="162">
        <v>5.9999999999999995E-4</v>
      </c>
      <c r="O134" s="162">
        <f>ROUND(E134*N134,2)</f>
        <v>0.01</v>
      </c>
      <c r="P134" s="162">
        <v>0</v>
      </c>
      <c r="Q134" s="162">
        <f>ROUND(E134*P134,2)</f>
        <v>0</v>
      </c>
      <c r="R134" s="163"/>
      <c r="S134" s="163" t="s">
        <v>216</v>
      </c>
      <c r="T134" s="163" t="s">
        <v>216</v>
      </c>
      <c r="U134" s="163">
        <v>0</v>
      </c>
      <c r="V134" s="163">
        <f>ROUND(E134*U134,2)</f>
        <v>0</v>
      </c>
      <c r="W134" s="163"/>
      <c r="X134" s="163" t="s">
        <v>240</v>
      </c>
      <c r="Y134" s="163" t="s">
        <v>219</v>
      </c>
      <c r="Z134" s="153"/>
      <c r="AA134" s="153"/>
      <c r="AB134" s="153"/>
      <c r="AC134" s="153"/>
      <c r="AD134" s="153"/>
      <c r="AE134" s="153"/>
      <c r="AF134" s="153"/>
      <c r="AG134" s="153" t="s">
        <v>350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2" x14ac:dyDescent="0.2">
      <c r="A135" s="160"/>
      <c r="B135" s="161"/>
      <c r="C135" s="194" t="s">
        <v>767</v>
      </c>
      <c r="D135" s="192"/>
      <c r="E135" s="193">
        <v>21.4</v>
      </c>
      <c r="F135" s="163"/>
      <c r="G135" s="163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3"/>
      <c r="AA135" s="153"/>
      <c r="AB135" s="153"/>
      <c r="AC135" s="153"/>
      <c r="AD135" s="153"/>
      <c r="AE135" s="153"/>
      <c r="AF135" s="153"/>
      <c r="AG135" s="153" t="s">
        <v>243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80">
        <v>67</v>
      </c>
      <c r="B136" s="181" t="s">
        <v>571</v>
      </c>
      <c r="C136" s="187" t="s">
        <v>2058</v>
      </c>
      <c r="D136" s="182" t="s">
        <v>256</v>
      </c>
      <c r="E136" s="183">
        <v>1</v>
      </c>
      <c r="F136" s="184">
        <v>0</v>
      </c>
      <c r="G136" s="185">
        <f>ROUND(E136*F136,2)</f>
        <v>0</v>
      </c>
      <c r="H136" s="164">
        <v>271</v>
      </c>
      <c r="I136" s="163">
        <f>ROUND(E136*H136,2)</f>
        <v>271</v>
      </c>
      <c r="J136" s="164">
        <v>0</v>
      </c>
      <c r="K136" s="163">
        <f>ROUND(E136*J136,2)</f>
        <v>0</v>
      </c>
      <c r="L136" s="163">
        <v>21</v>
      </c>
      <c r="M136" s="163">
        <f>G136*(1+L136/100)</f>
        <v>0</v>
      </c>
      <c r="N136" s="162">
        <v>2E-3</v>
      </c>
      <c r="O136" s="162">
        <f>ROUND(E136*N136,2)</f>
        <v>0</v>
      </c>
      <c r="P136" s="162">
        <v>0</v>
      </c>
      <c r="Q136" s="162">
        <f>ROUND(E136*P136,2)</f>
        <v>0</v>
      </c>
      <c r="R136" s="163" t="s">
        <v>305</v>
      </c>
      <c r="S136" s="163" t="s">
        <v>216</v>
      </c>
      <c r="T136" s="163" t="s">
        <v>216</v>
      </c>
      <c r="U136" s="163">
        <v>0</v>
      </c>
      <c r="V136" s="163">
        <f>ROUND(E136*U136,2)</f>
        <v>0</v>
      </c>
      <c r="W136" s="163"/>
      <c r="X136" s="163" t="s">
        <v>306</v>
      </c>
      <c r="Y136" s="163" t="s">
        <v>219</v>
      </c>
      <c r="Z136" s="153"/>
      <c r="AA136" s="153"/>
      <c r="AB136" s="153"/>
      <c r="AC136" s="153"/>
      <c r="AD136" s="153"/>
      <c r="AE136" s="153"/>
      <c r="AF136" s="153"/>
      <c r="AG136" s="153" t="s">
        <v>516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74">
        <v>68</v>
      </c>
      <c r="B137" s="175" t="s">
        <v>572</v>
      </c>
      <c r="C137" s="188" t="s">
        <v>2095</v>
      </c>
      <c r="D137" s="176" t="s">
        <v>245</v>
      </c>
      <c r="E137" s="177">
        <v>23.54</v>
      </c>
      <c r="F137" s="178">
        <v>0</v>
      </c>
      <c r="G137" s="179">
        <f>ROUND(E137*F137,2)</f>
        <v>0</v>
      </c>
      <c r="H137" s="164">
        <v>658</v>
      </c>
      <c r="I137" s="163">
        <f>ROUND(E137*H137,2)</f>
        <v>15489.32</v>
      </c>
      <c r="J137" s="164">
        <v>0</v>
      </c>
      <c r="K137" s="163">
        <f>ROUND(E137*J137,2)</f>
        <v>0</v>
      </c>
      <c r="L137" s="163">
        <v>21</v>
      </c>
      <c r="M137" s="163">
        <f>G137*(1+L137/100)</f>
        <v>0</v>
      </c>
      <c r="N137" s="162">
        <v>1.8499999999999999E-2</v>
      </c>
      <c r="O137" s="162">
        <f>ROUND(E137*N137,2)</f>
        <v>0.44</v>
      </c>
      <c r="P137" s="162">
        <v>0</v>
      </c>
      <c r="Q137" s="162">
        <f>ROUND(E137*P137,2)</f>
        <v>0</v>
      </c>
      <c r="R137" s="163" t="s">
        <v>305</v>
      </c>
      <c r="S137" s="163" t="s">
        <v>216</v>
      </c>
      <c r="T137" s="163" t="s">
        <v>216</v>
      </c>
      <c r="U137" s="163">
        <v>0</v>
      </c>
      <c r="V137" s="163">
        <f>ROUND(E137*U137,2)</f>
        <v>0</v>
      </c>
      <c r="W137" s="163"/>
      <c r="X137" s="163" t="s">
        <v>306</v>
      </c>
      <c r="Y137" s="163" t="s">
        <v>219</v>
      </c>
      <c r="Z137" s="153"/>
      <c r="AA137" s="153"/>
      <c r="AB137" s="153"/>
      <c r="AC137" s="153"/>
      <c r="AD137" s="153"/>
      <c r="AE137" s="153"/>
      <c r="AF137" s="153"/>
      <c r="AG137" s="153" t="s">
        <v>516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2" x14ac:dyDescent="0.2">
      <c r="A138" s="160"/>
      <c r="B138" s="161"/>
      <c r="C138" s="194" t="s">
        <v>768</v>
      </c>
      <c r="D138" s="192"/>
      <c r="E138" s="193">
        <v>23.54</v>
      </c>
      <c r="F138" s="163"/>
      <c r="G138" s="163"/>
      <c r="H138" s="163"/>
      <c r="I138" s="163"/>
      <c r="J138" s="163"/>
      <c r="K138" s="163"/>
      <c r="L138" s="163"/>
      <c r="M138" s="163"/>
      <c r="N138" s="162"/>
      <c r="O138" s="162"/>
      <c r="P138" s="162"/>
      <c r="Q138" s="162"/>
      <c r="R138" s="163"/>
      <c r="S138" s="163"/>
      <c r="T138" s="163"/>
      <c r="U138" s="163"/>
      <c r="V138" s="163"/>
      <c r="W138" s="163"/>
      <c r="X138" s="163"/>
      <c r="Y138" s="163"/>
      <c r="Z138" s="153"/>
      <c r="AA138" s="153"/>
      <c r="AB138" s="153"/>
      <c r="AC138" s="153"/>
      <c r="AD138" s="153"/>
      <c r="AE138" s="153"/>
      <c r="AF138" s="153"/>
      <c r="AG138" s="153" t="s">
        <v>243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80">
        <v>69</v>
      </c>
      <c r="B139" s="181" t="s">
        <v>661</v>
      </c>
      <c r="C139" s="187" t="s">
        <v>662</v>
      </c>
      <c r="D139" s="182" t="s">
        <v>283</v>
      </c>
      <c r="E139" s="183">
        <v>2.0861499999999999</v>
      </c>
      <c r="F139" s="184">
        <v>0</v>
      </c>
      <c r="G139" s="185">
        <f>ROUND(E139*F139,2)</f>
        <v>0</v>
      </c>
      <c r="H139" s="164">
        <v>0</v>
      </c>
      <c r="I139" s="163">
        <f>ROUND(E139*H139,2)</f>
        <v>0</v>
      </c>
      <c r="J139" s="164">
        <v>809</v>
      </c>
      <c r="K139" s="163">
        <f>ROUND(E139*J139,2)</f>
        <v>1687.7</v>
      </c>
      <c r="L139" s="163">
        <v>21</v>
      </c>
      <c r="M139" s="163">
        <f>G139*(1+L139/100)</f>
        <v>0</v>
      </c>
      <c r="N139" s="162">
        <v>0</v>
      </c>
      <c r="O139" s="162">
        <f>ROUND(E139*N139,2)</f>
        <v>0</v>
      </c>
      <c r="P139" s="162">
        <v>0</v>
      </c>
      <c r="Q139" s="162">
        <f>ROUND(E139*P139,2)</f>
        <v>0</v>
      </c>
      <c r="R139" s="163"/>
      <c r="S139" s="163" t="s">
        <v>216</v>
      </c>
      <c r="T139" s="163" t="s">
        <v>216</v>
      </c>
      <c r="U139" s="163">
        <v>1.2649999999999999</v>
      </c>
      <c r="V139" s="163">
        <f>ROUND(E139*U139,2)</f>
        <v>2.64</v>
      </c>
      <c r="W139" s="163"/>
      <c r="X139" s="163" t="s">
        <v>291</v>
      </c>
      <c r="Y139" s="163" t="s">
        <v>219</v>
      </c>
      <c r="Z139" s="153"/>
      <c r="AA139" s="153"/>
      <c r="AB139" s="153"/>
      <c r="AC139" s="153"/>
      <c r="AD139" s="153"/>
      <c r="AE139" s="153"/>
      <c r="AF139" s="153"/>
      <c r="AG139" s="153" t="s">
        <v>297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x14ac:dyDescent="0.2">
      <c r="A140" s="167" t="s">
        <v>211</v>
      </c>
      <c r="B140" s="168" t="s">
        <v>173</v>
      </c>
      <c r="C140" s="186" t="s">
        <v>174</v>
      </c>
      <c r="D140" s="169"/>
      <c r="E140" s="170"/>
      <c r="F140" s="171"/>
      <c r="G140" s="172">
        <f>SUMIF(AG141:AG178,"&lt;&gt;NOR",G141:G178)</f>
        <v>0</v>
      </c>
      <c r="H140" s="166"/>
      <c r="I140" s="166">
        <f>SUM(I141:I178)</f>
        <v>10138.540000000001</v>
      </c>
      <c r="J140" s="166"/>
      <c r="K140" s="166">
        <f>SUM(K141:K178)</f>
        <v>38113.159999999996</v>
      </c>
      <c r="L140" s="166"/>
      <c r="M140" s="166">
        <f>SUM(M141:M178)</f>
        <v>0</v>
      </c>
      <c r="N140" s="165"/>
      <c r="O140" s="165">
        <f>SUM(O141:O178)</f>
        <v>0.24</v>
      </c>
      <c r="P140" s="165"/>
      <c r="Q140" s="165">
        <f>SUM(Q141:Q178)</f>
        <v>0</v>
      </c>
      <c r="R140" s="166"/>
      <c r="S140" s="166"/>
      <c r="T140" s="166"/>
      <c r="U140" s="166"/>
      <c r="V140" s="166">
        <f>SUM(V141:V178)</f>
        <v>60.06</v>
      </c>
      <c r="W140" s="166"/>
      <c r="X140" s="166"/>
      <c r="Y140" s="166"/>
      <c r="AG140" t="s">
        <v>212</v>
      </c>
    </row>
    <row r="141" spans="1:60" outlineLevel="1" x14ac:dyDescent="0.2">
      <c r="A141" s="174">
        <v>70</v>
      </c>
      <c r="B141" s="175" t="s">
        <v>315</v>
      </c>
      <c r="C141" s="188" t="s">
        <v>2046</v>
      </c>
      <c r="D141" s="176" t="s">
        <v>245</v>
      </c>
      <c r="E141" s="177">
        <v>427.41199999999998</v>
      </c>
      <c r="F141" s="178">
        <v>0</v>
      </c>
      <c r="G141" s="179">
        <f>ROUND(E141*F141,2)</f>
        <v>0</v>
      </c>
      <c r="H141" s="164">
        <v>13.69</v>
      </c>
      <c r="I141" s="163">
        <f>ROUND(E141*H141,2)</f>
        <v>5851.27</v>
      </c>
      <c r="J141" s="164">
        <v>64.81</v>
      </c>
      <c r="K141" s="163">
        <f>ROUND(E141*J141,2)</f>
        <v>27700.57</v>
      </c>
      <c r="L141" s="163">
        <v>21</v>
      </c>
      <c r="M141" s="163">
        <f>G141*(1+L141/100)</f>
        <v>0</v>
      </c>
      <c r="N141" s="162">
        <v>2.7999999999999998E-4</v>
      </c>
      <c r="O141" s="162">
        <f>ROUND(E141*N141,2)</f>
        <v>0.12</v>
      </c>
      <c r="P141" s="162">
        <v>0</v>
      </c>
      <c r="Q141" s="162">
        <f>ROUND(E141*P141,2)</f>
        <v>0</v>
      </c>
      <c r="R141" s="163"/>
      <c r="S141" s="163" t="s">
        <v>216</v>
      </c>
      <c r="T141" s="163" t="s">
        <v>216</v>
      </c>
      <c r="U141" s="163">
        <v>0.10191</v>
      </c>
      <c r="V141" s="163">
        <f>ROUND(E141*U141,2)</f>
        <v>43.56</v>
      </c>
      <c r="W141" s="163"/>
      <c r="X141" s="163" t="s">
        <v>240</v>
      </c>
      <c r="Y141" s="163" t="s">
        <v>219</v>
      </c>
      <c r="Z141" s="153"/>
      <c r="AA141" s="153"/>
      <c r="AB141" s="153"/>
      <c r="AC141" s="153"/>
      <c r="AD141" s="153"/>
      <c r="AE141" s="153"/>
      <c r="AF141" s="153"/>
      <c r="AG141" s="153" t="s">
        <v>350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2" x14ac:dyDescent="0.2">
      <c r="A142" s="160"/>
      <c r="B142" s="161"/>
      <c r="C142" s="194" t="s">
        <v>683</v>
      </c>
      <c r="D142" s="192"/>
      <c r="E142" s="193">
        <v>158.23599999999999</v>
      </c>
      <c r="F142" s="163"/>
      <c r="G142" s="163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3"/>
      <c r="AA142" s="153"/>
      <c r="AB142" s="153"/>
      <c r="AC142" s="153"/>
      <c r="AD142" s="153"/>
      <c r="AE142" s="153"/>
      <c r="AF142" s="153"/>
      <c r="AG142" s="153" t="s">
        <v>243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3" x14ac:dyDescent="0.2">
      <c r="A143" s="160"/>
      <c r="B143" s="161"/>
      <c r="C143" s="194" t="s">
        <v>684</v>
      </c>
      <c r="D143" s="192"/>
      <c r="E143" s="193">
        <v>-17.372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3"/>
      <c r="AA143" s="153"/>
      <c r="AB143" s="153"/>
      <c r="AC143" s="153"/>
      <c r="AD143" s="153"/>
      <c r="AE143" s="153"/>
      <c r="AF143" s="153"/>
      <c r="AG143" s="153" t="s">
        <v>243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3" x14ac:dyDescent="0.2">
      <c r="A144" s="160"/>
      <c r="B144" s="161"/>
      <c r="C144" s="194" t="s">
        <v>685</v>
      </c>
      <c r="D144" s="192"/>
      <c r="E144" s="193">
        <v>20.72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3"/>
      <c r="AA144" s="153"/>
      <c r="AB144" s="153"/>
      <c r="AC144" s="153"/>
      <c r="AD144" s="153"/>
      <c r="AE144" s="153"/>
      <c r="AF144" s="153"/>
      <c r="AG144" s="153" t="s">
        <v>243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3" x14ac:dyDescent="0.2">
      <c r="A145" s="160"/>
      <c r="B145" s="161"/>
      <c r="C145" s="194" t="s">
        <v>686</v>
      </c>
      <c r="D145" s="192"/>
      <c r="E145" s="193">
        <v>38.881999999999998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3"/>
      <c r="AA145" s="153"/>
      <c r="AB145" s="153"/>
      <c r="AC145" s="153"/>
      <c r="AD145" s="153"/>
      <c r="AE145" s="153"/>
      <c r="AF145" s="153"/>
      <c r="AG145" s="153" t="s">
        <v>243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3" x14ac:dyDescent="0.2">
      <c r="A146" s="160"/>
      <c r="B146" s="161"/>
      <c r="C146" s="194" t="s">
        <v>683</v>
      </c>
      <c r="D146" s="192"/>
      <c r="E146" s="193">
        <v>158.23599999999999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3"/>
      <c r="AA146" s="153"/>
      <c r="AB146" s="153"/>
      <c r="AC146" s="153"/>
      <c r="AD146" s="153"/>
      <c r="AE146" s="153"/>
      <c r="AF146" s="153"/>
      <c r="AG146" s="153" t="s">
        <v>243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3" x14ac:dyDescent="0.2">
      <c r="A147" s="160"/>
      <c r="B147" s="161"/>
      <c r="C147" s="194" t="s">
        <v>684</v>
      </c>
      <c r="D147" s="192"/>
      <c r="E147" s="193">
        <v>-17.372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3"/>
      <c r="AA147" s="153"/>
      <c r="AB147" s="153"/>
      <c r="AC147" s="153"/>
      <c r="AD147" s="153"/>
      <c r="AE147" s="153"/>
      <c r="AF147" s="153"/>
      <c r="AG147" s="153" t="s">
        <v>243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3" x14ac:dyDescent="0.2">
      <c r="A148" s="160"/>
      <c r="B148" s="161"/>
      <c r="C148" s="194" t="s">
        <v>685</v>
      </c>
      <c r="D148" s="192"/>
      <c r="E148" s="193">
        <v>20.72</v>
      </c>
      <c r="F148" s="163"/>
      <c r="G148" s="163"/>
      <c r="H148" s="163"/>
      <c r="I148" s="163"/>
      <c r="J148" s="163"/>
      <c r="K148" s="163"/>
      <c r="L148" s="163"/>
      <c r="M148" s="163"/>
      <c r="N148" s="162"/>
      <c r="O148" s="162"/>
      <c r="P148" s="162"/>
      <c r="Q148" s="162"/>
      <c r="R148" s="163"/>
      <c r="S148" s="163"/>
      <c r="T148" s="163"/>
      <c r="U148" s="163"/>
      <c r="V148" s="163"/>
      <c r="W148" s="163"/>
      <c r="X148" s="163"/>
      <c r="Y148" s="163"/>
      <c r="Z148" s="153"/>
      <c r="AA148" s="153"/>
      <c r="AB148" s="153"/>
      <c r="AC148" s="153"/>
      <c r="AD148" s="153"/>
      <c r="AE148" s="153"/>
      <c r="AF148" s="153"/>
      <c r="AG148" s="153" t="s">
        <v>243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3" x14ac:dyDescent="0.2">
      <c r="A149" s="160"/>
      <c r="B149" s="161"/>
      <c r="C149" s="194" t="s">
        <v>686</v>
      </c>
      <c r="D149" s="192"/>
      <c r="E149" s="193">
        <v>38.881999999999998</v>
      </c>
      <c r="F149" s="163"/>
      <c r="G149" s="163"/>
      <c r="H149" s="163"/>
      <c r="I149" s="163"/>
      <c r="J149" s="163"/>
      <c r="K149" s="163"/>
      <c r="L149" s="163"/>
      <c r="M149" s="163"/>
      <c r="N149" s="162"/>
      <c r="O149" s="162"/>
      <c r="P149" s="162"/>
      <c r="Q149" s="162"/>
      <c r="R149" s="163"/>
      <c r="S149" s="163"/>
      <c r="T149" s="163"/>
      <c r="U149" s="163"/>
      <c r="V149" s="163"/>
      <c r="W149" s="163"/>
      <c r="X149" s="163"/>
      <c r="Y149" s="163"/>
      <c r="Z149" s="153"/>
      <c r="AA149" s="153"/>
      <c r="AB149" s="153"/>
      <c r="AC149" s="153"/>
      <c r="AD149" s="153"/>
      <c r="AE149" s="153"/>
      <c r="AF149" s="153"/>
      <c r="AG149" s="153" t="s">
        <v>243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3" x14ac:dyDescent="0.2">
      <c r="A150" s="160"/>
      <c r="B150" s="161"/>
      <c r="C150" s="194" t="s">
        <v>769</v>
      </c>
      <c r="D150" s="192"/>
      <c r="E150" s="193">
        <v>23.94</v>
      </c>
      <c r="F150" s="163"/>
      <c r="G150" s="163"/>
      <c r="H150" s="163"/>
      <c r="I150" s="163"/>
      <c r="J150" s="163"/>
      <c r="K150" s="163"/>
      <c r="L150" s="163"/>
      <c r="M150" s="163"/>
      <c r="N150" s="162"/>
      <c r="O150" s="162"/>
      <c r="P150" s="162"/>
      <c r="Q150" s="162"/>
      <c r="R150" s="163"/>
      <c r="S150" s="163"/>
      <c r="T150" s="163"/>
      <c r="U150" s="163"/>
      <c r="V150" s="163"/>
      <c r="W150" s="163"/>
      <c r="X150" s="163"/>
      <c r="Y150" s="163"/>
      <c r="Z150" s="153"/>
      <c r="AA150" s="153"/>
      <c r="AB150" s="153"/>
      <c r="AC150" s="153"/>
      <c r="AD150" s="153"/>
      <c r="AE150" s="153"/>
      <c r="AF150" s="153"/>
      <c r="AG150" s="153" t="s">
        <v>243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3" x14ac:dyDescent="0.2">
      <c r="A151" s="160"/>
      <c r="B151" s="161"/>
      <c r="C151" s="194" t="s">
        <v>770</v>
      </c>
      <c r="D151" s="192"/>
      <c r="E151" s="193">
        <v>-21.4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3"/>
      <c r="AA151" s="153"/>
      <c r="AB151" s="153"/>
      <c r="AC151" s="153"/>
      <c r="AD151" s="153"/>
      <c r="AE151" s="153"/>
      <c r="AF151" s="153"/>
      <c r="AG151" s="153" t="s">
        <v>243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3" x14ac:dyDescent="0.2">
      <c r="A152" s="160"/>
      <c r="B152" s="161"/>
      <c r="C152" s="194" t="s">
        <v>769</v>
      </c>
      <c r="D152" s="192"/>
      <c r="E152" s="193">
        <v>23.94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3"/>
      <c r="AA152" s="153"/>
      <c r="AB152" s="153"/>
      <c r="AC152" s="153"/>
      <c r="AD152" s="153"/>
      <c r="AE152" s="153"/>
      <c r="AF152" s="153"/>
      <c r="AG152" s="153" t="s">
        <v>243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74">
        <v>71</v>
      </c>
      <c r="B153" s="175" t="s">
        <v>577</v>
      </c>
      <c r="C153" s="188" t="s">
        <v>578</v>
      </c>
      <c r="D153" s="176" t="s">
        <v>245</v>
      </c>
      <c r="E153" s="177">
        <v>224.40600000000001</v>
      </c>
      <c r="F153" s="178">
        <v>0</v>
      </c>
      <c r="G153" s="179">
        <f>ROUND(E153*F153,2)</f>
        <v>0</v>
      </c>
      <c r="H153" s="164">
        <v>0</v>
      </c>
      <c r="I153" s="163">
        <f>ROUND(E153*H153,2)</f>
        <v>0</v>
      </c>
      <c r="J153" s="164">
        <v>4.3499999999999996</v>
      </c>
      <c r="K153" s="163">
        <f>ROUND(E153*J153,2)</f>
        <v>976.17</v>
      </c>
      <c r="L153" s="163">
        <v>21</v>
      </c>
      <c r="M153" s="163">
        <f>G153*(1+L153/100)</f>
        <v>0</v>
      </c>
      <c r="N153" s="162">
        <v>0</v>
      </c>
      <c r="O153" s="162">
        <f>ROUND(E153*N153,2)</f>
        <v>0</v>
      </c>
      <c r="P153" s="162">
        <v>0</v>
      </c>
      <c r="Q153" s="162">
        <f>ROUND(E153*P153,2)</f>
        <v>0</v>
      </c>
      <c r="R153" s="163"/>
      <c r="S153" s="163" t="s">
        <v>216</v>
      </c>
      <c r="T153" s="163" t="s">
        <v>216</v>
      </c>
      <c r="U153" s="163">
        <v>7.0000000000000001E-3</v>
      </c>
      <c r="V153" s="163">
        <f>ROUND(E153*U153,2)</f>
        <v>1.57</v>
      </c>
      <c r="W153" s="163"/>
      <c r="X153" s="163" t="s">
        <v>240</v>
      </c>
      <c r="Y153" s="163" t="s">
        <v>219</v>
      </c>
      <c r="Z153" s="153"/>
      <c r="AA153" s="153"/>
      <c r="AB153" s="153"/>
      <c r="AC153" s="153"/>
      <c r="AD153" s="153"/>
      <c r="AE153" s="153"/>
      <c r="AF153" s="153"/>
      <c r="AG153" s="153" t="s">
        <v>350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2" x14ac:dyDescent="0.2">
      <c r="A154" s="160"/>
      <c r="B154" s="161"/>
      <c r="C154" s="194" t="s">
        <v>683</v>
      </c>
      <c r="D154" s="192"/>
      <c r="E154" s="193">
        <v>158.23599999999999</v>
      </c>
      <c r="F154" s="163"/>
      <c r="G154" s="163"/>
      <c r="H154" s="163"/>
      <c r="I154" s="163"/>
      <c r="J154" s="163"/>
      <c r="K154" s="163"/>
      <c r="L154" s="163"/>
      <c r="M154" s="163"/>
      <c r="N154" s="162"/>
      <c r="O154" s="162"/>
      <c r="P154" s="162"/>
      <c r="Q154" s="162"/>
      <c r="R154" s="163"/>
      <c r="S154" s="163"/>
      <c r="T154" s="163"/>
      <c r="U154" s="163"/>
      <c r="V154" s="163"/>
      <c r="W154" s="163"/>
      <c r="X154" s="163"/>
      <c r="Y154" s="163"/>
      <c r="Z154" s="153"/>
      <c r="AA154" s="153"/>
      <c r="AB154" s="153"/>
      <c r="AC154" s="153"/>
      <c r="AD154" s="153"/>
      <c r="AE154" s="153"/>
      <c r="AF154" s="153"/>
      <c r="AG154" s="153" t="s">
        <v>243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3" x14ac:dyDescent="0.2">
      <c r="A155" s="160"/>
      <c r="B155" s="161"/>
      <c r="C155" s="194" t="s">
        <v>684</v>
      </c>
      <c r="D155" s="192"/>
      <c r="E155" s="193">
        <v>-17.372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3"/>
      <c r="AA155" s="153"/>
      <c r="AB155" s="153"/>
      <c r="AC155" s="153"/>
      <c r="AD155" s="153"/>
      <c r="AE155" s="153"/>
      <c r="AF155" s="153"/>
      <c r="AG155" s="153" t="s">
        <v>243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3" x14ac:dyDescent="0.2">
      <c r="A156" s="160"/>
      <c r="B156" s="161"/>
      <c r="C156" s="194" t="s">
        <v>685</v>
      </c>
      <c r="D156" s="192"/>
      <c r="E156" s="193">
        <v>20.72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3"/>
      <c r="AA156" s="153"/>
      <c r="AB156" s="153"/>
      <c r="AC156" s="153"/>
      <c r="AD156" s="153"/>
      <c r="AE156" s="153"/>
      <c r="AF156" s="153"/>
      <c r="AG156" s="153" t="s">
        <v>243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3" x14ac:dyDescent="0.2">
      <c r="A157" s="160"/>
      <c r="B157" s="161"/>
      <c r="C157" s="194" t="s">
        <v>686</v>
      </c>
      <c r="D157" s="192"/>
      <c r="E157" s="193">
        <v>38.881999999999998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3"/>
      <c r="AA157" s="153"/>
      <c r="AB157" s="153"/>
      <c r="AC157" s="153"/>
      <c r="AD157" s="153"/>
      <c r="AE157" s="153"/>
      <c r="AF157" s="153"/>
      <c r="AG157" s="153" t="s">
        <v>243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3" x14ac:dyDescent="0.2">
      <c r="A158" s="160"/>
      <c r="B158" s="161"/>
      <c r="C158" s="194" t="s">
        <v>769</v>
      </c>
      <c r="D158" s="192"/>
      <c r="E158" s="193">
        <v>23.94</v>
      </c>
      <c r="F158" s="163"/>
      <c r="G158" s="163"/>
      <c r="H158" s="163"/>
      <c r="I158" s="163"/>
      <c r="J158" s="163"/>
      <c r="K158" s="163"/>
      <c r="L158" s="163"/>
      <c r="M158" s="163"/>
      <c r="N158" s="162"/>
      <c r="O158" s="162"/>
      <c r="P158" s="162"/>
      <c r="Q158" s="162"/>
      <c r="R158" s="163"/>
      <c r="S158" s="163"/>
      <c r="T158" s="163"/>
      <c r="U158" s="163"/>
      <c r="V158" s="163"/>
      <c r="W158" s="163"/>
      <c r="X158" s="163"/>
      <c r="Y158" s="163"/>
      <c r="Z158" s="153"/>
      <c r="AA158" s="153"/>
      <c r="AB158" s="153"/>
      <c r="AC158" s="153"/>
      <c r="AD158" s="153"/>
      <c r="AE158" s="153"/>
      <c r="AF158" s="153"/>
      <c r="AG158" s="153" t="s">
        <v>243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74">
        <v>72</v>
      </c>
      <c r="B159" s="175" t="s">
        <v>579</v>
      </c>
      <c r="C159" s="188" t="s">
        <v>580</v>
      </c>
      <c r="D159" s="176" t="s">
        <v>245</v>
      </c>
      <c r="E159" s="177">
        <v>200.46600000000001</v>
      </c>
      <c r="F159" s="178">
        <v>0</v>
      </c>
      <c r="G159" s="179">
        <f>ROUND(E159*F159,2)</f>
        <v>0</v>
      </c>
      <c r="H159" s="164">
        <v>0</v>
      </c>
      <c r="I159" s="163">
        <f>ROUND(E159*H159,2)</f>
        <v>0</v>
      </c>
      <c r="J159" s="164">
        <v>13.4</v>
      </c>
      <c r="K159" s="163">
        <f>ROUND(E159*J159,2)</f>
        <v>2686.24</v>
      </c>
      <c r="L159" s="163">
        <v>21</v>
      </c>
      <c r="M159" s="163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3"/>
      <c r="S159" s="163" t="s">
        <v>216</v>
      </c>
      <c r="T159" s="163" t="s">
        <v>216</v>
      </c>
      <c r="U159" s="163">
        <v>2.1000000000000001E-2</v>
      </c>
      <c r="V159" s="163">
        <f>ROUND(E159*U159,2)</f>
        <v>4.21</v>
      </c>
      <c r="W159" s="163"/>
      <c r="X159" s="163" t="s">
        <v>240</v>
      </c>
      <c r="Y159" s="163" t="s">
        <v>219</v>
      </c>
      <c r="Z159" s="153"/>
      <c r="AA159" s="153"/>
      <c r="AB159" s="153"/>
      <c r="AC159" s="153"/>
      <c r="AD159" s="153"/>
      <c r="AE159" s="153"/>
      <c r="AF159" s="153"/>
      <c r="AG159" s="153" t="s">
        <v>350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2" x14ac:dyDescent="0.2">
      <c r="A160" s="160"/>
      <c r="B160" s="161"/>
      <c r="C160" s="194" t="s">
        <v>683</v>
      </c>
      <c r="D160" s="192"/>
      <c r="E160" s="193">
        <v>158.23599999999999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3"/>
      <c r="AA160" s="153"/>
      <c r="AB160" s="153"/>
      <c r="AC160" s="153"/>
      <c r="AD160" s="153"/>
      <c r="AE160" s="153"/>
      <c r="AF160" s="153"/>
      <c r="AG160" s="153" t="s">
        <v>243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3" x14ac:dyDescent="0.2">
      <c r="A161" s="160"/>
      <c r="B161" s="161"/>
      <c r="C161" s="194" t="s">
        <v>684</v>
      </c>
      <c r="D161" s="192"/>
      <c r="E161" s="193">
        <v>-17.372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3"/>
      <c r="AA161" s="153"/>
      <c r="AB161" s="153"/>
      <c r="AC161" s="153"/>
      <c r="AD161" s="153"/>
      <c r="AE161" s="153"/>
      <c r="AF161" s="153"/>
      <c r="AG161" s="153" t="s">
        <v>243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3" x14ac:dyDescent="0.2">
      <c r="A162" s="160"/>
      <c r="B162" s="161"/>
      <c r="C162" s="194" t="s">
        <v>685</v>
      </c>
      <c r="D162" s="192"/>
      <c r="E162" s="193">
        <v>20.72</v>
      </c>
      <c r="F162" s="163"/>
      <c r="G162" s="163"/>
      <c r="H162" s="163"/>
      <c r="I162" s="163"/>
      <c r="J162" s="163"/>
      <c r="K162" s="163"/>
      <c r="L162" s="163"/>
      <c r="M162" s="163"/>
      <c r="N162" s="162"/>
      <c r="O162" s="162"/>
      <c r="P162" s="162"/>
      <c r="Q162" s="162"/>
      <c r="R162" s="163"/>
      <c r="S162" s="163"/>
      <c r="T162" s="163"/>
      <c r="U162" s="163"/>
      <c r="V162" s="163"/>
      <c r="W162" s="163"/>
      <c r="X162" s="163"/>
      <c r="Y162" s="163"/>
      <c r="Z162" s="153"/>
      <c r="AA162" s="153"/>
      <c r="AB162" s="153"/>
      <c r="AC162" s="153"/>
      <c r="AD162" s="153"/>
      <c r="AE162" s="153"/>
      <c r="AF162" s="153"/>
      <c r="AG162" s="153" t="s">
        <v>243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3" x14ac:dyDescent="0.2">
      <c r="A163" s="160"/>
      <c r="B163" s="161"/>
      <c r="C163" s="194" t="s">
        <v>686</v>
      </c>
      <c r="D163" s="192"/>
      <c r="E163" s="193">
        <v>38.881999999999998</v>
      </c>
      <c r="F163" s="163"/>
      <c r="G163" s="163"/>
      <c r="H163" s="163"/>
      <c r="I163" s="163"/>
      <c r="J163" s="163"/>
      <c r="K163" s="163"/>
      <c r="L163" s="163"/>
      <c r="M163" s="163"/>
      <c r="N163" s="162"/>
      <c r="O163" s="162"/>
      <c r="P163" s="162"/>
      <c r="Q163" s="162"/>
      <c r="R163" s="163"/>
      <c r="S163" s="163"/>
      <c r="T163" s="163"/>
      <c r="U163" s="163"/>
      <c r="V163" s="163"/>
      <c r="W163" s="163"/>
      <c r="X163" s="163"/>
      <c r="Y163" s="163"/>
      <c r="Z163" s="153"/>
      <c r="AA163" s="153"/>
      <c r="AB163" s="153"/>
      <c r="AC163" s="153"/>
      <c r="AD163" s="153"/>
      <c r="AE163" s="153"/>
      <c r="AF163" s="153"/>
      <c r="AG163" s="153" t="s">
        <v>243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22.5" outlineLevel="1" x14ac:dyDescent="0.2">
      <c r="A164" s="174">
        <v>73</v>
      </c>
      <c r="B164" s="175" t="s">
        <v>581</v>
      </c>
      <c r="C164" s="188" t="s">
        <v>582</v>
      </c>
      <c r="D164" s="176" t="s">
        <v>245</v>
      </c>
      <c r="E164" s="177">
        <v>343.25599999999997</v>
      </c>
      <c r="F164" s="178">
        <v>0</v>
      </c>
      <c r="G164" s="179">
        <f>ROUND(E164*F164,2)</f>
        <v>0</v>
      </c>
      <c r="H164" s="164">
        <v>12.49</v>
      </c>
      <c r="I164" s="163">
        <f>ROUND(E164*H164,2)</f>
        <v>4287.2700000000004</v>
      </c>
      <c r="J164" s="164">
        <v>8.31</v>
      </c>
      <c r="K164" s="163">
        <f>ROUND(E164*J164,2)</f>
        <v>2852.46</v>
      </c>
      <c r="L164" s="163">
        <v>21</v>
      </c>
      <c r="M164" s="163">
        <f>G164*(1+L164/100)</f>
        <v>0</v>
      </c>
      <c r="N164" s="162">
        <v>3.5E-4</v>
      </c>
      <c r="O164" s="162">
        <f>ROUND(E164*N164,2)</f>
        <v>0.12</v>
      </c>
      <c r="P164" s="162">
        <v>0</v>
      </c>
      <c r="Q164" s="162">
        <f>ROUND(E164*P164,2)</f>
        <v>0</v>
      </c>
      <c r="R164" s="163"/>
      <c r="S164" s="163" t="s">
        <v>216</v>
      </c>
      <c r="T164" s="163" t="s">
        <v>216</v>
      </c>
      <c r="U164" s="163">
        <v>1.35E-2</v>
      </c>
      <c r="V164" s="163">
        <f>ROUND(E164*U164,2)</f>
        <v>4.63</v>
      </c>
      <c r="W164" s="163"/>
      <c r="X164" s="163" t="s">
        <v>240</v>
      </c>
      <c r="Y164" s="163" t="s">
        <v>219</v>
      </c>
      <c r="Z164" s="153"/>
      <c r="AA164" s="153"/>
      <c r="AB164" s="153"/>
      <c r="AC164" s="153"/>
      <c r="AD164" s="153"/>
      <c r="AE164" s="153"/>
      <c r="AF164" s="153"/>
      <c r="AG164" s="153" t="s">
        <v>350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2" x14ac:dyDescent="0.2">
      <c r="A165" s="160"/>
      <c r="B165" s="161"/>
      <c r="C165" s="194" t="s">
        <v>683</v>
      </c>
      <c r="D165" s="192"/>
      <c r="E165" s="193">
        <v>158.23599999999999</v>
      </c>
      <c r="F165" s="163"/>
      <c r="G165" s="163"/>
      <c r="H165" s="163"/>
      <c r="I165" s="163"/>
      <c r="J165" s="163"/>
      <c r="K165" s="163"/>
      <c r="L165" s="163"/>
      <c r="M165" s="163"/>
      <c r="N165" s="162"/>
      <c r="O165" s="162"/>
      <c r="P165" s="162"/>
      <c r="Q165" s="162"/>
      <c r="R165" s="163"/>
      <c r="S165" s="163"/>
      <c r="T165" s="163"/>
      <c r="U165" s="163"/>
      <c r="V165" s="163"/>
      <c r="W165" s="163"/>
      <c r="X165" s="163"/>
      <c r="Y165" s="163"/>
      <c r="Z165" s="153"/>
      <c r="AA165" s="153"/>
      <c r="AB165" s="153"/>
      <c r="AC165" s="153"/>
      <c r="AD165" s="153"/>
      <c r="AE165" s="153"/>
      <c r="AF165" s="153"/>
      <c r="AG165" s="153" t="s">
        <v>243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3" x14ac:dyDescent="0.2">
      <c r="A166" s="160"/>
      <c r="B166" s="161"/>
      <c r="C166" s="194" t="s">
        <v>684</v>
      </c>
      <c r="D166" s="192"/>
      <c r="E166" s="193">
        <v>-17.372</v>
      </c>
      <c r="F166" s="163"/>
      <c r="G166" s="163"/>
      <c r="H166" s="163"/>
      <c r="I166" s="163"/>
      <c r="J166" s="163"/>
      <c r="K166" s="163"/>
      <c r="L166" s="163"/>
      <c r="M166" s="163"/>
      <c r="N166" s="162"/>
      <c r="O166" s="162"/>
      <c r="P166" s="162"/>
      <c r="Q166" s="162"/>
      <c r="R166" s="163"/>
      <c r="S166" s="163"/>
      <c r="T166" s="163"/>
      <c r="U166" s="163"/>
      <c r="V166" s="163"/>
      <c r="W166" s="163"/>
      <c r="X166" s="163"/>
      <c r="Y166" s="163"/>
      <c r="Z166" s="153"/>
      <c r="AA166" s="153"/>
      <c r="AB166" s="153"/>
      <c r="AC166" s="153"/>
      <c r="AD166" s="153"/>
      <c r="AE166" s="153"/>
      <c r="AF166" s="153"/>
      <c r="AG166" s="153" t="s">
        <v>243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3" x14ac:dyDescent="0.2">
      <c r="A167" s="160"/>
      <c r="B167" s="161"/>
      <c r="C167" s="194" t="s">
        <v>685</v>
      </c>
      <c r="D167" s="192"/>
      <c r="E167" s="193">
        <v>20.72</v>
      </c>
      <c r="F167" s="163"/>
      <c r="G167" s="163"/>
      <c r="H167" s="163"/>
      <c r="I167" s="163"/>
      <c r="J167" s="163"/>
      <c r="K167" s="163"/>
      <c r="L167" s="163"/>
      <c r="M167" s="163"/>
      <c r="N167" s="162"/>
      <c r="O167" s="162"/>
      <c r="P167" s="162"/>
      <c r="Q167" s="162"/>
      <c r="R167" s="163"/>
      <c r="S167" s="163"/>
      <c r="T167" s="163"/>
      <c r="U167" s="163"/>
      <c r="V167" s="163"/>
      <c r="W167" s="163"/>
      <c r="X167" s="163"/>
      <c r="Y167" s="163"/>
      <c r="Z167" s="153"/>
      <c r="AA167" s="153"/>
      <c r="AB167" s="153"/>
      <c r="AC167" s="153"/>
      <c r="AD167" s="153"/>
      <c r="AE167" s="153"/>
      <c r="AF167" s="153"/>
      <c r="AG167" s="153" t="s">
        <v>243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3" x14ac:dyDescent="0.2">
      <c r="A168" s="160"/>
      <c r="B168" s="161"/>
      <c r="C168" s="194" t="s">
        <v>686</v>
      </c>
      <c r="D168" s="192"/>
      <c r="E168" s="193">
        <v>38.881999999999998</v>
      </c>
      <c r="F168" s="163"/>
      <c r="G168" s="163"/>
      <c r="H168" s="163"/>
      <c r="I168" s="163"/>
      <c r="J168" s="163"/>
      <c r="K168" s="163"/>
      <c r="L168" s="163"/>
      <c r="M168" s="163"/>
      <c r="N168" s="162"/>
      <c r="O168" s="162"/>
      <c r="P168" s="162"/>
      <c r="Q168" s="162"/>
      <c r="R168" s="163"/>
      <c r="S168" s="163"/>
      <c r="T168" s="163"/>
      <c r="U168" s="163"/>
      <c r="V168" s="163"/>
      <c r="W168" s="163"/>
      <c r="X168" s="163"/>
      <c r="Y168" s="163"/>
      <c r="Z168" s="153"/>
      <c r="AA168" s="153"/>
      <c r="AB168" s="153"/>
      <c r="AC168" s="153"/>
      <c r="AD168" s="153"/>
      <c r="AE168" s="153"/>
      <c r="AF168" s="153"/>
      <c r="AG168" s="153" t="s">
        <v>243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3" x14ac:dyDescent="0.2">
      <c r="A169" s="160"/>
      <c r="B169" s="161"/>
      <c r="C169" s="194" t="s">
        <v>769</v>
      </c>
      <c r="D169" s="192"/>
      <c r="E169" s="193">
        <v>23.94</v>
      </c>
      <c r="F169" s="163"/>
      <c r="G169" s="163"/>
      <c r="H169" s="163"/>
      <c r="I169" s="163"/>
      <c r="J169" s="163"/>
      <c r="K169" s="163"/>
      <c r="L169" s="163"/>
      <c r="M169" s="163"/>
      <c r="N169" s="162"/>
      <c r="O169" s="162"/>
      <c r="P169" s="162"/>
      <c r="Q169" s="162"/>
      <c r="R169" s="163"/>
      <c r="S169" s="163"/>
      <c r="T169" s="163"/>
      <c r="U169" s="163"/>
      <c r="V169" s="163"/>
      <c r="W169" s="163"/>
      <c r="X169" s="163"/>
      <c r="Y169" s="163"/>
      <c r="Z169" s="153"/>
      <c r="AA169" s="153"/>
      <c r="AB169" s="153"/>
      <c r="AC169" s="153"/>
      <c r="AD169" s="153"/>
      <c r="AE169" s="153"/>
      <c r="AF169" s="153"/>
      <c r="AG169" s="153" t="s">
        <v>243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3" x14ac:dyDescent="0.2">
      <c r="A170" s="160"/>
      <c r="B170" s="161"/>
      <c r="C170" s="194" t="s">
        <v>770</v>
      </c>
      <c r="D170" s="192"/>
      <c r="E170" s="193">
        <v>-21.4</v>
      </c>
      <c r="F170" s="163"/>
      <c r="G170" s="163"/>
      <c r="H170" s="163"/>
      <c r="I170" s="163"/>
      <c r="J170" s="163"/>
      <c r="K170" s="163"/>
      <c r="L170" s="163"/>
      <c r="M170" s="163"/>
      <c r="N170" s="162"/>
      <c r="O170" s="162"/>
      <c r="P170" s="162"/>
      <c r="Q170" s="162"/>
      <c r="R170" s="163"/>
      <c r="S170" s="163"/>
      <c r="T170" s="163"/>
      <c r="U170" s="163"/>
      <c r="V170" s="163"/>
      <c r="W170" s="163"/>
      <c r="X170" s="163"/>
      <c r="Y170" s="163"/>
      <c r="Z170" s="153"/>
      <c r="AA170" s="153"/>
      <c r="AB170" s="153"/>
      <c r="AC170" s="153"/>
      <c r="AD170" s="153"/>
      <c r="AE170" s="153"/>
      <c r="AF170" s="153"/>
      <c r="AG170" s="153" t="s">
        <v>243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3" x14ac:dyDescent="0.2">
      <c r="A171" s="160"/>
      <c r="B171" s="161"/>
      <c r="C171" s="194" t="s">
        <v>771</v>
      </c>
      <c r="D171" s="192"/>
      <c r="E171" s="193">
        <v>140.25</v>
      </c>
      <c r="F171" s="163"/>
      <c r="G171" s="163"/>
      <c r="H171" s="163"/>
      <c r="I171" s="163"/>
      <c r="J171" s="163"/>
      <c r="K171" s="163"/>
      <c r="L171" s="163"/>
      <c r="M171" s="163"/>
      <c r="N171" s="162"/>
      <c r="O171" s="162"/>
      <c r="P171" s="162"/>
      <c r="Q171" s="162"/>
      <c r="R171" s="163"/>
      <c r="S171" s="163"/>
      <c r="T171" s="163"/>
      <c r="U171" s="163"/>
      <c r="V171" s="163"/>
      <c r="W171" s="163"/>
      <c r="X171" s="163"/>
      <c r="Y171" s="163"/>
      <c r="Z171" s="153"/>
      <c r="AA171" s="153"/>
      <c r="AB171" s="153"/>
      <c r="AC171" s="153"/>
      <c r="AD171" s="153"/>
      <c r="AE171" s="153"/>
      <c r="AF171" s="153"/>
      <c r="AG171" s="153" t="s">
        <v>243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ht="22.5" outlineLevel="1" x14ac:dyDescent="0.2">
      <c r="A172" s="174">
        <v>74</v>
      </c>
      <c r="B172" s="175" t="s">
        <v>583</v>
      </c>
      <c r="C172" s="188" t="s">
        <v>584</v>
      </c>
      <c r="D172" s="176" t="s">
        <v>245</v>
      </c>
      <c r="E172" s="177">
        <v>203.006</v>
      </c>
      <c r="F172" s="178">
        <v>0</v>
      </c>
      <c r="G172" s="179">
        <f>ROUND(E172*F172,2)</f>
        <v>0</v>
      </c>
      <c r="H172" s="164">
        <v>0</v>
      </c>
      <c r="I172" s="163">
        <f>ROUND(E172*H172,2)</f>
        <v>0</v>
      </c>
      <c r="J172" s="164">
        <v>19.2</v>
      </c>
      <c r="K172" s="163">
        <f>ROUND(E172*J172,2)</f>
        <v>3897.72</v>
      </c>
      <c r="L172" s="163">
        <v>21</v>
      </c>
      <c r="M172" s="163">
        <f>G172*(1+L172/100)</f>
        <v>0</v>
      </c>
      <c r="N172" s="162">
        <v>0</v>
      </c>
      <c r="O172" s="162">
        <f>ROUND(E172*N172,2)</f>
        <v>0</v>
      </c>
      <c r="P172" s="162">
        <v>0</v>
      </c>
      <c r="Q172" s="162">
        <f>ROUND(E172*P172,2)</f>
        <v>0</v>
      </c>
      <c r="R172" s="163"/>
      <c r="S172" s="163" t="s">
        <v>229</v>
      </c>
      <c r="T172" s="163" t="s">
        <v>217</v>
      </c>
      <c r="U172" s="163">
        <v>0.03</v>
      </c>
      <c r="V172" s="163">
        <f>ROUND(E172*U172,2)</f>
        <v>6.09</v>
      </c>
      <c r="W172" s="163"/>
      <c r="X172" s="163" t="s">
        <v>240</v>
      </c>
      <c r="Y172" s="163" t="s">
        <v>219</v>
      </c>
      <c r="Z172" s="153"/>
      <c r="AA172" s="153"/>
      <c r="AB172" s="153"/>
      <c r="AC172" s="153"/>
      <c r="AD172" s="153"/>
      <c r="AE172" s="153"/>
      <c r="AF172" s="153"/>
      <c r="AG172" s="153" t="s">
        <v>350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2" x14ac:dyDescent="0.2">
      <c r="A173" s="160"/>
      <c r="B173" s="161"/>
      <c r="C173" s="194" t="s">
        <v>683</v>
      </c>
      <c r="D173" s="192"/>
      <c r="E173" s="193">
        <v>158.23599999999999</v>
      </c>
      <c r="F173" s="163"/>
      <c r="G173" s="163"/>
      <c r="H173" s="163"/>
      <c r="I173" s="163"/>
      <c r="J173" s="163"/>
      <c r="K173" s="163"/>
      <c r="L173" s="163"/>
      <c r="M173" s="163"/>
      <c r="N173" s="162"/>
      <c r="O173" s="162"/>
      <c r="P173" s="162"/>
      <c r="Q173" s="162"/>
      <c r="R173" s="163"/>
      <c r="S173" s="163"/>
      <c r="T173" s="163"/>
      <c r="U173" s="163"/>
      <c r="V173" s="163"/>
      <c r="W173" s="163"/>
      <c r="X173" s="163"/>
      <c r="Y173" s="163"/>
      <c r="Z173" s="153"/>
      <c r="AA173" s="153"/>
      <c r="AB173" s="153"/>
      <c r="AC173" s="153"/>
      <c r="AD173" s="153"/>
      <c r="AE173" s="153"/>
      <c r="AF173" s="153"/>
      <c r="AG173" s="153" t="s">
        <v>243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3" x14ac:dyDescent="0.2">
      <c r="A174" s="160"/>
      <c r="B174" s="161"/>
      <c r="C174" s="194" t="s">
        <v>684</v>
      </c>
      <c r="D174" s="192"/>
      <c r="E174" s="193">
        <v>-17.372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3"/>
      <c r="AA174" s="153"/>
      <c r="AB174" s="153"/>
      <c r="AC174" s="153"/>
      <c r="AD174" s="153"/>
      <c r="AE174" s="153"/>
      <c r="AF174" s="153"/>
      <c r="AG174" s="153" t="s">
        <v>243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3" x14ac:dyDescent="0.2">
      <c r="A175" s="160"/>
      <c r="B175" s="161"/>
      <c r="C175" s="194" t="s">
        <v>685</v>
      </c>
      <c r="D175" s="192"/>
      <c r="E175" s="193">
        <v>20.72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3"/>
      <c r="AA175" s="153"/>
      <c r="AB175" s="153"/>
      <c r="AC175" s="153"/>
      <c r="AD175" s="153"/>
      <c r="AE175" s="153"/>
      <c r="AF175" s="153"/>
      <c r="AG175" s="153" t="s">
        <v>243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3" x14ac:dyDescent="0.2">
      <c r="A176" s="160"/>
      <c r="B176" s="161"/>
      <c r="C176" s="194" t="s">
        <v>686</v>
      </c>
      <c r="D176" s="192"/>
      <c r="E176" s="193">
        <v>38.881999999999998</v>
      </c>
      <c r="F176" s="163"/>
      <c r="G176" s="163"/>
      <c r="H176" s="163"/>
      <c r="I176" s="163"/>
      <c r="J176" s="163"/>
      <c r="K176" s="163"/>
      <c r="L176" s="163"/>
      <c r="M176" s="163"/>
      <c r="N176" s="162"/>
      <c r="O176" s="162"/>
      <c r="P176" s="162"/>
      <c r="Q176" s="162"/>
      <c r="R176" s="163"/>
      <c r="S176" s="163"/>
      <c r="T176" s="163"/>
      <c r="U176" s="163"/>
      <c r="V176" s="163"/>
      <c r="W176" s="163"/>
      <c r="X176" s="163"/>
      <c r="Y176" s="163"/>
      <c r="Z176" s="153"/>
      <c r="AA176" s="153"/>
      <c r="AB176" s="153"/>
      <c r="AC176" s="153"/>
      <c r="AD176" s="153"/>
      <c r="AE176" s="153"/>
      <c r="AF176" s="153"/>
      <c r="AG176" s="153" t="s">
        <v>243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3" x14ac:dyDescent="0.2">
      <c r="A177" s="160"/>
      <c r="B177" s="161"/>
      <c r="C177" s="194" t="s">
        <v>769</v>
      </c>
      <c r="D177" s="192"/>
      <c r="E177" s="193">
        <v>23.94</v>
      </c>
      <c r="F177" s="163"/>
      <c r="G177" s="163"/>
      <c r="H177" s="163"/>
      <c r="I177" s="163"/>
      <c r="J177" s="163"/>
      <c r="K177" s="163"/>
      <c r="L177" s="163"/>
      <c r="M177" s="163"/>
      <c r="N177" s="162"/>
      <c r="O177" s="162"/>
      <c r="P177" s="162"/>
      <c r="Q177" s="162"/>
      <c r="R177" s="163"/>
      <c r="S177" s="163"/>
      <c r="T177" s="163"/>
      <c r="U177" s="163"/>
      <c r="V177" s="163"/>
      <c r="W177" s="163"/>
      <c r="X177" s="163"/>
      <c r="Y177" s="163"/>
      <c r="Z177" s="153"/>
      <c r="AA177" s="153"/>
      <c r="AB177" s="153"/>
      <c r="AC177" s="153"/>
      <c r="AD177" s="153"/>
      <c r="AE177" s="153"/>
      <c r="AF177" s="153"/>
      <c r="AG177" s="153" t="s">
        <v>243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3" x14ac:dyDescent="0.2">
      <c r="A178" s="160"/>
      <c r="B178" s="161"/>
      <c r="C178" s="194" t="s">
        <v>770</v>
      </c>
      <c r="D178" s="192"/>
      <c r="E178" s="193">
        <v>-21.4</v>
      </c>
      <c r="F178" s="163"/>
      <c r="G178" s="163"/>
      <c r="H178" s="163"/>
      <c r="I178" s="163"/>
      <c r="J178" s="163"/>
      <c r="K178" s="163"/>
      <c r="L178" s="163"/>
      <c r="M178" s="163"/>
      <c r="N178" s="162"/>
      <c r="O178" s="162"/>
      <c r="P178" s="162"/>
      <c r="Q178" s="162"/>
      <c r="R178" s="163"/>
      <c r="S178" s="163"/>
      <c r="T178" s="163"/>
      <c r="U178" s="163"/>
      <c r="V178" s="163"/>
      <c r="W178" s="163"/>
      <c r="X178" s="163"/>
      <c r="Y178" s="163"/>
      <c r="Z178" s="153"/>
      <c r="AA178" s="153"/>
      <c r="AB178" s="153"/>
      <c r="AC178" s="153"/>
      <c r="AD178" s="153"/>
      <c r="AE178" s="153"/>
      <c r="AF178" s="153"/>
      <c r="AG178" s="153" t="s">
        <v>243</v>
      </c>
      <c r="AH178" s="153">
        <v>0</v>
      </c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x14ac:dyDescent="0.2">
      <c r="A179" s="167" t="s">
        <v>211</v>
      </c>
      <c r="B179" s="168" t="s">
        <v>179</v>
      </c>
      <c r="C179" s="186" t="s">
        <v>180</v>
      </c>
      <c r="D179" s="169"/>
      <c r="E179" s="170"/>
      <c r="F179" s="171"/>
      <c r="G179" s="172">
        <f>SUMIF(AG180:AG185,"&lt;&gt;NOR",G180:G185)</f>
        <v>0</v>
      </c>
      <c r="H179" s="166"/>
      <c r="I179" s="166">
        <f>SUM(I180:I185)</f>
        <v>20.54</v>
      </c>
      <c r="J179" s="166"/>
      <c r="K179" s="166">
        <f>SUM(K180:K185)</f>
        <v>8932.27</v>
      </c>
      <c r="L179" s="166"/>
      <c r="M179" s="166">
        <f>SUM(M180:M185)</f>
        <v>0</v>
      </c>
      <c r="N179" s="165"/>
      <c r="O179" s="165">
        <f>SUM(O180:O185)</f>
        <v>0</v>
      </c>
      <c r="P179" s="165"/>
      <c r="Q179" s="165">
        <f>SUM(Q180:Q185)</f>
        <v>0</v>
      </c>
      <c r="R179" s="166"/>
      <c r="S179" s="166"/>
      <c r="T179" s="166"/>
      <c r="U179" s="166"/>
      <c r="V179" s="166">
        <f>SUM(V180:V185)</f>
        <v>16.14</v>
      </c>
      <c r="W179" s="166"/>
      <c r="X179" s="166"/>
      <c r="Y179" s="166"/>
      <c r="AG179" t="s">
        <v>212</v>
      </c>
    </row>
    <row r="180" spans="1:60" outlineLevel="1" x14ac:dyDescent="0.2">
      <c r="A180" s="180">
        <v>75</v>
      </c>
      <c r="B180" s="181" t="s">
        <v>339</v>
      </c>
      <c r="C180" s="187" t="s">
        <v>340</v>
      </c>
      <c r="D180" s="182" t="s">
        <v>283</v>
      </c>
      <c r="E180" s="183">
        <v>4.6253399999999996</v>
      </c>
      <c r="F180" s="184">
        <v>0</v>
      </c>
      <c r="G180" s="185">
        <f t="shared" ref="G180:G185" si="14">ROUND(E180*F180,2)</f>
        <v>0</v>
      </c>
      <c r="H180" s="164">
        <v>0</v>
      </c>
      <c r="I180" s="163">
        <f t="shared" ref="I180:I185" si="15">ROUND(E180*H180,2)</f>
        <v>0</v>
      </c>
      <c r="J180" s="164">
        <v>363</v>
      </c>
      <c r="K180" s="163">
        <f t="shared" ref="K180:K185" si="16">ROUND(E180*J180,2)</f>
        <v>1679</v>
      </c>
      <c r="L180" s="163">
        <v>21</v>
      </c>
      <c r="M180" s="163">
        <f t="shared" ref="M180:M185" si="17">G180*(1+L180/100)</f>
        <v>0</v>
      </c>
      <c r="N180" s="162">
        <v>0</v>
      </c>
      <c r="O180" s="162">
        <f t="shared" ref="O180:O185" si="18">ROUND(E180*N180,2)</f>
        <v>0</v>
      </c>
      <c r="P180" s="162">
        <v>0</v>
      </c>
      <c r="Q180" s="162">
        <f t="shared" ref="Q180:Q185" si="19">ROUND(E180*P180,2)</f>
        <v>0</v>
      </c>
      <c r="R180" s="163"/>
      <c r="S180" s="163" t="s">
        <v>216</v>
      </c>
      <c r="T180" s="163" t="s">
        <v>216</v>
      </c>
      <c r="U180" s="163">
        <v>0.26500000000000001</v>
      </c>
      <c r="V180" s="163">
        <f t="shared" ref="V180:V185" si="20">ROUND(E180*U180,2)</f>
        <v>1.23</v>
      </c>
      <c r="W180" s="163"/>
      <c r="X180" s="163" t="s">
        <v>341</v>
      </c>
      <c r="Y180" s="163" t="s">
        <v>219</v>
      </c>
      <c r="Z180" s="153"/>
      <c r="AA180" s="153"/>
      <c r="AB180" s="153"/>
      <c r="AC180" s="153"/>
      <c r="AD180" s="153"/>
      <c r="AE180" s="153"/>
      <c r="AF180" s="153"/>
      <c r="AG180" s="153" t="s">
        <v>342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80">
        <v>76</v>
      </c>
      <c r="B181" s="181" t="s">
        <v>772</v>
      </c>
      <c r="C181" s="187" t="s">
        <v>773</v>
      </c>
      <c r="D181" s="182" t="s">
        <v>283</v>
      </c>
      <c r="E181" s="183">
        <v>4.6253399999999996</v>
      </c>
      <c r="F181" s="184">
        <v>0</v>
      </c>
      <c r="G181" s="185">
        <f t="shared" si="14"/>
        <v>0</v>
      </c>
      <c r="H181" s="164">
        <v>0</v>
      </c>
      <c r="I181" s="163">
        <f t="shared" si="15"/>
        <v>0</v>
      </c>
      <c r="J181" s="164">
        <v>471</v>
      </c>
      <c r="K181" s="163">
        <f t="shared" si="16"/>
        <v>2178.54</v>
      </c>
      <c r="L181" s="163">
        <v>21</v>
      </c>
      <c r="M181" s="163">
        <f t="shared" si="17"/>
        <v>0</v>
      </c>
      <c r="N181" s="162">
        <v>0</v>
      </c>
      <c r="O181" s="162">
        <f t="shared" si="18"/>
        <v>0</v>
      </c>
      <c r="P181" s="162">
        <v>0</v>
      </c>
      <c r="Q181" s="162">
        <f t="shared" si="19"/>
        <v>0</v>
      </c>
      <c r="R181" s="163"/>
      <c r="S181" s="163" t="s">
        <v>216</v>
      </c>
      <c r="T181" s="163" t="s">
        <v>216</v>
      </c>
      <c r="U181" s="163">
        <v>0.93300000000000005</v>
      </c>
      <c r="V181" s="163">
        <f t="shared" si="20"/>
        <v>4.32</v>
      </c>
      <c r="W181" s="163"/>
      <c r="X181" s="163" t="s">
        <v>341</v>
      </c>
      <c r="Y181" s="163" t="s">
        <v>219</v>
      </c>
      <c r="Z181" s="153"/>
      <c r="AA181" s="153"/>
      <c r="AB181" s="153"/>
      <c r="AC181" s="153"/>
      <c r="AD181" s="153"/>
      <c r="AE181" s="153"/>
      <c r="AF181" s="153"/>
      <c r="AG181" s="153" t="s">
        <v>342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80">
        <v>77</v>
      </c>
      <c r="B182" s="181" t="s">
        <v>774</v>
      </c>
      <c r="C182" s="187" t="s">
        <v>775</v>
      </c>
      <c r="D182" s="182" t="s">
        <v>283</v>
      </c>
      <c r="E182" s="183">
        <v>9.2506799999999991</v>
      </c>
      <c r="F182" s="184">
        <v>0</v>
      </c>
      <c r="G182" s="185">
        <f t="shared" si="14"/>
        <v>0</v>
      </c>
      <c r="H182" s="164">
        <v>0</v>
      </c>
      <c r="I182" s="163">
        <f t="shared" si="15"/>
        <v>0</v>
      </c>
      <c r="J182" s="164">
        <v>300</v>
      </c>
      <c r="K182" s="163">
        <f t="shared" si="16"/>
        <v>2775.2</v>
      </c>
      <c r="L182" s="163">
        <v>21</v>
      </c>
      <c r="M182" s="163">
        <f t="shared" si="17"/>
        <v>0</v>
      </c>
      <c r="N182" s="162">
        <v>0</v>
      </c>
      <c r="O182" s="162">
        <f t="shared" si="18"/>
        <v>0</v>
      </c>
      <c r="P182" s="162">
        <v>0</v>
      </c>
      <c r="Q182" s="162">
        <f t="shared" si="19"/>
        <v>0</v>
      </c>
      <c r="R182" s="163"/>
      <c r="S182" s="163" t="s">
        <v>216</v>
      </c>
      <c r="T182" s="163" t="s">
        <v>216</v>
      </c>
      <c r="U182" s="163">
        <v>0.65300000000000002</v>
      </c>
      <c r="V182" s="163">
        <f t="shared" si="20"/>
        <v>6.04</v>
      </c>
      <c r="W182" s="163"/>
      <c r="X182" s="163" t="s">
        <v>341</v>
      </c>
      <c r="Y182" s="163" t="s">
        <v>219</v>
      </c>
      <c r="Z182" s="153"/>
      <c r="AA182" s="153"/>
      <c r="AB182" s="153"/>
      <c r="AC182" s="153"/>
      <c r="AD182" s="153"/>
      <c r="AE182" s="153"/>
      <c r="AF182" s="153"/>
      <c r="AG182" s="153" t="s">
        <v>342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80">
        <v>78</v>
      </c>
      <c r="B183" s="181" t="s">
        <v>343</v>
      </c>
      <c r="C183" s="187" t="s">
        <v>344</v>
      </c>
      <c r="D183" s="182" t="s">
        <v>283</v>
      </c>
      <c r="E183" s="183">
        <v>4.6253399999999996</v>
      </c>
      <c r="F183" s="184">
        <v>0</v>
      </c>
      <c r="G183" s="185">
        <f t="shared" si="14"/>
        <v>0</v>
      </c>
      <c r="H183" s="164">
        <v>0</v>
      </c>
      <c r="I183" s="163">
        <f t="shared" si="15"/>
        <v>0</v>
      </c>
      <c r="J183" s="164">
        <v>432.5</v>
      </c>
      <c r="K183" s="163">
        <f t="shared" si="16"/>
        <v>2000.46</v>
      </c>
      <c r="L183" s="163">
        <v>21</v>
      </c>
      <c r="M183" s="163">
        <f t="shared" si="17"/>
        <v>0</v>
      </c>
      <c r="N183" s="162">
        <v>0</v>
      </c>
      <c r="O183" s="162">
        <f t="shared" si="18"/>
        <v>0</v>
      </c>
      <c r="P183" s="162">
        <v>0</v>
      </c>
      <c r="Q183" s="162">
        <f t="shared" si="19"/>
        <v>0</v>
      </c>
      <c r="R183" s="163"/>
      <c r="S183" s="163" t="s">
        <v>216</v>
      </c>
      <c r="T183" s="163" t="s">
        <v>216</v>
      </c>
      <c r="U183" s="163">
        <v>0.94199999999999995</v>
      </c>
      <c r="V183" s="163">
        <f t="shared" si="20"/>
        <v>4.3600000000000003</v>
      </c>
      <c r="W183" s="163"/>
      <c r="X183" s="163" t="s">
        <v>341</v>
      </c>
      <c r="Y183" s="163" t="s">
        <v>219</v>
      </c>
      <c r="Z183" s="153"/>
      <c r="AA183" s="153"/>
      <c r="AB183" s="153"/>
      <c r="AC183" s="153"/>
      <c r="AD183" s="153"/>
      <c r="AE183" s="153"/>
      <c r="AF183" s="153"/>
      <c r="AG183" s="153" t="s">
        <v>342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80">
        <v>79</v>
      </c>
      <c r="B184" s="181" t="s">
        <v>323</v>
      </c>
      <c r="C184" s="187" t="s">
        <v>324</v>
      </c>
      <c r="D184" s="182" t="s">
        <v>283</v>
      </c>
      <c r="E184" s="183">
        <v>4.6253399999999996</v>
      </c>
      <c r="F184" s="184">
        <v>0</v>
      </c>
      <c r="G184" s="185">
        <f t="shared" si="14"/>
        <v>0</v>
      </c>
      <c r="H184" s="164">
        <v>4.4400000000000004</v>
      </c>
      <c r="I184" s="163">
        <f t="shared" si="15"/>
        <v>20.54</v>
      </c>
      <c r="J184" s="164">
        <v>51.06</v>
      </c>
      <c r="K184" s="163">
        <f t="shared" si="16"/>
        <v>236.17</v>
      </c>
      <c r="L184" s="163">
        <v>21</v>
      </c>
      <c r="M184" s="163">
        <f t="shared" si="17"/>
        <v>0</v>
      </c>
      <c r="N184" s="162">
        <v>0</v>
      </c>
      <c r="O184" s="162">
        <f t="shared" si="18"/>
        <v>0</v>
      </c>
      <c r="P184" s="162">
        <v>0</v>
      </c>
      <c r="Q184" s="162">
        <f t="shared" si="19"/>
        <v>0</v>
      </c>
      <c r="R184" s="163"/>
      <c r="S184" s="163" t="s">
        <v>216</v>
      </c>
      <c r="T184" s="163" t="s">
        <v>216</v>
      </c>
      <c r="U184" s="163">
        <v>3.4000000000000002E-2</v>
      </c>
      <c r="V184" s="163">
        <f t="shared" si="20"/>
        <v>0.16</v>
      </c>
      <c r="W184" s="163"/>
      <c r="X184" s="163" t="s">
        <v>341</v>
      </c>
      <c r="Y184" s="163" t="s">
        <v>219</v>
      </c>
      <c r="Z184" s="153"/>
      <c r="AA184" s="153"/>
      <c r="AB184" s="153"/>
      <c r="AC184" s="153"/>
      <c r="AD184" s="153"/>
      <c r="AE184" s="153"/>
      <c r="AF184" s="153"/>
      <c r="AG184" s="153" t="s">
        <v>342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74">
        <v>80</v>
      </c>
      <c r="B185" s="175" t="s">
        <v>345</v>
      </c>
      <c r="C185" s="188" t="s">
        <v>346</v>
      </c>
      <c r="D185" s="176" t="s">
        <v>283</v>
      </c>
      <c r="E185" s="177">
        <v>4.6253399999999996</v>
      </c>
      <c r="F185" s="178">
        <v>0</v>
      </c>
      <c r="G185" s="179">
        <f t="shared" si="14"/>
        <v>0</v>
      </c>
      <c r="H185" s="164">
        <v>0</v>
      </c>
      <c r="I185" s="163">
        <f t="shared" si="15"/>
        <v>0</v>
      </c>
      <c r="J185" s="164">
        <v>13.6</v>
      </c>
      <c r="K185" s="163">
        <f t="shared" si="16"/>
        <v>62.9</v>
      </c>
      <c r="L185" s="163">
        <v>21</v>
      </c>
      <c r="M185" s="163">
        <f t="shared" si="17"/>
        <v>0</v>
      </c>
      <c r="N185" s="162">
        <v>0</v>
      </c>
      <c r="O185" s="162">
        <f t="shared" si="18"/>
        <v>0</v>
      </c>
      <c r="P185" s="162">
        <v>0</v>
      </c>
      <c r="Q185" s="162">
        <f t="shared" si="19"/>
        <v>0</v>
      </c>
      <c r="R185" s="163"/>
      <c r="S185" s="163" t="s">
        <v>216</v>
      </c>
      <c r="T185" s="163" t="s">
        <v>216</v>
      </c>
      <c r="U185" s="163">
        <v>6.0000000000000001E-3</v>
      </c>
      <c r="V185" s="163">
        <f t="shared" si="20"/>
        <v>0.03</v>
      </c>
      <c r="W185" s="163"/>
      <c r="X185" s="163" t="s">
        <v>341</v>
      </c>
      <c r="Y185" s="163" t="s">
        <v>219</v>
      </c>
      <c r="Z185" s="153"/>
      <c r="AA185" s="153"/>
      <c r="AB185" s="153"/>
      <c r="AC185" s="153"/>
      <c r="AD185" s="153"/>
      <c r="AE185" s="153"/>
      <c r="AF185" s="153"/>
      <c r="AG185" s="153" t="s">
        <v>342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x14ac:dyDescent="0.2">
      <c r="A186" s="3"/>
      <c r="B186" s="4"/>
      <c r="C186" s="18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E186">
        <v>12</v>
      </c>
      <c r="AF186">
        <v>21</v>
      </c>
      <c r="AG186" t="s">
        <v>197</v>
      </c>
    </row>
    <row r="187" spans="1:60" x14ac:dyDescent="0.2">
      <c r="A187" s="156"/>
      <c r="B187" s="157" t="s">
        <v>31</v>
      </c>
      <c r="C187" s="190"/>
      <c r="D187" s="158"/>
      <c r="E187" s="159"/>
      <c r="F187" s="159"/>
      <c r="G187" s="173">
        <f>G8+G19+G29+G39+G46+G61+G64+G66+G78+G94+G123+G127+G140+G179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E187">
        <f>SUMIF(L7:L185,AE186,G7:G185)</f>
        <v>0</v>
      </c>
      <c r="AF187">
        <f>SUMIF(L7:L185,AF186,G7:G185)</f>
        <v>0</v>
      </c>
      <c r="AG187" t="s">
        <v>234</v>
      </c>
    </row>
    <row r="188" spans="1:60" x14ac:dyDescent="0.2">
      <c r="A188" s="3"/>
      <c r="B188" s="4"/>
      <c r="C188" s="189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A189" s="3"/>
      <c r="B189" s="4"/>
      <c r="C189" s="189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60" x14ac:dyDescent="0.2">
      <c r="A190" s="261"/>
      <c r="B190" s="261"/>
      <c r="C190" s="262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A191" s="263"/>
      <c r="B191" s="263"/>
      <c r="C191" s="264"/>
      <c r="D191" s="263"/>
      <c r="E191" s="263"/>
      <c r="F191" s="263"/>
      <c r="G191" s="26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G191" t="s">
        <v>235</v>
      </c>
    </row>
    <row r="192" spans="1:60" x14ac:dyDescent="0.2">
      <c r="A192" s="263"/>
      <c r="B192" s="263"/>
      <c r="C192" s="264"/>
      <c r="D192" s="263"/>
      <c r="E192" s="263"/>
      <c r="F192" s="263"/>
      <c r="G192" s="26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63"/>
      <c r="B193" s="263"/>
      <c r="C193" s="264"/>
      <c r="D193" s="263"/>
      <c r="E193" s="263"/>
      <c r="F193" s="263"/>
      <c r="G193" s="26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 x14ac:dyDescent="0.2">
      <c r="A194" s="263"/>
      <c r="B194" s="263"/>
      <c r="C194" s="264"/>
      <c r="D194" s="263"/>
      <c r="E194" s="263"/>
      <c r="F194" s="263"/>
      <c r="G194" s="26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 x14ac:dyDescent="0.2">
      <c r="A195" s="263"/>
      <c r="B195" s="263"/>
      <c r="C195" s="264"/>
      <c r="D195" s="263"/>
      <c r="E195" s="263"/>
      <c r="F195" s="263"/>
      <c r="G195" s="26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89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C197" s="191"/>
      <c r="D197" s="10"/>
      <c r="AG197" t="s">
        <v>236</v>
      </c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1:G195"/>
    <mergeCell ref="A1:G1"/>
    <mergeCell ref="C2:G2"/>
    <mergeCell ref="C3:G3"/>
    <mergeCell ref="C4:G4"/>
    <mergeCell ref="A190:C19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3E81-ADDE-4E46-98E4-2D1D62F69B85}">
  <sheetPr>
    <outlinePr summaryBelow="0"/>
  </sheetPr>
  <dimension ref="A1:BH5000"/>
  <sheetViews>
    <sheetView zoomScale="130" zoomScaleNormal="130" workbookViewId="0">
      <pane ySplit="7" topLeftCell="A56" activePane="bottomLeft" state="frozen"/>
      <selection pane="bottomLeft" activeCell="F78" sqref="F78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65</v>
      </c>
      <c r="C4" s="258" t="s">
        <v>66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ht="25.5" x14ac:dyDescent="0.2">
      <c r="A8" s="167" t="s">
        <v>211</v>
      </c>
      <c r="B8" s="168" t="s">
        <v>108</v>
      </c>
      <c r="C8" s="186" t="s">
        <v>109</v>
      </c>
      <c r="D8" s="169"/>
      <c r="E8" s="170"/>
      <c r="F8" s="171"/>
      <c r="G8" s="172">
        <f>SUMIF(AG9:AG22,"&lt;&gt;NOR",G9:G22)</f>
        <v>0</v>
      </c>
      <c r="H8" s="166"/>
      <c r="I8" s="166">
        <f>SUM(I9:I22)</f>
        <v>142715.78</v>
      </c>
      <c r="J8" s="166"/>
      <c r="K8" s="166">
        <f>SUM(K9:K22)</f>
        <v>191014.96999999997</v>
      </c>
      <c r="L8" s="166"/>
      <c r="M8" s="166">
        <f>SUM(M9:M22)</f>
        <v>0</v>
      </c>
      <c r="N8" s="165"/>
      <c r="O8" s="165">
        <f>SUM(O9:O22)</f>
        <v>3.23</v>
      </c>
      <c r="P8" s="165"/>
      <c r="Q8" s="165">
        <f>SUM(Q9:Q22)</f>
        <v>0</v>
      </c>
      <c r="R8" s="166"/>
      <c r="S8" s="166"/>
      <c r="T8" s="166"/>
      <c r="U8" s="166"/>
      <c r="V8" s="166">
        <f>SUM(V9:V22)</f>
        <v>288.19</v>
      </c>
      <c r="W8" s="166"/>
      <c r="X8" s="166"/>
      <c r="Y8" s="166"/>
      <c r="AG8" t="s">
        <v>212</v>
      </c>
    </row>
    <row r="9" spans="1:60" ht="22.5" outlineLevel="1" x14ac:dyDescent="0.2">
      <c r="A9" s="180">
        <v>1</v>
      </c>
      <c r="B9" s="181" t="s">
        <v>776</v>
      </c>
      <c r="C9" s="187" t="s">
        <v>777</v>
      </c>
      <c r="D9" s="182" t="s">
        <v>256</v>
      </c>
      <c r="E9" s="183">
        <v>7</v>
      </c>
      <c r="F9" s="184">
        <v>0</v>
      </c>
      <c r="G9" s="185">
        <f>ROUND(E9*F9,2)</f>
        <v>0</v>
      </c>
      <c r="H9" s="164">
        <v>350.13</v>
      </c>
      <c r="I9" s="163">
        <f>ROUND(E9*H9,2)</f>
        <v>2450.91</v>
      </c>
      <c r="J9" s="164">
        <v>707.87</v>
      </c>
      <c r="K9" s="163">
        <f>ROUND(E9*J9,2)</f>
        <v>4955.09</v>
      </c>
      <c r="L9" s="163">
        <v>21</v>
      </c>
      <c r="M9" s="163">
        <f>G9*(1+L9/100)</f>
        <v>0</v>
      </c>
      <c r="N9" s="162">
        <v>1.6400000000000001E-2</v>
      </c>
      <c r="O9" s="162">
        <f>ROUND(E9*N9,2)</f>
        <v>0.11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1.03</v>
      </c>
      <c r="V9" s="163">
        <f>ROUND(E9*U9,2)</f>
        <v>7.21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74">
        <v>2</v>
      </c>
      <c r="B10" s="175" t="s">
        <v>778</v>
      </c>
      <c r="C10" s="188" t="s">
        <v>681</v>
      </c>
      <c r="D10" s="176" t="s">
        <v>249</v>
      </c>
      <c r="E10" s="177">
        <v>52.49</v>
      </c>
      <c r="F10" s="178">
        <v>0</v>
      </c>
      <c r="G10" s="179">
        <f>ROUND(E10*F10,2)</f>
        <v>0</v>
      </c>
      <c r="H10" s="164">
        <v>87.18</v>
      </c>
      <c r="I10" s="163">
        <f>ROUND(E10*H10,2)</f>
        <v>4576.08</v>
      </c>
      <c r="J10" s="164">
        <v>233.82</v>
      </c>
      <c r="K10" s="163">
        <f>ROUND(E10*J10,2)</f>
        <v>12273.21</v>
      </c>
      <c r="L10" s="163">
        <v>21</v>
      </c>
      <c r="M10" s="163">
        <f>G10*(1+L10/100)</f>
        <v>0</v>
      </c>
      <c r="N10" s="162">
        <v>7.5000000000000002E-4</v>
      </c>
      <c r="O10" s="162">
        <f>ROUND(E10*N10,2)</f>
        <v>0.04</v>
      </c>
      <c r="P10" s="162">
        <v>0</v>
      </c>
      <c r="Q10" s="162">
        <f>ROUND(E10*P10,2)</f>
        <v>0</v>
      </c>
      <c r="R10" s="163"/>
      <c r="S10" s="163" t="s">
        <v>216</v>
      </c>
      <c r="T10" s="163" t="s">
        <v>216</v>
      </c>
      <c r="U10" s="163">
        <v>0.34</v>
      </c>
      <c r="V10" s="163">
        <f>ROUND(E10*U10,2)</f>
        <v>17.850000000000001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241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2" x14ac:dyDescent="0.2">
      <c r="A11" s="160"/>
      <c r="B11" s="161"/>
      <c r="C11" s="194" t="s">
        <v>779</v>
      </c>
      <c r="D11" s="192"/>
      <c r="E11" s="193">
        <v>52.49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243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74">
        <v>3</v>
      </c>
      <c r="B12" s="175" t="s">
        <v>780</v>
      </c>
      <c r="C12" s="188" t="s">
        <v>781</v>
      </c>
      <c r="D12" s="176" t="s">
        <v>245</v>
      </c>
      <c r="E12" s="177">
        <v>144.51949999999999</v>
      </c>
      <c r="F12" s="178">
        <v>0</v>
      </c>
      <c r="G12" s="179">
        <f>ROUND(E12*F12,2)</f>
        <v>0</v>
      </c>
      <c r="H12" s="164">
        <v>844.22</v>
      </c>
      <c r="I12" s="163">
        <f>ROUND(E12*H12,2)</f>
        <v>122006.25</v>
      </c>
      <c r="J12" s="164">
        <v>1089.78</v>
      </c>
      <c r="K12" s="163">
        <f>ROUND(E12*J12,2)</f>
        <v>157494.46</v>
      </c>
      <c r="L12" s="163">
        <v>21</v>
      </c>
      <c r="M12" s="163">
        <f>G12*(1+L12/100)</f>
        <v>0</v>
      </c>
      <c r="N12" s="162">
        <v>1.9300000000000001E-2</v>
      </c>
      <c r="O12" s="162">
        <f>ROUND(E12*N12,2)</f>
        <v>2.79</v>
      </c>
      <c r="P12" s="162">
        <v>0</v>
      </c>
      <c r="Q12" s="162">
        <f>ROUND(E12*P12,2)</f>
        <v>0</v>
      </c>
      <c r="R12" s="163"/>
      <c r="S12" s="163" t="s">
        <v>216</v>
      </c>
      <c r="T12" s="163" t="s">
        <v>216</v>
      </c>
      <c r="U12" s="163">
        <v>1.65</v>
      </c>
      <c r="V12" s="163">
        <f>ROUND(E12*U12,2)</f>
        <v>238.46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241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2" x14ac:dyDescent="0.2">
      <c r="A13" s="160"/>
      <c r="B13" s="161"/>
      <c r="C13" s="194" t="s">
        <v>782</v>
      </c>
      <c r="D13" s="192"/>
      <c r="E13" s="193">
        <v>84.375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3" x14ac:dyDescent="0.2">
      <c r="A14" s="160"/>
      <c r="B14" s="161"/>
      <c r="C14" s="194" t="s">
        <v>783</v>
      </c>
      <c r="D14" s="192"/>
      <c r="E14" s="193">
        <v>64.837500000000006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3" x14ac:dyDescent="0.2">
      <c r="A15" s="160"/>
      <c r="B15" s="161"/>
      <c r="C15" s="194" t="s">
        <v>784</v>
      </c>
      <c r="D15" s="192"/>
      <c r="E15" s="193">
        <v>10.257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243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3" x14ac:dyDescent="0.2">
      <c r="A16" s="160"/>
      <c r="B16" s="161"/>
      <c r="C16" s="194" t="s">
        <v>785</v>
      </c>
      <c r="D16" s="192"/>
      <c r="E16" s="193">
        <v>-5.45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3" x14ac:dyDescent="0.2">
      <c r="A17" s="160"/>
      <c r="B17" s="161"/>
      <c r="C17" s="194" t="s">
        <v>786</v>
      </c>
      <c r="D17" s="192"/>
      <c r="E17" s="193">
        <v>-4.8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243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3" x14ac:dyDescent="0.2">
      <c r="A18" s="160"/>
      <c r="B18" s="161"/>
      <c r="C18" s="194" t="s">
        <v>787</v>
      </c>
      <c r="D18" s="192"/>
      <c r="E18" s="193">
        <v>-4.7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4">
        <v>4</v>
      </c>
      <c r="B19" s="175" t="s">
        <v>788</v>
      </c>
      <c r="C19" s="188" t="s">
        <v>789</v>
      </c>
      <c r="D19" s="176" t="s">
        <v>245</v>
      </c>
      <c r="E19" s="177">
        <v>14.95</v>
      </c>
      <c r="F19" s="178">
        <v>0</v>
      </c>
      <c r="G19" s="179">
        <f>ROUND(E19*F19,2)</f>
        <v>0</v>
      </c>
      <c r="H19" s="164">
        <v>915.22</v>
      </c>
      <c r="I19" s="163">
        <f>ROUND(E19*H19,2)</f>
        <v>13682.54</v>
      </c>
      <c r="J19" s="164">
        <v>1089.78</v>
      </c>
      <c r="K19" s="163">
        <f>ROUND(E19*J19,2)</f>
        <v>16292.21</v>
      </c>
      <c r="L19" s="163">
        <v>21</v>
      </c>
      <c r="M19" s="163">
        <f>G19*(1+L19/100)</f>
        <v>0</v>
      </c>
      <c r="N19" s="162">
        <v>1.9619999999999999E-2</v>
      </c>
      <c r="O19" s="162">
        <f>ROUND(E19*N19,2)</f>
        <v>0.28999999999999998</v>
      </c>
      <c r="P19" s="162">
        <v>0</v>
      </c>
      <c r="Q19" s="162">
        <f>ROUND(E19*P19,2)</f>
        <v>0</v>
      </c>
      <c r="R19" s="163"/>
      <c r="S19" s="163" t="s">
        <v>216</v>
      </c>
      <c r="T19" s="163" t="s">
        <v>216</v>
      </c>
      <c r="U19" s="163">
        <v>1.65</v>
      </c>
      <c r="V19" s="163">
        <f>ROUND(E19*U19,2)</f>
        <v>24.67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241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2" x14ac:dyDescent="0.2">
      <c r="A20" s="160"/>
      <c r="B20" s="161"/>
      <c r="C20" s="194" t="s">
        <v>790</v>
      </c>
      <c r="D20" s="192"/>
      <c r="E20" s="193">
        <v>5.45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3" x14ac:dyDescent="0.2">
      <c r="A21" s="160"/>
      <c r="B21" s="161"/>
      <c r="C21" s="194" t="s">
        <v>791</v>
      </c>
      <c r="D21" s="192"/>
      <c r="E21" s="193">
        <v>4.8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3" x14ac:dyDescent="0.2">
      <c r="A22" s="160"/>
      <c r="B22" s="161"/>
      <c r="C22" s="194" t="s">
        <v>792</v>
      </c>
      <c r="D22" s="192"/>
      <c r="E22" s="193">
        <v>4.7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243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7" t="s">
        <v>211</v>
      </c>
      <c r="B23" s="168" t="s">
        <v>133</v>
      </c>
      <c r="C23" s="186" t="s">
        <v>134</v>
      </c>
      <c r="D23" s="169"/>
      <c r="E23" s="170"/>
      <c r="F23" s="171"/>
      <c r="G23" s="172">
        <f>SUMIF(AG24:AG24,"&lt;&gt;NOR",G24:G24)</f>
        <v>0</v>
      </c>
      <c r="H23" s="166"/>
      <c r="I23" s="166">
        <f>SUM(I24:I24)</f>
        <v>0</v>
      </c>
      <c r="J23" s="166"/>
      <c r="K23" s="166">
        <f>SUM(K24:K24)</f>
        <v>3249.66</v>
      </c>
      <c r="L23" s="166"/>
      <c r="M23" s="166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6"/>
      <c r="S23" s="166"/>
      <c r="T23" s="166"/>
      <c r="U23" s="166"/>
      <c r="V23" s="166">
        <f>SUM(V24:V24)</f>
        <v>6.12</v>
      </c>
      <c r="W23" s="166"/>
      <c r="X23" s="166"/>
      <c r="Y23" s="166"/>
      <c r="AG23" t="s">
        <v>212</v>
      </c>
    </row>
    <row r="24" spans="1:60" outlineLevel="1" x14ac:dyDescent="0.2">
      <c r="A24" s="180">
        <v>5</v>
      </c>
      <c r="B24" s="181" t="s">
        <v>637</v>
      </c>
      <c r="C24" s="187" t="s">
        <v>638</v>
      </c>
      <c r="D24" s="182" t="s">
        <v>283</v>
      </c>
      <c r="E24" s="183">
        <v>3.23671</v>
      </c>
      <c r="F24" s="184">
        <v>0</v>
      </c>
      <c r="G24" s="185">
        <f>ROUND(E24*F24,2)</f>
        <v>0</v>
      </c>
      <c r="H24" s="164">
        <v>0</v>
      </c>
      <c r="I24" s="163">
        <f>ROUND(E24*H24,2)</f>
        <v>0</v>
      </c>
      <c r="J24" s="164">
        <v>1004</v>
      </c>
      <c r="K24" s="163">
        <f>ROUND(E24*J24,2)</f>
        <v>3249.66</v>
      </c>
      <c r="L24" s="163">
        <v>21</v>
      </c>
      <c r="M24" s="163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3"/>
      <c r="S24" s="163" t="s">
        <v>216</v>
      </c>
      <c r="T24" s="163" t="s">
        <v>216</v>
      </c>
      <c r="U24" s="163">
        <v>1.89</v>
      </c>
      <c r="V24" s="163">
        <f>ROUND(E24*U24,2)</f>
        <v>6.12</v>
      </c>
      <c r="W24" s="163"/>
      <c r="X24" s="163" t="s">
        <v>291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292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67" t="s">
        <v>211</v>
      </c>
      <c r="B25" s="168" t="s">
        <v>159</v>
      </c>
      <c r="C25" s="186" t="s">
        <v>160</v>
      </c>
      <c r="D25" s="169"/>
      <c r="E25" s="170"/>
      <c r="F25" s="171"/>
      <c r="G25" s="172">
        <f>SUMIF(AG26:AG45,"&lt;&gt;NOR",G26:G45)</f>
        <v>0</v>
      </c>
      <c r="H25" s="166"/>
      <c r="I25" s="166">
        <f>SUM(I26:I45)</f>
        <v>172329.32</v>
      </c>
      <c r="J25" s="166"/>
      <c r="K25" s="166">
        <f>SUM(K26:K45)</f>
        <v>183408.06999999998</v>
      </c>
      <c r="L25" s="166"/>
      <c r="M25" s="166">
        <f>SUM(M26:M45)</f>
        <v>0</v>
      </c>
      <c r="N25" s="165"/>
      <c r="O25" s="165">
        <f>SUM(O26:O45)</f>
        <v>0.95000000000000007</v>
      </c>
      <c r="P25" s="165"/>
      <c r="Q25" s="165">
        <f>SUM(Q26:Q45)</f>
        <v>3.65</v>
      </c>
      <c r="R25" s="166"/>
      <c r="S25" s="166"/>
      <c r="T25" s="166"/>
      <c r="U25" s="166"/>
      <c r="V25" s="166">
        <f>SUM(V26:V45)</f>
        <v>258.29999999999995</v>
      </c>
      <c r="W25" s="166"/>
      <c r="X25" s="166"/>
      <c r="Y25" s="166"/>
      <c r="AG25" t="s">
        <v>212</v>
      </c>
    </row>
    <row r="26" spans="1:60" outlineLevel="1" x14ac:dyDescent="0.2">
      <c r="A26" s="174">
        <v>6</v>
      </c>
      <c r="B26" s="175" t="s">
        <v>793</v>
      </c>
      <c r="C26" s="188" t="s">
        <v>794</v>
      </c>
      <c r="D26" s="176" t="s">
        <v>245</v>
      </c>
      <c r="E26" s="177">
        <v>27.787500000000001</v>
      </c>
      <c r="F26" s="178">
        <v>0</v>
      </c>
      <c r="G26" s="179">
        <f>ROUND(E26*F26,2)</f>
        <v>0</v>
      </c>
      <c r="H26" s="164">
        <v>808.11</v>
      </c>
      <c r="I26" s="163">
        <f>ROUND(E26*H26,2)</f>
        <v>22455.360000000001</v>
      </c>
      <c r="J26" s="164">
        <v>1226.8900000000001</v>
      </c>
      <c r="K26" s="163">
        <f>ROUND(E26*J26,2)</f>
        <v>34092.21</v>
      </c>
      <c r="L26" s="163">
        <v>21</v>
      </c>
      <c r="M26" s="163">
        <f>G26*(1+L26/100)</f>
        <v>0</v>
      </c>
      <c r="N26" s="162">
        <v>1.5140000000000001E-2</v>
      </c>
      <c r="O26" s="162">
        <f>ROUND(E26*N26,2)</f>
        <v>0.42</v>
      </c>
      <c r="P26" s="162">
        <v>0</v>
      </c>
      <c r="Q26" s="162">
        <f>ROUND(E26*P26,2)</f>
        <v>0</v>
      </c>
      <c r="R26" s="163"/>
      <c r="S26" s="163" t="s">
        <v>216</v>
      </c>
      <c r="T26" s="163" t="s">
        <v>216</v>
      </c>
      <c r="U26" s="163">
        <v>1.7565</v>
      </c>
      <c r="V26" s="163">
        <f>ROUND(E26*U26,2)</f>
        <v>48.81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350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 x14ac:dyDescent="0.2">
      <c r="A27" s="160"/>
      <c r="B27" s="161"/>
      <c r="C27" s="194" t="s">
        <v>795</v>
      </c>
      <c r="D27" s="192"/>
      <c r="E27" s="193">
        <v>20.178000000000001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 x14ac:dyDescent="0.2">
      <c r="A28" s="160"/>
      <c r="B28" s="161"/>
      <c r="C28" s="194" t="s">
        <v>796</v>
      </c>
      <c r="D28" s="192"/>
      <c r="E28" s="193">
        <v>7.6094999999999997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80">
        <v>7</v>
      </c>
      <c r="B29" s="181" t="s">
        <v>797</v>
      </c>
      <c r="C29" s="187" t="s">
        <v>798</v>
      </c>
      <c r="D29" s="182" t="s">
        <v>249</v>
      </c>
      <c r="E29" s="183">
        <v>132</v>
      </c>
      <c r="F29" s="184">
        <v>0</v>
      </c>
      <c r="G29" s="185">
        <f t="shared" ref="G29:G34" si="0">ROUND(E29*F29,2)</f>
        <v>0</v>
      </c>
      <c r="H29" s="164">
        <v>23.24</v>
      </c>
      <c r="I29" s="163">
        <f t="shared" ref="I29:I34" si="1">ROUND(E29*H29,2)</f>
        <v>3067.68</v>
      </c>
      <c r="J29" s="164">
        <v>248.26</v>
      </c>
      <c r="K29" s="163">
        <f t="shared" ref="K29:K34" si="2">ROUND(E29*J29,2)</f>
        <v>32770.32</v>
      </c>
      <c r="L29" s="163">
        <v>21</v>
      </c>
      <c r="M29" s="163">
        <f t="shared" ref="M29:M34" si="3">G29*(1+L29/100)</f>
        <v>0</v>
      </c>
      <c r="N29" s="162">
        <v>2.2000000000000001E-4</v>
      </c>
      <c r="O29" s="162">
        <f t="shared" ref="O29:O34" si="4">ROUND(E29*N29,2)</f>
        <v>0.03</v>
      </c>
      <c r="P29" s="162">
        <v>0</v>
      </c>
      <c r="Q29" s="162">
        <f t="shared" ref="Q29:Q34" si="5">ROUND(E29*P29,2)</f>
        <v>0</v>
      </c>
      <c r="R29" s="163"/>
      <c r="S29" s="163" t="s">
        <v>216</v>
      </c>
      <c r="T29" s="163" t="s">
        <v>216</v>
      </c>
      <c r="U29" s="163">
        <v>0.3634</v>
      </c>
      <c r="V29" s="163">
        <f t="shared" ref="V29:V34" si="6">ROUND(E29*U29,2)</f>
        <v>47.97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350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80">
        <v>8</v>
      </c>
      <c r="B30" s="181" t="s">
        <v>799</v>
      </c>
      <c r="C30" s="187" t="s">
        <v>800</v>
      </c>
      <c r="D30" s="182" t="s">
        <v>249</v>
      </c>
      <c r="E30" s="183">
        <v>17</v>
      </c>
      <c r="F30" s="184">
        <v>0</v>
      </c>
      <c r="G30" s="185">
        <f t="shared" si="0"/>
        <v>0</v>
      </c>
      <c r="H30" s="164">
        <v>213.25</v>
      </c>
      <c r="I30" s="163">
        <f t="shared" si="1"/>
        <v>3625.25</v>
      </c>
      <c r="J30" s="164">
        <v>172.75</v>
      </c>
      <c r="K30" s="163">
        <f t="shared" si="2"/>
        <v>2936.75</v>
      </c>
      <c r="L30" s="163">
        <v>21</v>
      </c>
      <c r="M30" s="163">
        <f t="shared" si="3"/>
        <v>0</v>
      </c>
      <c r="N30" s="162">
        <v>7.9000000000000001E-4</v>
      </c>
      <c r="O30" s="162">
        <f t="shared" si="4"/>
        <v>0.01</v>
      </c>
      <c r="P30" s="162">
        <v>0</v>
      </c>
      <c r="Q30" s="162">
        <f t="shared" si="5"/>
        <v>0</v>
      </c>
      <c r="R30" s="163"/>
      <c r="S30" s="163" t="s">
        <v>216</v>
      </c>
      <c r="T30" s="163" t="s">
        <v>216</v>
      </c>
      <c r="U30" s="163">
        <v>0.253</v>
      </c>
      <c r="V30" s="163">
        <f t="shared" si="6"/>
        <v>4.3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350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80">
        <v>9</v>
      </c>
      <c r="B31" s="181" t="s">
        <v>801</v>
      </c>
      <c r="C31" s="187" t="s">
        <v>802</v>
      </c>
      <c r="D31" s="182" t="s">
        <v>256</v>
      </c>
      <c r="E31" s="183">
        <v>14</v>
      </c>
      <c r="F31" s="184">
        <v>0</v>
      </c>
      <c r="G31" s="185">
        <f t="shared" si="0"/>
        <v>0</v>
      </c>
      <c r="H31" s="164">
        <v>4.43</v>
      </c>
      <c r="I31" s="163">
        <f t="shared" si="1"/>
        <v>62.02</v>
      </c>
      <c r="J31" s="164">
        <v>202.07</v>
      </c>
      <c r="K31" s="163">
        <f t="shared" si="2"/>
        <v>2828.98</v>
      </c>
      <c r="L31" s="163">
        <v>21</v>
      </c>
      <c r="M31" s="163">
        <f t="shared" si="3"/>
        <v>0</v>
      </c>
      <c r="N31" s="162">
        <v>4.0000000000000003E-5</v>
      </c>
      <c r="O31" s="162">
        <f t="shared" si="4"/>
        <v>0</v>
      </c>
      <c r="P31" s="162">
        <v>0</v>
      </c>
      <c r="Q31" s="162">
        <f t="shared" si="5"/>
        <v>0</v>
      </c>
      <c r="R31" s="163"/>
      <c r="S31" s="163" t="s">
        <v>216</v>
      </c>
      <c r="T31" s="163" t="s">
        <v>216</v>
      </c>
      <c r="U31" s="163">
        <v>0.29554999999999998</v>
      </c>
      <c r="V31" s="163">
        <f t="shared" si="6"/>
        <v>4.1399999999999997</v>
      </c>
      <c r="W31" s="163"/>
      <c r="X31" s="163" t="s">
        <v>240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350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80">
        <v>10</v>
      </c>
      <c r="B32" s="181" t="s">
        <v>803</v>
      </c>
      <c r="C32" s="187" t="s">
        <v>804</v>
      </c>
      <c r="D32" s="182" t="s">
        <v>256</v>
      </c>
      <c r="E32" s="183">
        <v>28</v>
      </c>
      <c r="F32" s="184">
        <v>0</v>
      </c>
      <c r="G32" s="185">
        <f t="shared" si="0"/>
        <v>0</v>
      </c>
      <c r="H32" s="164">
        <v>2.09</v>
      </c>
      <c r="I32" s="163">
        <f t="shared" si="1"/>
        <v>58.52</v>
      </c>
      <c r="J32" s="164">
        <v>451.91</v>
      </c>
      <c r="K32" s="163">
        <f t="shared" si="2"/>
        <v>12653.48</v>
      </c>
      <c r="L32" s="163">
        <v>21</v>
      </c>
      <c r="M32" s="163">
        <f t="shared" si="3"/>
        <v>0</v>
      </c>
      <c r="N32" s="162">
        <v>3.0000000000000001E-5</v>
      </c>
      <c r="O32" s="162">
        <f t="shared" si="4"/>
        <v>0</v>
      </c>
      <c r="P32" s="162">
        <v>0</v>
      </c>
      <c r="Q32" s="162">
        <f t="shared" si="5"/>
        <v>0</v>
      </c>
      <c r="R32" s="163"/>
      <c r="S32" s="163" t="s">
        <v>216</v>
      </c>
      <c r="T32" s="163" t="s">
        <v>216</v>
      </c>
      <c r="U32" s="163">
        <v>0.60950000000000004</v>
      </c>
      <c r="V32" s="163">
        <f t="shared" si="6"/>
        <v>17.07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350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80">
        <v>11</v>
      </c>
      <c r="B33" s="181" t="s">
        <v>805</v>
      </c>
      <c r="C33" s="187" t="s">
        <v>806</v>
      </c>
      <c r="D33" s="182" t="s">
        <v>249</v>
      </c>
      <c r="E33" s="183">
        <v>132</v>
      </c>
      <c r="F33" s="184">
        <v>0</v>
      </c>
      <c r="G33" s="185">
        <f t="shared" si="0"/>
        <v>0</v>
      </c>
      <c r="H33" s="164">
        <v>177.2</v>
      </c>
      <c r="I33" s="163">
        <f t="shared" si="1"/>
        <v>23390.400000000001</v>
      </c>
      <c r="J33" s="164">
        <v>302.3</v>
      </c>
      <c r="K33" s="163">
        <f t="shared" si="2"/>
        <v>39903.599999999999</v>
      </c>
      <c r="L33" s="163">
        <v>21</v>
      </c>
      <c r="M33" s="163">
        <f t="shared" si="3"/>
        <v>0</v>
      </c>
      <c r="N33" s="162">
        <v>1.48E-3</v>
      </c>
      <c r="O33" s="162">
        <f t="shared" si="4"/>
        <v>0.2</v>
      </c>
      <c r="P33" s="162">
        <v>0</v>
      </c>
      <c r="Q33" s="162">
        <f t="shared" si="5"/>
        <v>0</v>
      </c>
      <c r="R33" s="163"/>
      <c r="S33" s="163" t="s">
        <v>216</v>
      </c>
      <c r="T33" s="163" t="s">
        <v>216</v>
      </c>
      <c r="U33" s="163">
        <v>0.42549999999999999</v>
      </c>
      <c r="V33" s="163">
        <f t="shared" si="6"/>
        <v>56.17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350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4">
        <v>12</v>
      </c>
      <c r="B34" s="175" t="s">
        <v>807</v>
      </c>
      <c r="C34" s="188" t="s">
        <v>2096</v>
      </c>
      <c r="D34" s="176" t="s">
        <v>245</v>
      </c>
      <c r="E34" s="177">
        <v>0.48</v>
      </c>
      <c r="F34" s="178">
        <v>0</v>
      </c>
      <c r="G34" s="179">
        <f t="shared" si="0"/>
        <v>0</v>
      </c>
      <c r="H34" s="164">
        <v>652.19000000000005</v>
      </c>
      <c r="I34" s="163">
        <f t="shared" si="1"/>
        <v>313.05</v>
      </c>
      <c r="J34" s="164">
        <v>1121.81</v>
      </c>
      <c r="K34" s="163">
        <f t="shared" si="2"/>
        <v>538.47</v>
      </c>
      <c r="L34" s="163">
        <v>21</v>
      </c>
      <c r="M34" s="163">
        <f t="shared" si="3"/>
        <v>0</v>
      </c>
      <c r="N34" s="162">
        <v>2.2799999999999999E-3</v>
      </c>
      <c r="O34" s="162">
        <f t="shared" si="4"/>
        <v>0</v>
      </c>
      <c r="P34" s="162">
        <v>0</v>
      </c>
      <c r="Q34" s="162">
        <f t="shared" si="5"/>
        <v>0</v>
      </c>
      <c r="R34" s="163"/>
      <c r="S34" s="163" t="s">
        <v>216</v>
      </c>
      <c r="T34" s="163" t="s">
        <v>216</v>
      </c>
      <c r="U34" s="163">
        <v>1.5789500000000001</v>
      </c>
      <c r="V34" s="163">
        <f t="shared" si="6"/>
        <v>0.76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350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 x14ac:dyDescent="0.2">
      <c r="A35" s="160"/>
      <c r="B35" s="161"/>
      <c r="C35" s="194" t="s">
        <v>808</v>
      </c>
      <c r="D35" s="192"/>
      <c r="E35" s="193">
        <v>0.48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0">
        <v>13</v>
      </c>
      <c r="B36" s="181" t="s">
        <v>809</v>
      </c>
      <c r="C36" s="187" t="s">
        <v>2097</v>
      </c>
      <c r="D36" s="182" t="s">
        <v>249</v>
      </c>
      <c r="E36" s="183">
        <v>132</v>
      </c>
      <c r="F36" s="184">
        <v>0</v>
      </c>
      <c r="G36" s="185">
        <f>ROUND(E36*F36,2)</f>
        <v>0</v>
      </c>
      <c r="H36" s="164">
        <v>141.41999999999999</v>
      </c>
      <c r="I36" s="163">
        <f>ROUND(E36*H36,2)</f>
        <v>18667.439999999999</v>
      </c>
      <c r="J36" s="164">
        <v>57.08</v>
      </c>
      <c r="K36" s="163">
        <f>ROUND(E36*J36,2)</f>
        <v>7534.56</v>
      </c>
      <c r="L36" s="163">
        <v>21</v>
      </c>
      <c r="M36" s="163">
        <f>G36*(1+L36/100)</f>
        <v>0</v>
      </c>
      <c r="N36" s="162">
        <v>2.7E-4</v>
      </c>
      <c r="O36" s="162">
        <f>ROUND(E36*N36,2)</f>
        <v>0.04</v>
      </c>
      <c r="P36" s="162">
        <v>0</v>
      </c>
      <c r="Q36" s="162">
        <f>ROUND(E36*P36,2)</f>
        <v>0</v>
      </c>
      <c r="R36" s="163"/>
      <c r="S36" s="163" t="s">
        <v>216</v>
      </c>
      <c r="T36" s="163" t="s">
        <v>216</v>
      </c>
      <c r="U36" s="163">
        <v>7.7049999999999993E-2</v>
      </c>
      <c r="V36" s="163">
        <f>ROUND(E36*U36,2)</f>
        <v>10.17</v>
      </c>
      <c r="W36" s="163"/>
      <c r="X36" s="163" t="s">
        <v>240</v>
      </c>
      <c r="Y36" s="163" t="s">
        <v>219</v>
      </c>
      <c r="Z36" s="153"/>
      <c r="AA36" s="153"/>
      <c r="AB36" s="153"/>
      <c r="AC36" s="153"/>
      <c r="AD36" s="153"/>
      <c r="AE36" s="153"/>
      <c r="AF36" s="153"/>
      <c r="AG36" s="153" t="s">
        <v>350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80">
        <v>14</v>
      </c>
      <c r="B37" s="181" t="s">
        <v>810</v>
      </c>
      <c r="C37" s="187" t="s">
        <v>2098</v>
      </c>
      <c r="D37" s="182" t="s">
        <v>249</v>
      </c>
      <c r="E37" s="183">
        <v>90</v>
      </c>
      <c r="F37" s="184">
        <v>0</v>
      </c>
      <c r="G37" s="185">
        <f>ROUND(E37*F37,2)</f>
        <v>0</v>
      </c>
      <c r="H37" s="164">
        <v>274.74</v>
      </c>
      <c r="I37" s="163">
        <f>ROUND(E37*H37,2)</f>
        <v>24726.6</v>
      </c>
      <c r="J37" s="164">
        <v>102.26</v>
      </c>
      <c r="K37" s="163">
        <f>ROUND(E37*J37,2)</f>
        <v>9203.4</v>
      </c>
      <c r="L37" s="163">
        <v>21</v>
      </c>
      <c r="M37" s="163">
        <f>G37*(1+L37/100)</f>
        <v>0</v>
      </c>
      <c r="N37" s="162">
        <v>5.1999999999999995E-4</v>
      </c>
      <c r="O37" s="162">
        <f>ROUND(E37*N37,2)</f>
        <v>0.05</v>
      </c>
      <c r="P37" s="162">
        <v>0</v>
      </c>
      <c r="Q37" s="162">
        <f>ROUND(E37*P37,2)</f>
        <v>0</v>
      </c>
      <c r="R37" s="163"/>
      <c r="S37" s="163" t="s">
        <v>216</v>
      </c>
      <c r="T37" s="163" t="s">
        <v>216</v>
      </c>
      <c r="U37" s="163">
        <v>0.13800000000000001</v>
      </c>
      <c r="V37" s="163">
        <f>ROUND(E37*U37,2)</f>
        <v>12.42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350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4">
        <v>15</v>
      </c>
      <c r="B38" s="175" t="s">
        <v>811</v>
      </c>
      <c r="C38" s="188" t="s">
        <v>812</v>
      </c>
      <c r="D38" s="176" t="s">
        <v>245</v>
      </c>
      <c r="E38" s="177">
        <v>421.56</v>
      </c>
      <c r="F38" s="178">
        <v>0</v>
      </c>
      <c r="G38" s="179">
        <f>ROUND(E38*F38,2)</f>
        <v>0</v>
      </c>
      <c r="H38" s="164">
        <v>0</v>
      </c>
      <c r="I38" s="163">
        <f>ROUND(E38*H38,2)</f>
        <v>0</v>
      </c>
      <c r="J38" s="164">
        <v>68.2</v>
      </c>
      <c r="K38" s="163">
        <f>ROUND(E38*J38,2)</f>
        <v>28750.39</v>
      </c>
      <c r="L38" s="163">
        <v>21</v>
      </c>
      <c r="M38" s="163">
        <f>G38*(1+L38/100)</f>
        <v>0</v>
      </c>
      <c r="N38" s="162">
        <v>0</v>
      </c>
      <c r="O38" s="162">
        <f>ROUND(E38*N38,2)</f>
        <v>0</v>
      </c>
      <c r="P38" s="162">
        <v>7.3200000000000001E-3</v>
      </c>
      <c r="Q38" s="162">
        <f>ROUND(E38*P38,2)</f>
        <v>3.09</v>
      </c>
      <c r="R38" s="163"/>
      <c r="S38" s="163" t="s">
        <v>216</v>
      </c>
      <c r="T38" s="163" t="s">
        <v>216</v>
      </c>
      <c r="U38" s="163">
        <v>9.1999999999999998E-2</v>
      </c>
      <c r="V38" s="163">
        <f>ROUND(E38*U38,2)</f>
        <v>38.78</v>
      </c>
      <c r="W38" s="163"/>
      <c r="X38" s="163" t="s">
        <v>240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350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194" t="s">
        <v>813</v>
      </c>
      <c r="D39" s="192"/>
      <c r="E39" s="193">
        <v>421.56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80">
        <v>16</v>
      </c>
      <c r="B40" s="181" t="s">
        <v>814</v>
      </c>
      <c r="C40" s="187" t="s">
        <v>815</v>
      </c>
      <c r="D40" s="182" t="s">
        <v>249</v>
      </c>
      <c r="E40" s="183">
        <v>132</v>
      </c>
      <c r="F40" s="184">
        <v>0</v>
      </c>
      <c r="G40" s="185">
        <f t="shared" ref="G40:G45" si="7">ROUND(E40*F40,2)</f>
        <v>0</v>
      </c>
      <c r="H40" s="164">
        <v>0</v>
      </c>
      <c r="I40" s="163">
        <f t="shared" ref="I40:I45" si="8">ROUND(E40*H40,2)</f>
        <v>0</v>
      </c>
      <c r="J40" s="164">
        <v>48.6</v>
      </c>
      <c r="K40" s="163">
        <f t="shared" ref="K40:K45" si="9">ROUND(E40*J40,2)</f>
        <v>6415.2</v>
      </c>
      <c r="L40" s="163">
        <v>21</v>
      </c>
      <c r="M40" s="163">
        <f t="shared" ref="M40:M45" si="10">G40*(1+L40/100)</f>
        <v>0</v>
      </c>
      <c r="N40" s="162">
        <v>0</v>
      </c>
      <c r="O40" s="162">
        <f t="shared" ref="O40:O45" si="11">ROUND(E40*N40,2)</f>
        <v>0</v>
      </c>
      <c r="P40" s="162">
        <v>2.8600000000000001E-3</v>
      </c>
      <c r="Q40" s="162">
        <f t="shared" ref="Q40:Q45" si="12">ROUND(E40*P40,2)</f>
        <v>0.38</v>
      </c>
      <c r="R40" s="163"/>
      <c r="S40" s="163" t="s">
        <v>216</v>
      </c>
      <c r="T40" s="163" t="s">
        <v>216</v>
      </c>
      <c r="U40" s="163">
        <v>6.5549999999999997E-2</v>
      </c>
      <c r="V40" s="163">
        <f t="shared" ref="V40:V45" si="13">ROUND(E40*U40,2)</f>
        <v>8.65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350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80">
        <v>17</v>
      </c>
      <c r="B41" s="181" t="s">
        <v>816</v>
      </c>
      <c r="C41" s="187" t="s">
        <v>817</v>
      </c>
      <c r="D41" s="182" t="s">
        <v>249</v>
      </c>
      <c r="E41" s="183">
        <v>78</v>
      </c>
      <c r="F41" s="184">
        <v>0</v>
      </c>
      <c r="G41" s="185">
        <f t="shared" si="7"/>
        <v>0</v>
      </c>
      <c r="H41" s="164">
        <v>0</v>
      </c>
      <c r="I41" s="163">
        <f t="shared" si="8"/>
        <v>0</v>
      </c>
      <c r="J41" s="164">
        <v>42.6</v>
      </c>
      <c r="K41" s="163">
        <f t="shared" si="9"/>
        <v>3322.8</v>
      </c>
      <c r="L41" s="163">
        <v>21</v>
      </c>
      <c r="M41" s="163">
        <f t="shared" si="10"/>
        <v>0</v>
      </c>
      <c r="N41" s="162">
        <v>0</v>
      </c>
      <c r="O41" s="162">
        <f t="shared" si="11"/>
        <v>0</v>
      </c>
      <c r="P41" s="162">
        <v>2.2599999999999999E-3</v>
      </c>
      <c r="Q41" s="162">
        <f t="shared" si="12"/>
        <v>0.18</v>
      </c>
      <c r="R41" s="163"/>
      <c r="S41" s="163" t="s">
        <v>216</v>
      </c>
      <c r="T41" s="163" t="s">
        <v>216</v>
      </c>
      <c r="U41" s="163">
        <v>5.7500000000000002E-2</v>
      </c>
      <c r="V41" s="163">
        <f t="shared" si="13"/>
        <v>4.49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350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80">
        <v>18</v>
      </c>
      <c r="B42" s="181" t="s">
        <v>818</v>
      </c>
      <c r="C42" s="187" t="s">
        <v>819</v>
      </c>
      <c r="D42" s="182" t="s">
        <v>249</v>
      </c>
      <c r="E42" s="183">
        <v>78</v>
      </c>
      <c r="F42" s="184">
        <v>0</v>
      </c>
      <c r="G42" s="185">
        <f t="shared" si="7"/>
        <v>0</v>
      </c>
      <c r="H42" s="164">
        <v>243</v>
      </c>
      <c r="I42" s="163">
        <f t="shared" si="8"/>
        <v>18954</v>
      </c>
      <c r="J42" s="164">
        <v>0</v>
      </c>
      <c r="K42" s="163">
        <f t="shared" si="9"/>
        <v>0</v>
      </c>
      <c r="L42" s="163">
        <v>21</v>
      </c>
      <c r="M42" s="163">
        <f t="shared" si="10"/>
        <v>0</v>
      </c>
      <c r="N42" s="162">
        <v>8.0000000000000004E-4</v>
      </c>
      <c r="O42" s="162">
        <f t="shared" si="11"/>
        <v>0.06</v>
      </c>
      <c r="P42" s="162">
        <v>0</v>
      </c>
      <c r="Q42" s="162">
        <f t="shared" si="12"/>
        <v>0</v>
      </c>
      <c r="R42" s="163" t="s">
        <v>305</v>
      </c>
      <c r="S42" s="163" t="s">
        <v>216</v>
      </c>
      <c r="T42" s="163" t="s">
        <v>216</v>
      </c>
      <c r="U42" s="163">
        <v>0</v>
      </c>
      <c r="V42" s="163">
        <f t="shared" si="13"/>
        <v>0</v>
      </c>
      <c r="W42" s="163"/>
      <c r="X42" s="163" t="s">
        <v>306</v>
      </c>
      <c r="Y42" s="163" t="s">
        <v>219</v>
      </c>
      <c r="Z42" s="153"/>
      <c r="AA42" s="153"/>
      <c r="AB42" s="153"/>
      <c r="AC42" s="153"/>
      <c r="AD42" s="153"/>
      <c r="AE42" s="153"/>
      <c r="AF42" s="153"/>
      <c r="AG42" s="153" t="s">
        <v>516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0">
        <v>19</v>
      </c>
      <c r="B43" s="181" t="s">
        <v>820</v>
      </c>
      <c r="C43" s="187" t="s">
        <v>2099</v>
      </c>
      <c r="D43" s="182" t="s">
        <v>249</v>
      </c>
      <c r="E43" s="183">
        <v>132</v>
      </c>
      <c r="F43" s="184">
        <v>0</v>
      </c>
      <c r="G43" s="185">
        <f t="shared" si="7"/>
        <v>0</v>
      </c>
      <c r="H43" s="164">
        <v>249.5</v>
      </c>
      <c r="I43" s="163">
        <f t="shared" si="8"/>
        <v>32934</v>
      </c>
      <c r="J43" s="164">
        <v>0</v>
      </c>
      <c r="K43" s="163">
        <f t="shared" si="9"/>
        <v>0</v>
      </c>
      <c r="L43" s="163">
        <v>21</v>
      </c>
      <c r="M43" s="163">
        <f t="shared" si="10"/>
        <v>0</v>
      </c>
      <c r="N43" s="162">
        <v>8.9999999999999998E-4</v>
      </c>
      <c r="O43" s="162">
        <f t="shared" si="11"/>
        <v>0.12</v>
      </c>
      <c r="P43" s="162">
        <v>0</v>
      </c>
      <c r="Q43" s="162">
        <f t="shared" si="12"/>
        <v>0</v>
      </c>
      <c r="R43" s="163" t="s">
        <v>305</v>
      </c>
      <c r="S43" s="163" t="s">
        <v>216</v>
      </c>
      <c r="T43" s="163" t="s">
        <v>216</v>
      </c>
      <c r="U43" s="163">
        <v>0</v>
      </c>
      <c r="V43" s="163">
        <f t="shared" si="13"/>
        <v>0</v>
      </c>
      <c r="W43" s="163"/>
      <c r="X43" s="163" t="s">
        <v>306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516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80">
        <v>20</v>
      </c>
      <c r="B44" s="181" t="s">
        <v>821</v>
      </c>
      <c r="C44" s="187" t="s">
        <v>2100</v>
      </c>
      <c r="D44" s="182" t="s">
        <v>256</v>
      </c>
      <c r="E44" s="183">
        <v>90</v>
      </c>
      <c r="F44" s="184">
        <v>0</v>
      </c>
      <c r="G44" s="185">
        <f t="shared" si="7"/>
        <v>0</v>
      </c>
      <c r="H44" s="164">
        <v>267.5</v>
      </c>
      <c r="I44" s="163">
        <f t="shared" si="8"/>
        <v>24075</v>
      </c>
      <c r="J44" s="164">
        <v>0</v>
      </c>
      <c r="K44" s="163">
        <f t="shared" si="9"/>
        <v>0</v>
      </c>
      <c r="L44" s="163">
        <v>21</v>
      </c>
      <c r="M44" s="163">
        <f t="shared" si="10"/>
        <v>0</v>
      </c>
      <c r="N44" s="162">
        <v>2.5000000000000001E-4</v>
      </c>
      <c r="O44" s="162">
        <f t="shared" si="11"/>
        <v>0.02</v>
      </c>
      <c r="P44" s="162">
        <v>0</v>
      </c>
      <c r="Q44" s="162">
        <f t="shared" si="12"/>
        <v>0</v>
      </c>
      <c r="R44" s="163" t="s">
        <v>305</v>
      </c>
      <c r="S44" s="163" t="s">
        <v>216</v>
      </c>
      <c r="T44" s="163" t="s">
        <v>216</v>
      </c>
      <c r="U44" s="163">
        <v>0</v>
      </c>
      <c r="V44" s="163">
        <f t="shared" si="13"/>
        <v>0</v>
      </c>
      <c r="W44" s="163"/>
      <c r="X44" s="163" t="s">
        <v>306</v>
      </c>
      <c r="Y44" s="163" t="s">
        <v>219</v>
      </c>
      <c r="Z44" s="153"/>
      <c r="AA44" s="153"/>
      <c r="AB44" s="153"/>
      <c r="AC44" s="153"/>
      <c r="AD44" s="153"/>
      <c r="AE44" s="153"/>
      <c r="AF44" s="153"/>
      <c r="AG44" s="153" t="s">
        <v>516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80">
        <v>21</v>
      </c>
      <c r="B45" s="181" t="s">
        <v>822</v>
      </c>
      <c r="C45" s="187" t="s">
        <v>823</v>
      </c>
      <c r="D45" s="182" t="s">
        <v>283</v>
      </c>
      <c r="E45" s="183">
        <v>0.94716999999999996</v>
      </c>
      <c r="F45" s="184">
        <v>0</v>
      </c>
      <c r="G45" s="185">
        <f t="shared" si="7"/>
        <v>0</v>
      </c>
      <c r="H45" s="164">
        <v>0</v>
      </c>
      <c r="I45" s="163">
        <f t="shared" si="8"/>
        <v>0</v>
      </c>
      <c r="J45" s="164">
        <v>2595</v>
      </c>
      <c r="K45" s="163">
        <f t="shared" si="9"/>
        <v>2457.91</v>
      </c>
      <c r="L45" s="163">
        <v>21</v>
      </c>
      <c r="M45" s="163">
        <f t="shared" si="10"/>
        <v>0</v>
      </c>
      <c r="N45" s="162">
        <v>0</v>
      </c>
      <c r="O45" s="162">
        <f t="shared" si="11"/>
        <v>0</v>
      </c>
      <c r="P45" s="162">
        <v>0</v>
      </c>
      <c r="Q45" s="162">
        <f t="shared" si="12"/>
        <v>0</v>
      </c>
      <c r="R45" s="163"/>
      <c r="S45" s="163" t="s">
        <v>216</v>
      </c>
      <c r="T45" s="163" t="s">
        <v>216</v>
      </c>
      <c r="U45" s="163">
        <v>4.82</v>
      </c>
      <c r="V45" s="163">
        <f t="shared" si="13"/>
        <v>4.57</v>
      </c>
      <c r="W45" s="163"/>
      <c r="X45" s="163" t="s">
        <v>291</v>
      </c>
      <c r="Y45" s="163" t="s">
        <v>219</v>
      </c>
      <c r="Z45" s="153"/>
      <c r="AA45" s="153"/>
      <c r="AB45" s="153"/>
      <c r="AC45" s="153"/>
      <c r="AD45" s="153"/>
      <c r="AE45" s="153"/>
      <c r="AF45" s="153"/>
      <c r="AG45" s="153" t="s">
        <v>297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67" t="s">
        <v>211</v>
      </c>
      <c r="B46" s="168" t="s">
        <v>161</v>
      </c>
      <c r="C46" s="186" t="s">
        <v>162</v>
      </c>
      <c r="D46" s="169"/>
      <c r="E46" s="170"/>
      <c r="F46" s="171"/>
      <c r="G46" s="172">
        <f>SUMIF(AG47:AG65,"&lt;&gt;NOR",G47:G65)</f>
        <v>0</v>
      </c>
      <c r="H46" s="166"/>
      <c r="I46" s="166">
        <f>SUM(I47:I65)</f>
        <v>684047.12</v>
      </c>
      <c r="J46" s="166"/>
      <c r="K46" s="166">
        <f>SUM(K47:K65)</f>
        <v>322046</v>
      </c>
      <c r="L46" s="166"/>
      <c r="M46" s="166">
        <f>SUM(M47:M65)</f>
        <v>0</v>
      </c>
      <c r="N46" s="165"/>
      <c r="O46" s="165">
        <f>SUM(O47:O65)</f>
        <v>19.430000000000007</v>
      </c>
      <c r="P46" s="165"/>
      <c r="Q46" s="165">
        <f>SUM(Q47:Q65)</f>
        <v>0</v>
      </c>
      <c r="R46" s="166"/>
      <c r="S46" s="166"/>
      <c r="T46" s="166"/>
      <c r="U46" s="166"/>
      <c r="V46" s="166">
        <f>SUM(V47:V65)</f>
        <v>450.46999999999997</v>
      </c>
      <c r="W46" s="166"/>
      <c r="X46" s="166"/>
      <c r="Y46" s="166"/>
      <c r="AG46" t="s">
        <v>212</v>
      </c>
    </row>
    <row r="47" spans="1:60" outlineLevel="1" x14ac:dyDescent="0.2">
      <c r="A47" s="174">
        <v>22</v>
      </c>
      <c r="B47" s="175" t="s">
        <v>824</v>
      </c>
      <c r="C47" s="188" t="s">
        <v>825</v>
      </c>
      <c r="D47" s="176" t="s">
        <v>245</v>
      </c>
      <c r="E47" s="177">
        <v>421.56</v>
      </c>
      <c r="F47" s="178">
        <v>0</v>
      </c>
      <c r="G47" s="179">
        <f>ROUND(E47*F47,2)</f>
        <v>0</v>
      </c>
      <c r="H47" s="164">
        <v>822.55</v>
      </c>
      <c r="I47" s="163">
        <f>ROUND(E47*H47,2)</f>
        <v>346754.18</v>
      </c>
      <c r="J47" s="164">
        <v>304.45</v>
      </c>
      <c r="K47" s="163">
        <f>ROUND(E47*J47,2)</f>
        <v>128343.94</v>
      </c>
      <c r="L47" s="163">
        <v>21</v>
      </c>
      <c r="M47" s="163">
        <f>G47*(1+L47/100)</f>
        <v>0</v>
      </c>
      <c r="N47" s="162">
        <v>4.2139999999999997E-2</v>
      </c>
      <c r="O47" s="162">
        <f>ROUND(E47*N47,2)</f>
        <v>17.760000000000002</v>
      </c>
      <c r="P47" s="162">
        <v>0</v>
      </c>
      <c r="Q47" s="162">
        <f>ROUND(E47*P47,2)</f>
        <v>0</v>
      </c>
      <c r="R47" s="163"/>
      <c r="S47" s="163" t="s">
        <v>216</v>
      </c>
      <c r="T47" s="163" t="s">
        <v>216</v>
      </c>
      <c r="U47" s="163">
        <v>0.42299999999999999</v>
      </c>
      <c r="V47" s="163">
        <f>ROUND(E47*U47,2)</f>
        <v>178.32</v>
      </c>
      <c r="W47" s="163"/>
      <c r="X47" s="163" t="s">
        <v>240</v>
      </c>
      <c r="Y47" s="163" t="s">
        <v>219</v>
      </c>
      <c r="Z47" s="153"/>
      <c r="AA47" s="153"/>
      <c r="AB47" s="153"/>
      <c r="AC47" s="153"/>
      <c r="AD47" s="153"/>
      <c r="AE47" s="153"/>
      <c r="AF47" s="153"/>
      <c r="AG47" s="153" t="s">
        <v>350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2" x14ac:dyDescent="0.2">
      <c r="A48" s="160"/>
      <c r="B48" s="161"/>
      <c r="C48" s="194" t="s">
        <v>813</v>
      </c>
      <c r="D48" s="192"/>
      <c r="E48" s="193">
        <v>421.56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23</v>
      </c>
      <c r="B49" s="175" t="s">
        <v>826</v>
      </c>
      <c r="C49" s="188" t="s">
        <v>2101</v>
      </c>
      <c r="D49" s="176" t="s">
        <v>249</v>
      </c>
      <c r="E49" s="177">
        <v>75.48</v>
      </c>
      <c r="F49" s="178">
        <v>0</v>
      </c>
      <c r="G49" s="179">
        <f>ROUND(E49*F49,2)</f>
        <v>0</v>
      </c>
      <c r="H49" s="164">
        <v>958.18</v>
      </c>
      <c r="I49" s="163">
        <f>ROUND(E49*H49,2)</f>
        <v>72323.429999999993</v>
      </c>
      <c r="J49" s="164">
        <v>333.82</v>
      </c>
      <c r="K49" s="163">
        <f>ROUND(E49*J49,2)</f>
        <v>25196.73</v>
      </c>
      <c r="L49" s="163">
        <v>21</v>
      </c>
      <c r="M49" s="163">
        <f>G49*(1+L49/100)</f>
        <v>0</v>
      </c>
      <c r="N49" s="162">
        <v>1.4290000000000001E-2</v>
      </c>
      <c r="O49" s="162">
        <f>ROUND(E49*N49,2)</f>
        <v>1.08</v>
      </c>
      <c r="P49" s="162">
        <v>0</v>
      </c>
      <c r="Q49" s="162">
        <f>ROUND(E49*P49,2)</f>
        <v>0</v>
      </c>
      <c r="R49" s="163"/>
      <c r="S49" s="163" t="s">
        <v>216</v>
      </c>
      <c r="T49" s="163" t="s">
        <v>216</v>
      </c>
      <c r="U49" s="163">
        <v>0.46</v>
      </c>
      <c r="V49" s="163">
        <f>ROUND(E49*U49,2)</f>
        <v>34.72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350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4" t="s">
        <v>827</v>
      </c>
      <c r="D50" s="192"/>
      <c r="E50" s="193">
        <v>75.48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4">
        <v>24</v>
      </c>
      <c r="B51" s="175" t="s">
        <v>828</v>
      </c>
      <c r="C51" s="188" t="s">
        <v>829</v>
      </c>
      <c r="D51" s="176" t="s">
        <v>249</v>
      </c>
      <c r="E51" s="177">
        <v>24.56</v>
      </c>
      <c r="F51" s="178">
        <v>0</v>
      </c>
      <c r="G51" s="179">
        <f>ROUND(E51*F51,2)</f>
        <v>0</v>
      </c>
      <c r="H51" s="164">
        <v>941.53</v>
      </c>
      <c r="I51" s="163">
        <f>ROUND(E51*H51,2)</f>
        <v>23123.98</v>
      </c>
      <c r="J51" s="164">
        <v>207.47</v>
      </c>
      <c r="K51" s="163">
        <f>ROUND(E51*J51,2)</f>
        <v>5095.46</v>
      </c>
      <c r="L51" s="163">
        <v>21</v>
      </c>
      <c r="M51" s="163">
        <f>G51*(1+L51/100)</f>
        <v>0</v>
      </c>
      <c r="N51" s="162">
        <v>1.14E-3</v>
      </c>
      <c r="O51" s="162">
        <f>ROUND(E51*N51,2)</f>
        <v>0.03</v>
      </c>
      <c r="P51" s="162">
        <v>0</v>
      </c>
      <c r="Q51" s="162">
        <f>ROUND(E51*P51,2)</f>
        <v>0</v>
      </c>
      <c r="R51" s="163"/>
      <c r="S51" s="163" t="s">
        <v>216</v>
      </c>
      <c r="T51" s="163" t="s">
        <v>216</v>
      </c>
      <c r="U51" s="163">
        <v>0.28000000000000003</v>
      </c>
      <c r="V51" s="163">
        <f>ROUND(E51*U51,2)</f>
        <v>6.88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350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4" t="s">
        <v>830</v>
      </c>
      <c r="D52" s="192"/>
      <c r="E52" s="193">
        <v>24.56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80">
        <v>25</v>
      </c>
      <c r="B53" s="181" t="s">
        <v>831</v>
      </c>
      <c r="C53" s="187" t="s">
        <v>2102</v>
      </c>
      <c r="D53" s="182" t="s">
        <v>256</v>
      </c>
      <c r="E53" s="183">
        <v>30</v>
      </c>
      <c r="F53" s="184">
        <v>0</v>
      </c>
      <c r="G53" s="185">
        <f>ROUND(E53*F53,2)</f>
        <v>0</v>
      </c>
      <c r="H53" s="164">
        <v>248.95</v>
      </c>
      <c r="I53" s="163">
        <f>ROUND(E53*H53,2)</f>
        <v>7468.5</v>
      </c>
      <c r="J53" s="164">
        <v>37.049999999999997</v>
      </c>
      <c r="K53" s="163">
        <f>ROUND(E53*J53,2)</f>
        <v>1111.5</v>
      </c>
      <c r="L53" s="163">
        <v>21</v>
      </c>
      <c r="M53" s="163">
        <f>G53*(1+L53/100)</f>
        <v>0</v>
      </c>
      <c r="N53" s="162">
        <v>1E-4</v>
      </c>
      <c r="O53" s="162">
        <f>ROUND(E53*N53,2)</f>
        <v>0</v>
      </c>
      <c r="P53" s="162">
        <v>0</v>
      </c>
      <c r="Q53" s="162">
        <f>ROUND(E53*P53,2)</f>
        <v>0</v>
      </c>
      <c r="R53" s="163"/>
      <c r="S53" s="163" t="s">
        <v>216</v>
      </c>
      <c r="T53" s="163" t="s">
        <v>216</v>
      </c>
      <c r="U53" s="163">
        <v>0.05</v>
      </c>
      <c r="V53" s="163">
        <f>ROUND(E53*U53,2)</f>
        <v>1.5</v>
      </c>
      <c r="W53" s="163"/>
      <c r="X53" s="163" t="s">
        <v>240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350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80">
        <v>26</v>
      </c>
      <c r="B54" s="181" t="s">
        <v>832</v>
      </c>
      <c r="C54" s="187" t="s">
        <v>2103</v>
      </c>
      <c r="D54" s="182" t="s">
        <v>256</v>
      </c>
      <c r="E54" s="183">
        <v>10</v>
      </c>
      <c r="F54" s="184">
        <v>0</v>
      </c>
      <c r="G54" s="185">
        <f>ROUND(E54*F54,2)</f>
        <v>0</v>
      </c>
      <c r="H54" s="164">
        <v>183.18</v>
      </c>
      <c r="I54" s="163">
        <f>ROUND(E54*H54,2)</f>
        <v>1831.8</v>
      </c>
      <c r="J54" s="164">
        <v>14.82</v>
      </c>
      <c r="K54" s="163">
        <f>ROUND(E54*J54,2)</f>
        <v>148.19999999999999</v>
      </c>
      <c r="L54" s="163">
        <v>21</v>
      </c>
      <c r="M54" s="163">
        <f>G54*(1+L54/100)</f>
        <v>0</v>
      </c>
      <c r="N54" s="162">
        <v>0</v>
      </c>
      <c r="O54" s="162">
        <f>ROUND(E54*N54,2)</f>
        <v>0</v>
      </c>
      <c r="P54" s="162">
        <v>0</v>
      </c>
      <c r="Q54" s="162">
        <f>ROUND(E54*P54,2)</f>
        <v>0</v>
      </c>
      <c r="R54" s="163"/>
      <c r="S54" s="163" t="s">
        <v>216</v>
      </c>
      <c r="T54" s="163" t="s">
        <v>216</v>
      </c>
      <c r="U54" s="163">
        <v>0.02</v>
      </c>
      <c r="V54" s="163">
        <f>ROUND(E54*U54,2)</f>
        <v>0.2</v>
      </c>
      <c r="W54" s="163"/>
      <c r="X54" s="163" t="s">
        <v>240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350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80">
        <v>27</v>
      </c>
      <c r="B55" s="181" t="s">
        <v>833</v>
      </c>
      <c r="C55" s="187" t="s">
        <v>2104</v>
      </c>
      <c r="D55" s="182" t="s">
        <v>249</v>
      </c>
      <c r="E55" s="183">
        <v>17</v>
      </c>
      <c r="F55" s="184">
        <v>0</v>
      </c>
      <c r="G55" s="185">
        <f>ROUND(E55*F55,2)</f>
        <v>0</v>
      </c>
      <c r="H55" s="164">
        <v>898.51</v>
      </c>
      <c r="I55" s="163">
        <f>ROUND(E55*H55,2)</f>
        <v>15274.67</v>
      </c>
      <c r="J55" s="164">
        <v>370.49</v>
      </c>
      <c r="K55" s="163">
        <f>ROUND(E55*J55,2)</f>
        <v>6298.33</v>
      </c>
      <c r="L55" s="163">
        <v>21</v>
      </c>
      <c r="M55" s="163">
        <f>G55*(1+L55/100)</f>
        <v>0</v>
      </c>
      <c r="N55" s="162">
        <v>1.16E-3</v>
      </c>
      <c r="O55" s="162">
        <f>ROUND(E55*N55,2)</f>
        <v>0.02</v>
      </c>
      <c r="P55" s="162">
        <v>0</v>
      </c>
      <c r="Q55" s="162">
        <f>ROUND(E55*P55,2)</f>
        <v>0</v>
      </c>
      <c r="R55" s="163"/>
      <c r="S55" s="163" t="s">
        <v>216</v>
      </c>
      <c r="T55" s="163" t="s">
        <v>216</v>
      </c>
      <c r="U55" s="163">
        <v>0.5</v>
      </c>
      <c r="V55" s="163">
        <f>ROUND(E55*U55,2)</f>
        <v>8.5</v>
      </c>
      <c r="W55" s="163"/>
      <c r="X55" s="163" t="s">
        <v>240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350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4">
        <v>28</v>
      </c>
      <c r="B56" s="175" t="s">
        <v>834</v>
      </c>
      <c r="C56" s="188" t="s">
        <v>835</v>
      </c>
      <c r="D56" s="176" t="s">
        <v>249</v>
      </c>
      <c r="E56" s="177">
        <v>100.04</v>
      </c>
      <c r="F56" s="178">
        <v>0</v>
      </c>
      <c r="G56" s="179">
        <f>ROUND(E56*F56,2)</f>
        <v>0</v>
      </c>
      <c r="H56" s="164">
        <v>27.72</v>
      </c>
      <c r="I56" s="163">
        <f>ROUND(E56*H56,2)</f>
        <v>2773.11</v>
      </c>
      <c r="J56" s="164">
        <v>239.28</v>
      </c>
      <c r="K56" s="163">
        <f>ROUND(E56*J56,2)</f>
        <v>23937.57</v>
      </c>
      <c r="L56" s="163">
        <v>21</v>
      </c>
      <c r="M56" s="163">
        <f>G56*(1+L56/100)</f>
        <v>0</v>
      </c>
      <c r="N56" s="162">
        <v>2.0000000000000002E-5</v>
      </c>
      <c r="O56" s="162">
        <f>ROUND(E56*N56,2)</f>
        <v>0</v>
      </c>
      <c r="P56" s="162">
        <v>0</v>
      </c>
      <c r="Q56" s="162">
        <f>ROUND(E56*P56,2)</f>
        <v>0</v>
      </c>
      <c r="R56" s="163"/>
      <c r="S56" s="163" t="s">
        <v>216</v>
      </c>
      <c r="T56" s="163" t="s">
        <v>216</v>
      </c>
      <c r="U56" s="163">
        <v>0.35</v>
      </c>
      <c r="V56" s="163">
        <f>ROUND(E56*U56,2)</f>
        <v>35.01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350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2" x14ac:dyDescent="0.2">
      <c r="A57" s="160"/>
      <c r="B57" s="161"/>
      <c r="C57" s="194" t="s">
        <v>836</v>
      </c>
      <c r="D57" s="192"/>
      <c r="E57" s="193">
        <v>75.48</v>
      </c>
      <c r="F57" s="163"/>
      <c r="G57" s="163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243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3" x14ac:dyDescent="0.2">
      <c r="A58" s="160"/>
      <c r="B58" s="161"/>
      <c r="C58" s="194" t="s">
        <v>837</v>
      </c>
      <c r="D58" s="192"/>
      <c r="E58" s="193">
        <v>24.56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243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80">
        <v>29</v>
      </c>
      <c r="B59" s="181" t="s">
        <v>838</v>
      </c>
      <c r="C59" s="187" t="s">
        <v>2106</v>
      </c>
      <c r="D59" s="182" t="s">
        <v>256</v>
      </c>
      <c r="E59" s="183">
        <v>4</v>
      </c>
      <c r="F59" s="184">
        <v>0</v>
      </c>
      <c r="G59" s="185">
        <f>ROUND(E59*F59,2)</f>
        <v>0</v>
      </c>
      <c r="H59" s="164">
        <v>2084.7600000000002</v>
      </c>
      <c r="I59" s="163">
        <f>ROUND(E59*H59,2)</f>
        <v>8339.0400000000009</v>
      </c>
      <c r="J59" s="164">
        <v>185.24</v>
      </c>
      <c r="K59" s="163">
        <f>ROUND(E59*J59,2)</f>
        <v>740.96</v>
      </c>
      <c r="L59" s="163">
        <v>21</v>
      </c>
      <c r="M59" s="163">
        <f>G59*(1+L59/100)</f>
        <v>0</v>
      </c>
      <c r="N59" s="162">
        <v>1.9499999999999999E-3</v>
      </c>
      <c r="O59" s="162">
        <f>ROUND(E59*N59,2)</f>
        <v>0.01</v>
      </c>
      <c r="P59" s="162">
        <v>0</v>
      </c>
      <c r="Q59" s="162">
        <f>ROUND(E59*P59,2)</f>
        <v>0</v>
      </c>
      <c r="R59" s="163"/>
      <c r="S59" s="163" t="s">
        <v>216</v>
      </c>
      <c r="T59" s="163" t="s">
        <v>216</v>
      </c>
      <c r="U59" s="163">
        <v>0.25</v>
      </c>
      <c r="V59" s="163">
        <f>ROUND(E59*U59,2)</f>
        <v>1</v>
      </c>
      <c r="W59" s="163"/>
      <c r="X59" s="163" t="s">
        <v>240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350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80">
        <v>30</v>
      </c>
      <c r="B60" s="181" t="s">
        <v>839</v>
      </c>
      <c r="C60" s="187" t="s">
        <v>840</v>
      </c>
      <c r="D60" s="182" t="s">
        <v>249</v>
      </c>
      <c r="E60" s="183">
        <v>30.65</v>
      </c>
      <c r="F60" s="184">
        <v>0</v>
      </c>
      <c r="G60" s="185">
        <f>ROUND(E60*F60,2)</f>
        <v>0</v>
      </c>
      <c r="H60" s="164">
        <v>40.840000000000003</v>
      </c>
      <c r="I60" s="163">
        <f>ROUND(E60*H60,2)</f>
        <v>1251.75</v>
      </c>
      <c r="J60" s="164">
        <v>45.76</v>
      </c>
      <c r="K60" s="163">
        <f>ROUND(E60*J60,2)</f>
        <v>1402.54</v>
      </c>
      <c r="L60" s="163">
        <v>21</v>
      </c>
      <c r="M60" s="163">
        <f>G60*(1+L60/100)</f>
        <v>0</v>
      </c>
      <c r="N60" s="162">
        <v>1.2E-4</v>
      </c>
      <c r="O60" s="162">
        <f>ROUND(E60*N60,2)</f>
        <v>0</v>
      </c>
      <c r="P60" s="162">
        <v>0</v>
      </c>
      <c r="Q60" s="162">
        <f>ROUND(E60*P60,2)</f>
        <v>0</v>
      </c>
      <c r="R60" s="163"/>
      <c r="S60" s="163" t="s">
        <v>216</v>
      </c>
      <c r="T60" s="163" t="s">
        <v>216</v>
      </c>
      <c r="U60" s="163">
        <v>6.7000000000000004E-2</v>
      </c>
      <c r="V60" s="163">
        <f>ROUND(E60*U60,2)</f>
        <v>2.0499999999999998</v>
      </c>
      <c r="W60" s="163"/>
      <c r="X60" s="163" t="s">
        <v>240</v>
      </c>
      <c r="Y60" s="163" t="s">
        <v>219</v>
      </c>
      <c r="Z60" s="153"/>
      <c r="AA60" s="153"/>
      <c r="AB60" s="153"/>
      <c r="AC60" s="153"/>
      <c r="AD60" s="153"/>
      <c r="AE60" s="153"/>
      <c r="AF60" s="153"/>
      <c r="AG60" s="153" t="s">
        <v>350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80">
        <v>31</v>
      </c>
      <c r="B61" s="181" t="s">
        <v>841</v>
      </c>
      <c r="C61" s="187" t="s">
        <v>842</v>
      </c>
      <c r="D61" s="182" t="s">
        <v>249</v>
      </c>
      <c r="E61" s="183">
        <v>75.48</v>
      </c>
      <c r="F61" s="184">
        <v>0</v>
      </c>
      <c r="G61" s="185">
        <f>ROUND(E61*F61,2)</f>
        <v>0</v>
      </c>
      <c r="H61" s="164">
        <v>41.84</v>
      </c>
      <c r="I61" s="163">
        <f>ROUND(E61*H61,2)</f>
        <v>3158.08</v>
      </c>
      <c r="J61" s="164">
        <v>45.76</v>
      </c>
      <c r="K61" s="163">
        <f>ROUND(E61*J61,2)</f>
        <v>3453.96</v>
      </c>
      <c r="L61" s="163">
        <v>21</v>
      </c>
      <c r="M61" s="163">
        <f>G61*(1+L61/100)</f>
        <v>0</v>
      </c>
      <c r="N61" s="162">
        <v>4.8999999999999998E-4</v>
      </c>
      <c r="O61" s="162">
        <f>ROUND(E61*N61,2)</f>
        <v>0.04</v>
      </c>
      <c r="P61" s="162">
        <v>0</v>
      </c>
      <c r="Q61" s="162">
        <f>ROUND(E61*P61,2)</f>
        <v>0</v>
      </c>
      <c r="R61" s="163"/>
      <c r="S61" s="163" t="s">
        <v>216</v>
      </c>
      <c r="T61" s="163" t="s">
        <v>216</v>
      </c>
      <c r="U61" s="163">
        <v>6.7000000000000004E-2</v>
      </c>
      <c r="V61" s="163">
        <f>ROUND(E61*U61,2)</f>
        <v>5.0599999999999996</v>
      </c>
      <c r="W61" s="163"/>
      <c r="X61" s="163" t="s">
        <v>240</v>
      </c>
      <c r="Y61" s="163" t="s">
        <v>219</v>
      </c>
      <c r="Z61" s="153"/>
      <c r="AA61" s="153"/>
      <c r="AB61" s="153"/>
      <c r="AC61" s="153"/>
      <c r="AD61" s="153"/>
      <c r="AE61" s="153"/>
      <c r="AF61" s="153"/>
      <c r="AG61" s="153" t="s">
        <v>350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80">
        <v>32</v>
      </c>
      <c r="B62" s="181" t="s">
        <v>843</v>
      </c>
      <c r="C62" s="187" t="s">
        <v>844</v>
      </c>
      <c r="D62" s="182" t="s">
        <v>249</v>
      </c>
      <c r="E62" s="183">
        <v>70</v>
      </c>
      <c r="F62" s="184">
        <v>0</v>
      </c>
      <c r="G62" s="185">
        <f>ROUND(E62*F62,2)</f>
        <v>0</v>
      </c>
      <c r="H62" s="164">
        <v>1467.59</v>
      </c>
      <c r="I62" s="163">
        <f>ROUND(E62*H62,2)</f>
        <v>102731.3</v>
      </c>
      <c r="J62" s="164">
        <v>562.41</v>
      </c>
      <c r="K62" s="163">
        <f>ROUND(E62*J62,2)</f>
        <v>39368.699999999997</v>
      </c>
      <c r="L62" s="163">
        <v>21</v>
      </c>
      <c r="M62" s="163">
        <f>G62*(1+L62/100)</f>
        <v>0</v>
      </c>
      <c r="N62" s="162">
        <v>3.0000000000000001E-3</v>
      </c>
      <c r="O62" s="162">
        <f>ROUND(E62*N62,2)</f>
        <v>0.21</v>
      </c>
      <c r="P62" s="162">
        <v>0</v>
      </c>
      <c r="Q62" s="162">
        <f>ROUND(E62*P62,2)</f>
        <v>0</v>
      </c>
      <c r="R62" s="163"/>
      <c r="S62" s="163" t="s">
        <v>216</v>
      </c>
      <c r="T62" s="163" t="s">
        <v>216</v>
      </c>
      <c r="U62" s="163">
        <v>0.75900000000000001</v>
      </c>
      <c r="V62" s="163">
        <f>ROUND(E62*U62,2)</f>
        <v>53.13</v>
      </c>
      <c r="W62" s="163"/>
      <c r="X62" s="163" t="s">
        <v>240</v>
      </c>
      <c r="Y62" s="163" t="s">
        <v>219</v>
      </c>
      <c r="Z62" s="153"/>
      <c r="AA62" s="153"/>
      <c r="AB62" s="153"/>
      <c r="AC62" s="153"/>
      <c r="AD62" s="153"/>
      <c r="AE62" s="153"/>
      <c r="AF62" s="153"/>
      <c r="AG62" s="153" t="s">
        <v>350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4">
        <v>33</v>
      </c>
      <c r="B63" s="175" t="s">
        <v>845</v>
      </c>
      <c r="C63" s="188" t="s">
        <v>2105</v>
      </c>
      <c r="D63" s="176" t="s">
        <v>245</v>
      </c>
      <c r="E63" s="177">
        <v>463.71600000000001</v>
      </c>
      <c r="F63" s="178">
        <v>0</v>
      </c>
      <c r="G63" s="179">
        <f>ROUND(E63*F63,2)</f>
        <v>0</v>
      </c>
      <c r="H63" s="164">
        <v>213.53</v>
      </c>
      <c r="I63" s="163">
        <f>ROUND(E63*H63,2)</f>
        <v>99017.279999999999</v>
      </c>
      <c r="J63" s="164">
        <v>125.97</v>
      </c>
      <c r="K63" s="163">
        <f>ROUND(E63*J63,2)</f>
        <v>58414.3</v>
      </c>
      <c r="L63" s="163">
        <v>21</v>
      </c>
      <c r="M63" s="163">
        <f>G63*(1+L63/100)</f>
        <v>0</v>
      </c>
      <c r="N63" s="162">
        <v>6.0999999999999997E-4</v>
      </c>
      <c r="O63" s="162">
        <f>ROUND(E63*N63,2)</f>
        <v>0.28000000000000003</v>
      </c>
      <c r="P63" s="162">
        <v>0</v>
      </c>
      <c r="Q63" s="162">
        <f>ROUND(E63*P63,2)</f>
        <v>0</v>
      </c>
      <c r="R63" s="163"/>
      <c r="S63" s="163" t="s">
        <v>216</v>
      </c>
      <c r="T63" s="163" t="s">
        <v>216</v>
      </c>
      <c r="U63" s="163">
        <v>0.17</v>
      </c>
      <c r="V63" s="163">
        <f>ROUND(E63*U63,2)</f>
        <v>78.83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350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">
      <c r="A64" s="160"/>
      <c r="B64" s="161"/>
      <c r="C64" s="194" t="s">
        <v>846</v>
      </c>
      <c r="D64" s="192"/>
      <c r="E64" s="193">
        <v>463.71600000000001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243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74">
        <v>34</v>
      </c>
      <c r="B65" s="175" t="s">
        <v>847</v>
      </c>
      <c r="C65" s="188" t="s">
        <v>848</v>
      </c>
      <c r="D65" s="176" t="s">
        <v>283</v>
      </c>
      <c r="E65" s="177">
        <v>19.437200000000001</v>
      </c>
      <c r="F65" s="178">
        <v>0</v>
      </c>
      <c r="G65" s="179">
        <f>ROUND(E65*F65,2)</f>
        <v>0</v>
      </c>
      <c r="H65" s="164">
        <v>0</v>
      </c>
      <c r="I65" s="163">
        <f>ROUND(E65*H65,2)</f>
        <v>0</v>
      </c>
      <c r="J65" s="164">
        <v>1468</v>
      </c>
      <c r="K65" s="163">
        <f>ROUND(E65*J65,2)</f>
        <v>28533.81</v>
      </c>
      <c r="L65" s="163">
        <v>21</v>
      </c>
      <c r="M65" s="163">
        <f>G65*(1+L65/100)</f>
        <v>0</v>
      </c>
      <c r="N65" s="162">
        <v>0</v>
      </c>
      <c r="O65" s="162">
        <f>ROUND(E65*N65,2)</f>
        <v>0</v>
      </c>
      <c r="P65" s="162">
        <v>0</v>
      </c>
      <c r="Q65" s="162">
        <f>ROUND(E65*P65,2)</f>
        <v>0</v>
      </c>
      <c r="R65" s="163"/>
      <c r="S65" s="163" t="s">
        <v>216</v>
      </c>
      <c r="T65" s="163" t="s">
        <v>216</v>
      </c>
      <c r="U65" s="163">
        <v>2.3290000000000002</v>
      </c>
      <c r="V65" s="163">
        <f>ROUND(E65*U65,2)</f>
        <v>45.27</v>
      </c>
      <c r="W65" s="163"/>
      <c r="X65" s="163" t="s">
        <v>291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297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x14ac:dyDescent="0.2">
      <c r="A66" s="3"/>
      <c r="B66" s="4"/>
      <c r="C66" s="18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197</v>
      </c>
    </row>
    <row r="67" spans="1:60" x14ac:dyDescent="0.2">
      <c r="A67" s="156"/>
      <c r="B67" s="157" t="s">
        <v>31</v>
      </c>
      <c r="C67" s="190"/>
      <c r="D67" s="158"/>
      <c r="E67" s="159"/>
      <c r="F67" s="159"/>
      <c r="G67" s="173">
        <f>G8+G23+G25+G46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234</v>
      </c>
    </row>
    <row r="68" spans="1:60" x14ac:dyDescent="0.2">
      <c r="A68" s="3"/>
      <c r="B68" s="4"/>
      <c r="C68" s="18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18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261"/>
      <c r="B70" s="261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63"/>
      <c r="B71" s="263"/>
      <c r="C71" s="264"/>
      <c r="D71" s="263"/>
      <c r="E71" s="263"/>
      <c r="F71" s="263"/>
      <c r="G71" s="26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235</v>
      </c>
    </row>
    <row r="72" spans="1:60" x14ac:dyDescent="0.2">
      <c r="A72" s="263"/>
      <c r="B72" s="263"/>
      <c r="C72" s="264"/>
      <c r="D72" s="263"/>
      <c r="E72" s="263"/>
      <c r="F72" s="263"/>
      <c r="G72" s="26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63"/>
      <c r="B73" s="263"/>
      <c r="C73" s="264"/>
      <c r="D73" s="263"/>
      <c r="E73" s="263"/>
      <c r="F73" s="263"/>
      <c r="G73" s="26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63"/>
      <c r="B74" s="263"/>
      <c r="C74" s="264"/>
      <c r="D74" s="263"/>
      <c r="E74" s="263"/>
      <c r="F74" s="263"/>
      <c r="G74" s="26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3"/>
      <c r="B75" s="263"/>
      <c r="C75" s="264"/>
      <c r="D75" s="263"/>
      <c r="E75" s="263"/>
      <c r="F75" s="263"/>
      <c r="G75" s="26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3"/>
      <c r="B76" s="4"/>
      <c r="C76" s="189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C77" s="191"/>
      <c r="D77" s="10"/>
      <c r="AG77" t="s">
        <v>236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FF13-6FD9-4220-9071-E4FFA799F8EA}">
  <sheetPr>
    <outlinePr summaryBelow="0"/>
  </sheetPr>
  <dimension ref="A1:BH5000"/>
  <sheetViews>
    <sheetView zoomScale="130" zoomScaleNormal="130" workbookViewId="0">
      <pane ySplit="7" topLeftCell="A172" activePane="bottomLeft" state="frozen"/>
      <selection pane="bottomLeft" activeCell="C189" sqref="C189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67</v>
      </c>
      <c r="C4" s="258" t="s">
        <v>68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28358.039999999997</v>
      </c>
      <c r="J8" s="166"/>
      <c r="K8" s="166">
        <f>SUM(K9:K16)</f>
        <v>11320.26</v>
      </c>
      <c r="L8" s="166"/>
      <c r="M8" s="166">
        <f>SUM(M9:M16)</f>
        <v>0</v>
      </c>
      <c r="N8" s="165"/>
      <c r="O8" s="165">
        <f>SUM(O9:O16)</f>
        <v>7.38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19.560000000000002</v>
      </c>
      <c r="W8" s="166"/>
      <c r="X8" s="166"/>
      <c r="Y8" s="166"/>
      <c r="AG8" t="s">
        <v>212</v>
      </c>
    </row>
    <row r="9" spans="1:60" ht="22.5" outlineLevel="1" x14ac:dyDescent="0.2">
      <c r="A9" s="174">
        <v>1</v>
      </c>
      <c r="B9" s="175" t="s">
        <v>237</v>
      </c>
      <c r="C9" s="188" t="s">
        <v>238</v>
      </c>
      <c r="D9" s="176" t="s">
        <v>239</v>
      </c>
      <c r="E9" s="177">
        <v>0.97560000000000002</v>
      </c>
      <c r="F9" s="178">
        <v>0</v>
      </c>
      <c r="G9" s="179">
        <f>ROUND(E9*F9,2)</f>
        <v>0</v>
      </c>
      <c r="H9" s="164">
        <v>6355.17</v>
      </c>
      <c r="I9" s="163">
        <f>ROUND(E9*H9,2)</f>
        <v>6200.1</v>
      </c>
      <c r="J9" s="164">
        <v>2714.83</v>
      </c>
      <c r="K9" s="163">
        <f>ROUND(E9*J9,2)</f>
        <v>2648.59</v>
      </c>
      <c r="L9" s="163">
        <v>21</v>
      </c>
      <c r="M9" s="163">
        <f>G9*(1+L9/100)</f>
        <v>0</v>
      </c>
      <c r="N9" s="162">
        <v>1.6820299999999999</v>
      </c>
      <c r="O9" s="162">
        <f>ROUND(E9*N9,2)</f>
        <v>1.64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4.8899999999999997</v>
      </c>
      <c r="V9" s="163">
        <f>ROUND(E9*U9,2)</f>
        <v>4.7699999999999996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849</v>
      </c>
      <c r="D10" s="192"/>
      <c r="E10" s="193">
        <v>0.73260000000000003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3" x14ac:dyDescent="0.2">
      <c r="A11" s="160"/>
      <c r="B11" s="161"/>
      <c r="C11" s="194" t="s">
        <v>850</v>
      </c>
      <c r="D11" s="192"/>
      <c r="E11" s="193">
        <v>0.24299999999999999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243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74">
        <v>2</v>
      </c>
      <c r="B12" s="175" t="s">
        <v>348</v>
      </c>
      <c r="C12" s="188" t="s">
        <v>349</v>
      </c>
      <c r="D12" s="176" t="s">
        <v>239</v>
      </c>
      <c r="E12" s="177">
        <v>3.2856700000000001</v>
      </c>
      <c r="F12" s="178">
        <v>0</v>
      </c>
      <c r="G12" s="179">
        <f>ROUND(E12*F12,2)</f>
        <v>0</v>
      </c>
      <c r="H12" s="164">
        <v>6354.02</v>
      </c>
      <c r="I12" s="163">
        <f>ROUND(E12*H12,2)</f>
        <v>20877.21</v>
      </c>
      <c r="J12" s="164">
        <v>2325.98</v>
      </c>
      <c r="K12" s="163">
        <f>ROUND(E12*J12,2)</f>
        <v>7642.4</v>
      </c>
      <c r="L12" s="163">
        <v>21</v>
      </c>
      <c r="M12" s="163">
        <f>G12*(1+L12/100)</f>
        <v>0</v>
      </c>
      <c r="N12" s="162">
        <v>1.6820299999999999</v>
      </c>
      <c r="O12" s="162">
        <f>ROUND(E12*N12,2)</f>
        <v>5.53</v>
      </c>
      <c r="P12" s="162">
        <v>0</v>
      </c>
      <c r="Q12" s="162">
        <f>ROUND(E12*P12,2)</f>
        <v>0</v>
      </c>
      <c r="R12" s="163"/>
      <c r="S12" s="163" t="s">
        <v>216</v>
      </c>
      <c r="T12" s="163" t="s">
        <v>216</v>
      </c>
      <c r="U12" s="163">
        <v>3.9380000000000002</v>
      </c>
      <c r="V12" s="163">
        <f>ROUND(E12*U12,2)</f>
        <v>12.94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241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2" x14ac:dyDescent="0.2">
      <c r="A13" s="160"/>
      <c r="B13" s="161"/>
      <c r="C13" s="194" t="s">
        <v>851</v>
      </c>
      <c r="D13" s="192"/>
      <c r="E13" s="193">
        <v>2.4756800000000001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3" x14ac:dyDescent="0.2">
      <c r="A14" s="160"/>
      <c r="B14" s="161"/>
      <c r="C14" s="194" t="s">
        <v>852</v>
      </c>
      <c r="D14" s="192"/>
      <c r="E14" s="193">
        <v>0.81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4">
        <v>3</v>
      </c>
      <c r="B15" s="175" t="s">
        <v>853</v>
      </c>
      <c r="C15" s="188" t="s">
        <v>854</v>
      </c>
      <c r="D15" s="176" t="s">
        <v>256</v>
      </c>
      <c r="E15" s="177">
        <v>3</v>
      </c>
      <c r="F15" s="178">
        <v>0</v>
      </c>
      <c r="G15" s="179">
        <f>ROUND(E15*F15,2)</f>
        <v>0</v>
      </c>
      <c r="H15" s="164">
        <v>426.91</v>
      </c>
      <c r="I15" s="163">
        <f>ROUND(E15*H15,2)</f>
        <v>1280.73</v>
      </c>
      <c r="J15" s="164">
        <v>343.09</v>
      </c>
      <c r="K15" s="163">
        <f>ROUND(E15*J15,2)</f>
        <v>1029.27</v>
      </c>
      <c r="L15" s="163">
        <v>21</v>
      </c>
      <c r="M15" s="163">
        <f>G15*(1+L15/100)</f>
        <v>0</v>
      </c>
      <c r="N15" s="162">
        <v>6.9680000000000006E-2</v>
      </c>
      <c r="O15" s="162">
        <f>ROUND(E15*N15,2)</f>
        <v>0.21</v>
      </c>
      <c r="P15" s="162">
        <v>0</v>
      </c>
      <c r="Q15" s="162">
        <f>ROUND(E15*P15,2)</f>
        <v>0</v>
      </c>
      <c r="R15" s="163"/>
      <c r="S15" s="163" t="s">
        <v>216</v>
      </c>
      <c r="T15" s="163" t="s">
        <v>216</v>
      </c>
      <c r="U15" s="163">
        <v>0.61799999999999999</v>
      </c>
      <c r="V15" s="163">
        <f>ROUND(E15*U15,2)</f>
        <v>1.85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241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4" t="s">
        <v>855</v>
      </c>
      <c r="D16" s="192"/>
      <c r="E16" s="193">
        <v>3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67" t="s">
        <v>211</v>
      </c>
      <c r="B17" s="168" t="s">
        <v>117</v>
      </c>
      <c r="C17" s="186" t="s">
        <v>118</v>
      </c>
      <c r="D17" s="169"/>
      <c r="E17" s="170"/>
      <c r="F17" s="171"/>
      <c r="G17" s="172">
        <f>SUMIF(AG18:AG63,"&lt;&gt;NOR",G18:G63)</f>
        <v>0</v>
      </c>
      <c r="H17" s="166"/>
      <c r="I17" s="166">
        <f>SUM(I18:I63)</f>
        <v>1246238.8899999999</v>
      </c>
      <c r="J17" s="166"/>
      <c r="K17" s="166">
        <f>SUM(K18:K63)</f>
        <v>1424027.5300000005</v>
      </c>
      <c r="L17" s="166"/>
      <c r="M17" s="166">
        <f>SUM(M18:M63)</f>
        <v>0</v>
      </c>
      <c r="N17" s="165"/>
      <c r="O17" s="165">
        <f>SUM(O18:O63)</f>
        <v>48.34</v>
      </c>
      <c r="P17" s="165"/>
      <c r="Q17" s="165">
        <f>SUM(Q18:Q63)</f>
        <v>0</v>
      </c>
      <c r="R17" s="166"/>
      <c r="S17" s="166"/>
      <c r="T17" s="166"/>
      <c r="U17" s="166"/>
      <c r="V17" s="166">
        <f>SUM(V18:V63)</f>
        <v>2274.2799999999997</v>
      </c>
      <c r="W17" s="166"/>
      <c r="X17" s="166"/>
      <c r="Y17" s="166"/>
      <c r="AG17" t="s">
        <v>212</v>
      </c>
    </row>
    <row r="18" spans="1:60" outlineLevel="1" x14ac:dyDescent="0.2">
      <c r="A18" s="174">
        <v>4</v>
      </c>
      <c r="B18" s="175" t="s">
        <v>856</v>
      </c>
      <c r="C18" s="188" t="s">
        <v>857</v>
      </c>
      <c r="D18" s="176" t="s">
        <v>245</v>
      </c>
      <c r="E18" s="177">
        <v>129.76499999999999</v>
      </c>
      <c r="F18" s="178">
        <v>0</v>
      </c>
      <c r="G18" s="179">
        <f>ROUND(E18*F18,2)</f>
        <v>0</v>
      </c>
      <c r="H18" s="164">
        <v>19.809999999999999</v>
      </c>
      <c r="I18" s="163">
        <f>ROUND(E18*H18,2)</f>
        <v>2570.64</v>
      </c>
      <c r="J18" s="164">
        <v>43.29</v>
      </c>
      <c r="K18" s="163">
        <f>ROUND(E18*J18,2)</f>
        <v>5617.53</v>
      </c>
      <c r="L18" s="163">
        <v>21</v>
      </c>
      <c r="M18" s="163">
        <f>G18*(1+L18/100)</f>
        <v>0</v>
      </c>
      <c r="N18" s="162">
        <v>4.0000000000000003E-5</v>
      </c>
      <c r="O18" s="162">
        <f>ROUND(E18*N18,2)</f>
        <v>0.01</v>
      </c>
      <c r="P18" s="162">
        <v>0</v>
      </c>
      <c r="Q18" s="162">
        <f>ROUND(E18*P18,2)</f>
        <v>0</v>
      </c>
      <c r="R18" s="163"/>
      <c r="S18" s="163" t="s">
        <v>216</v>
      </c>
      <c r="T18" s="163" t="s">
        <v>216</v>
      </c>
      <c r="U18" s="163">
        <v>7.8E-2</v>
      </c>
      <c r="V18" s="163">
        <f>ROUND(E18*U18,2)</f>
        <v>10.119999999999999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241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2" x14ac:dyDescent="0.2">
      <c r="A19" s="160"/>
      <c r="B19" s="161"/>
      <c r="C19" s="194" t="s">
        <v>858</v>
      </c>
      <c r="D19" s="192"/>
      <c r="E19" s="193">
        <v>45.3125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243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">
      <c r="A20" s="160"/>
      <c r="B20" s="161"/>
      <c r="C20" s="194" t="s">
        <v>859</v>
      </c>
      <c r="D20" s="192"/>
      <c r="E20" s="193">
        <v>33.520000000000003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3" x14ac:dyDescent="0.2">
      <c r="A21" s="160"/>
      <c r="B21" s="161"/>
      <c r="C21" s="194" t="s">
        <v>860</v>
      </c>
      <c r="D21" s="192"/>
      <c r="E21" s="193">
        <v>18.414999999999999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3" x14ac:dyDescent="0.2">
      <c r="A22" s="160"/>
      <c r="B22" s="161"/>
      <c r="C22" s="194" t="s">
        <v>861</v>
      </c>
      <c r="D22" s="192"/>
      <c r="E22" s="193">
        <v>13.5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243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3" x14ac:dyDescent="0.2">
      <c r="A23" s="160"/>
      <c r="B23" s="161"/>
      <c r="C23" s="194" t="s">
        <v>862</v>
      </c>
      <c r="D23" s="192"/>
      <c r="E23" s="193">
        <v>13.375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3" x14ac:dyDescent="0.2">
      <c r="A24" s="160"/>
      <c r="B24" s="161"/>
      <c r="C24" s="194" t="s">
        <v>863</v>
      </c>
      <c r="D24" s="192"/>
      <c r="E24" s="193">
        <v>5.6425000000000001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4">
        <v>5</v>
      </c>
      <c r="B25" s="175" t="s">
        <v>418</v>
      </c>
      <c r="C25" s="188" t="s">
        <v>2107</v>
      </c>
      <c r="D25" s="176" t="s">
        <v>245</v>
      </c>
      <c r="E25" s="177">
        <v>1199.34025</v>
      </c>
      <c r="F25" s="178">
        <v>0</v>
      </c>
      <c r="G25" s="179">
        <f>ROUND(E25*F25,2)</f>
        <v>0</v>
      </c>
      <c r="H25" s="164">
        <v>47.63</v>
      </c>
      <c r="I25" s="163">
        <f>ROUND(E25*H25,2)</f>
        <v>57124.58</v>
      </c>
      <c r="J25" s="164">
        <v>41.77</v>
      </c>
      <c r="K25" s="163">
        <f>ROUND(E25*J25,2)</f>
        <v>50096.44</v>
      </c>
      <c r="L25" s="163">
        <v>21</v>
      </c>
      <c r="M25" s="163">
        <f>G25*(1+L25/100)</f>
        <v>0</v>
      </c>
      <c r="N25" s="162">
        <v>3.5E-4</v>
      </c>
      <c r="O25" s="162">
        <f>ROUND(E25*N25,2)</f>
        <v>0.42</v>
      </c>
      <c r="P25" s="162">
        <v>0</v>
      </c>
      <c r="Q25" s="162">
        <f>ROUND(E25*P25,2)</f>
        <v>0</v>
      </c>
      <c r="R25" s="163"/>
      <c r="S25" s="163" t="s">
        <v>216</v>
      </c>
      <c r="T25" s="163" t="s">
        <v>216</v>
      </c>
      <c r="U25" s="163">
        <v>7.0000000000000007E-2</v>
      </c>
      <c r="V25" s="163">
        <f>ROUND(E25*U25,2)</f>
        <v>83.95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241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4" t="s">
        <v>864</v>
      </c>
      <c r="D26" s="192"/>
      <c r="E26" s="193">
        <v>-45.3125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243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 x14ac:dyDescent="0.2">
      <c r="A27" s="160"/>
      <c r="B27" s="161"/>
      <c r="C27" s="194" t="s">
        <v>865</v>
      </c>
      <c r="D27" s="192"/>
      <c r="E27" s="193">
        <v>-33.520000000000003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 x14ac:dyDescent="0.2">
      <c r="A28" s="160"/>
      <c r="B28" s="161"/>
      <c r="C28" s="194" t="s">
        <v>866</v>
      </c>
      <c r="D28" s="192"/>
      <c r="E28" s="193">
        <v>-18.414999999999999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3" x14ac:dyDescent="0.2">
      <c r="A29" s="160"/>
      <c r="B29" s="161"/>
      <c r="C29" s="194" t="s">
        <v>867</v>
      </c>
      <c r="D29" s="192"/>
      <c r="E29" s="193">
        <v>-13.5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243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3" x14ac:dyDescent="0.2">
      <c r="A30" s="160"/>
      <c r="B30" s="161"/>
      <c r="C30" s="194" t="s">
        <v>868</v>
      </c>
      <c r="D30" s="192"/>
      <c r="E30" s="193">
        <v>-13.375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 x14ac:dyDescent="0.2">
      <c r="A31" s="160"/>
      <c r="B31" s="161"/>
      <c r="C31" s="194" t="s">
        <v>869</v>
      </c>
      <c r="D31" s="192"/>
      <c r="E31" s="193">
        <v>-5.6425000000000001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3" x14ac:dyDescent="0.2">
      <c r="A32" s="160"/>
      <c r="B32" s="161"/>
      <c r="C32" s="194" t="s">
        <v>870</v>
      </c>
      <c r="D32" s="192"/>
      <c r="E32" s="193">
        <v>464.31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243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">
      <c r="A33" s="160"/>
      <c r="B33" s="161"/>
      <c r="C33" s="194" t="s">
        <v>871</v>
      </c>
      <c r="D33" s="192"/>
      <c r="E33" s="193">
        <v>118.7676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243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">
      <c r="A34" s="160"/>
      <c r="B34" s="161"/>
      <c r="C34" s="194" t="s">
        <v>872</v>
      </c>
      <c r="D34" s="192"/>
      <c r="E34" s="193">
        <v>78.041250000000005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3" x14ac:dyDescent="0.2">
      <c r="A35" s="160"/>
      <c r="B35" s="161"/>
      <c r="C35" s="194" t="s">
        <v>873</v>
      </c>
      <c r="D35" s="192"/>
      <c r="E35" s="193">
        <v>420.09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3" x14ac:dyDescent="0.2">
      <c r="A36" s="160"/>
      <c r="B36" s="161"/>
      <c r="C36" s="194" t="s">
        <v>874</v>
      </c>
      <c r="D36" s="192"/>
      <c r="E36" s="193">
        <v>118.1724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4" t="s">
        <v>875</v>
      </c>
      <c r="D37" s="192"/>
      <c r="E37" s="193">
        <v>129.72399999999999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80">
        <v>6</v>
      </c>
      <c r="B38" s="181" t="s">
        <v>420</v>
      </c>
      <c r="C38" s="187" t="s">
        <v>2108</v>
      </c>
      <c r="D38" s="182" t="s">
        <v>245</v>
      </c>
      <c r="E38" s="183">
        <v>1199.34025</v>
      </c>
      <c r="F38" s="184">
        <v>0</v>
      </c>
      <c r="G38" s="185">
        <f>ROUND(E38*F38,2)</f>
        <v>0</v>
      </c>
      <c r="H38" s="164">
        <v>883.65</v>
      </c>
      <c r="I38" s="163">
        <f>ROUND(E38*H38,2)</f>
        <v>1059797.01</v>
      </c>
      <c r="J38" s="164">
        <v>795.35</v>
      </c>
      <c r="K38" s="163">
        <f>ROUND(E38*J38,2)</f>
        <v>953895.27</v>
      </c>
      <c r="L38" s="163">
        <v>21</v>
      </c>
      <c r="M38" s="163">
        <f>G38*(1+L38/100)</f>
        <v>0</v>
      </c>
      <c r="N38" s="162">
        <v>1.392E-2</v>
      </c>
      <c r="O38" s="162">
        <f>ROUND(E38*N38,2)</f>
        <v>16.690000000000001</v>
      </c>
      <c r="P38" s="162">
        <v>0</v>
      </c>
      <c r="Q38" s="162">
        <f>ROUND(E38*P38,2)</f>
        <v>0</v>
      </c>
      <c r="R38" s="163"/>
      <c r="S38" s="163" t="s">
        <v>216</v>
      </c>
      <c r="T38" s="163" t="s">
        <v>216</v>
      </c>
      <c r="U38" s="163">
        <v>1.2558</v>
      </c>
      <c r="V38" s="163">
        <f>ROUND(E38*U38,2)</f>
        <v>1506.13</v>
      </c>
      <c r="W38" s="163"/>
      <c r="X38" s="163" t="s">
        <v>240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241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74">
        <v>7</v>
      </c>
      <c r="B39" s="175" t="s">
        <v>876</v>
      </c>
      <c r="C39" s="188" t="s">
        <v>877</v>
      </c>
      <c r="D39" s="176" t="s">
        <v>245</v>
      </c>
      <c r="E39" s="177">
        <v>13.2075</v>
      </c>
      <c r="F39" s="178">
        <v>0</v>
      </c>
      <c r="G39" s="179">
        <f>ROUND(E39*F39,2)</f>
        <v>0</v>
      </c>
      <c r="H39" s="164">
        <v>745.15</v>
      </c>
      <c r="I39" s="163">
        <f>ROUND(E39*H39,2)</f>
        <v>9841.57</v>
      </c>
      <c r="J39" s="164">
        <v>1819.85</v>
      </c>
      <c r="K39" s="163">
        <f>ROUND(E39*J39,2)</f>
        <v>24035.67</v>
      </c>
      <c r="L39" s="163">
        <v>21</v>
      </c>
      <c r="M39" s="163">
        <f>G39*(1+L39/100)</f>
        <v>0</v>
      </c>
      <c r="N39" s="162">
        <v>1.285E-2</v>
      </c>
      <c r="O39" s="162">
        <f>ROUND(E39*N39,2)</f>
        <v>0.17</v>
      </c>
      <c r="P39" s="162">
        <v>0</v>
      </c>
      <c r="Q39" s="162">
        <f>ROUND(E39*P39,2)</f>
        <v>0</v>
      </c>
      <c r="R39" s="163"/>
      <c r="S39" s="163" t="s">
        <v>216</v>
      </c>
      <c r="T39" s="163" t="s">
        <v>216</v>
      </c>
      <c r="U39" s="163">
        <v>2.9020000000000001</v>
      </c>
      <c r="V39" s="163">
        <f>ROUND(E39*U39,2)</f>
        <v>38.33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241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3.75" outlineLevel="2" x14ac:dyDescent="0.2">
      <c r="A40" s="160"/>
      <c r="B40" s="161"/>
      <c r="C40" s="194" t="s">
        <v>878</v>
      </c>
      <c r="D40" s="192"/>
      <c r="E40" s="193">
        <v>13.2075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74">
        <v>8</v>
      </c>
      <c r="B41" s="175" t="s">
        <v>879</v>
      </c>
      <c r="C41" s="188" t="s">
        <v>2109</v>
      </c>
      <c r="D41" s="176" t="s">
        <v>245</v>
      </c>
      <c r="E41" s="177">
        <v>37.991999999999997</v>
      </c>
      <c r="F41" s="178">
        <v>0</v>
      </c>
      <c r="G41" s="179">
        <f>ROUND(E41*F41,2)</f>
        <v>0</v>
      </c>
      <c r="H41" s="164">
        <v>743.91</v>
      </c>
      <c r="I41" s="163">
        <f>ROUND(E41*H41,2)</f>
        <v>28262.63</v>
      </c>
      <c r="J41" s="164">
        <v>1366.09</v>
      </c>
      <c r="K41" s="163">
        <f>ROUND(E41*J41,2)</f>
        <v>51900.49</v>
      </c>
      <c r="L41" s="163">
        <v>21</v>
      </c>
      <c r="M41" s="163">
        <f>G41*(1+L41/100)</f>
        <v>0</v>
      </c>
      <c r="N41" s="162">
        <v>9.7199999999999995E-3</v>
      </c>
      <c r="O41" s="162">
        <f>ROUND(E41*N41,2)</f>
        <v>0.37</v>
      </c>
      <c r="P41" s="162">
        <v>0</v>
      </c>
      <c r="Q41" s="162">
        <f>ROUND(E41*P41,2)</f>
        <v>0</v>
      </c>
      <c r="R41" s="163"/>
      <c r="S41" s="163" t="s">
        <v>216</v>
      </c>
      <c r="T41" s="163" t="s">
        <v>216</v>
      </c>
      <c r="U41" s="163">
        <v>2.19</v>
      </c>
      <c r="V41" s="163">
        <f>ROUND(E41*U41,2)</f>
        <v>83.2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241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2" x14ac:dyDescent="0.2">
      <c r="A42" s="160"/>
      <c r="B42" s="161"/>
      <c r="C42" s="194" t="s">
        <v>880</v>
      </c>
      <c r="D42" s="192"/>
      <c r="E42" s="193">
        <v>13.016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33.75" outlineLevel="3" x14ac:dyDescent="0.2">
      <c r="A43" s="160"/>
      <c r="B43" s="161"/>
      <c r="C43" s="194" t="s">
        <v>881</v>
      </c>
      <c r="D43" s="192"/>
      <c r="E43" s="193">
        <v>11.04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3" x14ac:dyDescent="0.2">
      <c r="A44" s="160"/>
      <c r="B44" s="161"/>
      <c r="C44" s="194" t="s">
        <v>882</v>
      </c>
      <c r="D44" s="192"/>
      <c r="E44" s="193">
        <v>2.8319999999999999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33.75" outlineLevel="3" x14ac:dyDescent="0.2">
      <c r="A45" s="160"/>
      <c r="B45" s="161"/>
      <c r="C45" s="194" t="s">
        <v>883</v>
      </c>
      <c r="D45" s="192"/>
      <c r="E45" s="193">
        <v>4.3120000000000003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3" x14ac:dyDescent="0.2">
      <c r="A46" s="160"/>
      <c r="B46" s="161"/>
      <c r="C46" s="194" t="s">
        <v>884</v>
      </c>
      <c r="D46" s="192"/>
      <c r="E46" s="193">
        <v>4.0640000000000001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243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33.75" outlineLevel="3" x14ac:dyDescent="0.2">
      <c r="A47" s="160"/>
      <c r="B47" s="161"/>
      <c r="C47" s="194" t="s">
        <v>885</v>
      </c>
      <c r="D47" s="192"/>
      <c r="E47" s="193">
        <v>2.7280000000000002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74">
        <v>9</v>
      </c>
      <c r="B48" s="175" t="s">
        <v>886</v>
      </c>
      <c r="C48" s="188" t="s">
        <v>2110</v>
      </c>
      <c r="D48" s="176" t="s">
        <v>245</v>
      </c>
      <c r="E48" s="177">
        <v>3.0975000000000001</v>
      </c>
      <c r="F48" s="178">
        <v>0</v>
      </c>
      <c r="G48" s="179">
        <f>ROUND(E48*F48,2)</f>
        <v>0</v>
      </c>
      <c r="H48" s="164">
        <v>314.05</v>
      </c>
      <c r="I48" s="163">
        <f>ROUND(E48*H48,2)</f>
        <v>972.77</v>
      </c>
      <c r="J48" s="164">
        <v>450.95</v>
      </c>
      <c r="K48" s="163">
        <f>ROUND(E48*J48,2)</f>
        <v>1396.82</v>
      </c>
      <c r="L48" s="163">
        <v>21</v>
      </c>
      <c r="M48" s="163">
        <f>G48*(1+L48/100)</f>
        <v>0</v>
      </c>
      <c r="N48" s="162">
        <v>4.8999999999999998E-3</v>
      </c>
      <c r="O48" s="162">
        <f>ROUND(E48*N48,2)</f>
        <v>0.02</v>
      </c>
      <c r="P48" s="162">
        <v>0</v>
      </c>
      <c r="Q48" s="162">
        <f>ROUND(E48*P48,2)</f>
        <v>0</v>
      </c>
      <c r="R48" s="163"/>
      <c r="S48" s="163" t="s">
        <v>216</v>
      </c>
      <c r="T48" s="163" t="s">
        <v>216</v>
      </c>
      <c r="U48" s="163">
        <v>0.74199999999999999</v>
      </c>
      <c r="V48" s="163">
        <f>ROUND(E48*U48,2)</f>
        <v>2.2999999999999998</v>
      </c>
      <c r="W48" s="163"/>
      <c r="X48" s="163" t="s">
        <v>240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241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2" x14ac:dyDescent="0.2">
      <c r="A49" s="160"/>
      <c r="B49" s="161"/>
      <c r="C49" s="194" t="s">
        <v>887</v>
      </c>
      <c r="D49" s="192"/>
      <c r="E49" s="193">
        <v>3.0975000000000001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243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74">
        <v>10</v>
      </c>
      <c r="B50" s="175" t="s">
        <v>888</v>
      </c>
      <c r="C50" s="188" t="s">
        <v>2111</v>
      </c>
      <c r="D50" s="176" t="s">
        <v>249</v>
      </c>
      <c r="E50" s="177">
        <v>83.57</v>
      </c>
      <c r="F50" s="178">
        <v>0</v>
      </c>
      <c r="G50" s="179">
        <f>ROUND(E50*F50,2)</f>
        <v>0</v>
      </c>
      <c r="H50" s="164">
        <v>259.22000000000003</v>
      </c>
      <c r="I50" s="163">
        <f>ROUND(E50*H50,2)</f>
        <v>21663.02</v>
      </c>
      <c r="J50" s="164">
        <v>196.28</v>
      </c>
      <c r="K50" s="163">
        <f>ROUND(E50*J50,2)</f>
        <v>16403.12</v>
      </c>
      <c r="L50" s="163">
        <v>21</v>
      </c>
      <c r="M50" s="163">
        <f>G50*(1+L50/100)</f>
        <v>0</v>
      </c>
      <c r="N50" s="162">
        <v>9.3999999999999997E-4</v>
      </c>
      <c r="O50" s="162">
        <f>ROUND(E50*N50,2)</f>
        <v>0.08</v>
      </c>
      <c r="P50" s="162">
        <v>0</v>
      </c>
      <c r="Q50" s="162">
        <f>ROUND(E50*P50,2)</f>
        <v>0</v>
      </c>
      <c r="R50" s="163"/>
      <c r="S50" s="163" t="s">
        <v>216</v>
      </c>
      <c r="T50" s="163" t="s">
        <v>216</v>
      </c>
      <c r="U50" s="163">
        <v>0.32</v>
      </c>
      <c r="V50" s="163">
        <f>ROUND(E50*U50,2)</f>
        <v>26.74</v>
      </c>
      <c r="W50" s="163"/>
      <c r="X50" s="163" t="s">
        <v>240</v>
      </c>
      <c r="Y50" s="163" t="s">
        <v>219</v>
      </c>
      <c r="Z50" s="153"/>
      <c r="AA50" s="153"/>
      <c r="AB50" s="153"/>
      <c r="AC50" s="153"/>
      <c r="AD50" s="153"/>
      <c r="AE50" s="153"/>
      <c r="AF50" s="153"/>
      <c r="AG50" s="153" t="s">
        <v>241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2" x14ac:dyDescent="0.2">
      <c r="A51" s="160"/>
      <c r="B51" s="161"/>
      <c r="C51" s="194" t="s">
        <v>889</v>
      </c>
      <c r="D51" s="192"/>
      <c r="E51" s="193">
        <v>24.1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243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3" x14ac:dyDescent="0.2">
      <c r="A52" s="160"/>
      <c r="B52" s="161"/>
      <c r="C52" s="194" t="s">
        <v>890</v>
      </c>
      <c r="D52" s="192"/>
      <c r="E52" s="193">
        <v>9.9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3" x14ac:dyDescent="0.2">
      <c r="A53" s="160"/>
      <c r="B53" s="161"/>
      <c r="C53" s="194" t="s">
        <v>891</v>
      </c>
      <c r="D53" s="192"/>
      <c r="E53" s="193">
        <v>27.1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3" x14ac:dyDescent="0.2">
      <c r="A54" s="160"/>
      <c r="B54" s="161"/>
      <c r="C54" s="194" t="s">
        <v>892</v>
      </c>
      <c r="D54" s="192"/>
      <c r="E54" s="193">
        <v>22.47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243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80">
        <v>11</v>
      </c>
      <c r="B55" s="181" t="s">
        <v>893</v>
      </c>
      <c r="C55" s="187" t="s">
        <v>894</v>
      </c>
      <c r="D55" s="182" t="s">
        <v>245</v>
      </c>
      <c r="E55" s="183">
        <v>1199.34025</v>
      </c>
      <c r="F55" s="184">
        <v>0</v>
      </c>
      <c r="G55" s="185">
        <f>ROUND(E55*F55,2)</f>
        <v>0</v>
      </c>
      <c r="H55" s="164">
        <v>45.79</v>
      </c>
      <c r="I55" s="163">
        <f>ROUND(E55*H55,2)</f>
        <v>54917.79</v>
      </c>
      <c r="J55" s="164">
        <v>191.21</v>
      </c>
      <c r="K55" s="163">
        <f>ROUND(E55*J55,2)</f>
        <v>229325.85</v>
      </c>
      <c r="L55" s="163">
        <v>21</v>
      </c>
      <c r="M55" s="163">
        <f>G55*(1+L55/100)</f>
        <v>0</v>
      </c>
      <c r="N55" s="162">
        <v>2.546E-2</v>
      </c>
      <c r="O55" s="162">
        <f>ROUND(E55*N55,2)</f>
        <v>30.54</v>
      </c>
      <c r="P55" s="162">
        <v>0</v>
      </c>
      <c r="Q55" s="162">
        <f>ROUND(E55*P55,2)</f>
        <v>0</v>
      </c>
      <c r="R55" s="163"/>
      <c r="S55" s="163" t="s">
        <v>216</v>
      </c>
      <c r="T55" s="163" t="s">
        <v>216</v>
      </c>
      <c r="U55" s="163">
        <v>0.31659999999999999</v>
      </c>
      <c r="V55" s="163">
        <f>ROUND(E55*U55,2)</f>
        <v>379.71</v>
      </c>
      <c r="W55" s="163"/>
      <c r="X55" s="163" t="s">
        <v>240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241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74">
        <v>12</v>
      </c>
      <c r="B56" s="175" t="s">
        <v>895</v>
      </c>
      <c r="C56" s="188" t="s">
        <v>896</v>
      </c>
      <c r="D56" s="176" t="s">
        <v>249</v>
      </c>
      <c r="E56" s="177">
        <v>237.45</v>
      </c>
      <c r="F56" s="178">
        <v>0</v>
      </c>
      <c r="G56" s="179">
        <f>ROUND(E56*F56,2)</f>
        <v>0</v>
      </c>
      <c r="H56" s="164">
        <v>19.93</v>
      </c>
      <c r="I56" s="163">
        <f>ROUND(E56*H56,2)</f>
        <v>4732.38</v>
      </c>
      <c r="J56" s="164">
        <v>30.67</v>
      </c>
      <c r="K56" s="163">
        <f>ROUND(E56*J56,2)</f>
        <v>7282.59</v>
      </c>
      <c r="L56" s="163">
        <v>21</v>
      </c>
      <c r="M56" s="163">
        <f>G56*(1+L56/100)</f>
        <v>0</v>
      </c>
      <c r="N56" s="162">
        <v>1E-4</v>
      </c>
      <c r="O56" s="162">
        <f>ROUND(E56*N56,2)</f>
        <v>0.02</v>
      </c>
      <c r="P56" s="162">
        <v>0</v>
      </c>
      <c r="Q56" s="162">
        <f>ROUND(E56*P56,2)</f>
        <v>0</v>
      </c>
      <c r="R56" s="163"/>
      <c r="S56" s="163" t="s">
        <v>216</v>
      </c>
      <c r="T56" s="163" t="s">
        <v>216</v>
      </c>
      <c r="U56" s="163">
        <v>0.05</v>
      </c>
      <c r="V56" s="163">
        <f>ROUND(E56*U56,2)</f>
        <v>11.87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241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2" x14ac:dyDescent="0.2">
      <c r="A57" s="160"/>
      <c r="B57" s="161"/>
      <c r="C57" s="194" t="s">
        <v>897</v>
      </c>
      <c r="D57" s="192"/>
      <c r="E57" s="193">
        <v>81.349999999999994</v>
      </c>
      <c r="F57" s="163"/>
      <c r="G57" s="163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243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3" x14ac:dyDescent="0.2">
      <c r="A58" s="160"/>
      <c r="B58" s="161"/>
      <c r="C58" s="194" t="s">
        <v>898</v>
      </c>
      <c r="D58" s="192"/>
      <c r="E58" s="193">
        <v>69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243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3" x14ac:dyDescent="0.2">
      <c r="A59" s="160"/>
      <c r="B59" s="161"/>
      <c r="C59" s="194" t="s">
        <v>899</v>
      </c>
      <c r="D59" s="192"/>
      <c r="E59" s="193">
        <v>17.7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243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33.75" outlineLevel="3" x14ac:dyDescent="0.2">
      <c r="A60" s="160"/>
      <c r="B60" s="161"/>
      <c r="C60" s="194" t="s">
        <v>900</v>
      </c>
      <c r="D60" s="192"/>
      <c r="E60" s="193">
        <v>26.95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3" x14ac:dyDescent="0.2">
      <c r="A61" s="160"/>
      <c r="B61" s="161"/>
      <c r="C61" s="194" t="s">
        <v>901</v>
      </c>
      <c r="D61" s="192"/>
      <c r="E61" s="193">
        <v>25.4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243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3" x14ac:dyDescent="0.2">
      <c r="A62" s="160"/>
      <c r="B62" s="161"/>
      <c r="C62" s="194" t="s">
        <v>902</v>
      </c>
      <c r="D62" s="192"/>
      <c r="E62" s="193">
        <v>17.05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243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0">
        <v>13</v>
      </c>
      <c r="B63" s="181" t="s">
        <v>903</v>
      </c>
      <c r="C63" s="187" t="s">
        <v>904</v>
      </c>
      <c r="D63" s="182" t="s">
        <v>245</v>
      </c>
      <c r="E63" s="183">
        <v>1199.34025</v>
      </c>
      <c r="F63" s="184">
        <v>0</v>
      </c>
      <c r="G63" s="185">
        <f>ROUND(E63*F63,2)</f>
        <v>0</v>
      </c>
      <c r="H63" s="164">
        <v>5.3</v>
      </c>
      <c r="I63" s="163">
        <f>ROUND(E63*H63,2)</f>
        <v>6356.5</v>
      </c>
      <c r="J63" s="164">
        <v>70.099999999999994</v>
      </c>
      <c r="K63" s="163">
        <f>ROUND(E63*J63,2)</f>
        <v>84073.75</v>
      </c>
      <c r="L63" s="163">
        <v>21</v>
      </c>
      <c r="M63" s="163">
        <f>G63*(1+L63/100)</f>
        <v>0</v>
      </c>
      <c r="N63" s="162">
        <v>2.0000000000000002E-5</v>
      </c>
      <c r="O63" s="162">
        <f>ROUND(E63*N63,2)</f>
        <v>0.02</v>
      </c>
      <c r="P63" s="162">
        <v>0</v>
      </c>
      <c r="Q63" s="162">
        <f>ROUND(E63*P63,2)</f>
        <v>0</v>
      </c>
      <c r="R63" s="163"/>
      <c r="S63" s="163" t="s">
        <v>216</v>
      </c>
      <c r="T63" s="163" t="s">
        <v>216</v>
      </c>
      <c r="U63" s="163">
        <v>0.11</v>
      </c>
      <c r="V63" s="163">
        <f>ROUND(E63*U63,2)</f>
        <v>131.93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241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7" t="s">
        <v>211</v>
      </c>
      <c r="B64" s="168" t="s">
        <v>125</v>
      </c>
      <c r="C64" s="186" t="s">
        <v>126</v>
      </c>
      <c r="D64" s="169"/>
      <c r="E64" s="170"/>
      <c r="F64" s="171"/>
      <c r="G64" s="172">
        <f>SUMIF(AG65:AG77,"&lt;&gt;NOR",G65:G77)</f>
        <v>0</v>
      </c>
      <c r="H64" s="166"/>
      <c r="I64" s="166">
        <f>SUM(I65:I77)</f>
        <v>313380.93</v>
      </c>
      <c r="J64" s="166"/>
      <c r="K64" s="166">
        <f>SUM(K65:K77)</f>
        <v>293804.98</v>
      </c>
      <c r="L64" s="166"/>
      <c r="M64" s="166">
        <f>SUM(M65:M77)</f>
        <v>0</v>
      </c>
      <c r="N64" s="165"/>
      <c r="O64" s="165">
        <f>SUM(O65:O77)</f>
        <v>43.34</v>
      </c>
      <c r="P64" s="165"/>
      <c r="Q64" s="165">
        <f>SUM(Q65:Q77)</f>
        <v>0</v>
      </c>
      <c r="R64" s="166"/>
      <c r="S64" s="166"/>
      <c r="T64" s="166"/>
      <c r="U64" s="166"/>
      <c r="V64" s="166">
        <f>SUM(V65:V77)</f>
        <v>435.57</v>
      </c>
      <c r="W64" s="166"/>
      <c r="X64" s="166"/>
      <c r="Y64" s="166"/>
      <c r="AG64" t="s">
        <v>212</v>
      </c>
    </row>
    <row r="65" spans="1:60" ht="22.5" outlineLevel="1" x14ac:dyDescent="0.2">
      <c r="A65" s="174">
        <v>14</v>
      </c>
      <c r="B65" s="175" t="s">
        <v>905</v>
      </c>
      <c r="C65" s="188" t="s">
        <v>906</v>
      </c>
      <c r="D65" s="176" t="s">
        <v>245</v>
      </c>
      <c r="E65" s="177">
        <v>1843.3088</v>
      </c>
      <c r="F65" s="178">
        <v>0</v>
      </c>
      <c r="G65" s="179">
        <f>ROUND(E65*F65,2)</f>
        <v>0</v>
      </c>
      <c r="H65" s="164">
        <v>0.03</v>
      </c>
      <c r="I65" s="163">
        <f>ROUND(E65*H65,2)</f>
        <v>55.3</v>
      </c>
      <c r="J65" s="164">
        <v>70.37</v>
      </c>
      <c r="K65" s="163">
        <f>ROUND(E65*J65,2)</f>
        <v>129713.64</v>
      </c>
      <c r="L65" s="163">
        <v>21</v>
      </c>
      <c r="M65" s="163">
        <f>G65*(1+L65/100)</f>
        <v>0</v>
      </c>
      <c r="N65" s="162">
        <v>1.8380000000000001E-2</v>
      </c>
      <c r="O65" s="162">
        <f>ROUND(E65*N65,2)</f>
        <v>33.880000000000003</v>
      </c>
      <c r="P65" s="162">
        <v>0</v>
      </c>
      <c r="Q65" s="162">
        <f>ROUND(E65*P65,2)</f>
        <v>0</v>
      </c>
      <c r="R65" s="163"/>
      <c r="S65" s="163" t="s">
        <v>216</v>
      </c>
      <c r="T65" s="163" t="s">
        <v>216</v>
      </c>
      <c r="U65" s="163">
        <v>0.104</v>
      </c>
      <c r="V65" s="163">
        <f>ROUND(E65*U65,2)</f>
        <v>191.7</v>
      </c>
      <c r="W65" s="163"/>
      <c r="X65" s="163" t="s">
        <v>240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241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2" x14ac:dyDescent="0.2">
      <c r="A66" s="160"/>
      <c r="B66" s="161"/>
      <c r="C66" s="194" t="s">
        <v>907</v>
      </c>
      <c r="D66" s="192"/>
      <c r="E66" s="193">
        <v>825.44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243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3" x14ac:dyDescent="0.2">
      <c r="A67" s="160"/>
      <c r="B67" s="161"/>
      <c r="C67" s="194" t="s">
        <v>908</v>
      </c>
      <c r="D67" s="192"/>
      <c r="E67" s="193">
        <v>211.14240000000001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3" x14ac:dyDescent="0.2">
      <c r="A68" s="160"/>
      <c r="B68" s="161"/>
      <c r="C68" s="194" t="s">
        <v>909</v>
      </c>
      <c r="D68" s="192"/>
      <c r="E68" s="193">
        <v>138.74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243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3" x14ac:dyDescent="0.2">
      <c r="A69" s="160"/>
      <c r="B69" s="161"/>
      <c r="C69" s="194" t="s">
        <v>873</v>
      </c>
      <c r="D69" s="192"/>
      <c r="E69" s="193">
        <v>420.09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3" x14ac:dyDescent="0.2">
      <c r="A70" s="160"/>
      <c r="B70" s="161"/>
      <c r="C70" s="194" t="s">
        <v>874</v>
      </c>
      <c r="D70" s="192"/>
      <c r="E70" s="193">
        <v>118.1724</v>
      </c>
      <c r="F70" s="163"/>
      <c r="G70" s="163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3"/>
      <c r="AA70" s="153"/>
      <c r="AB70" s="153"/>
      <c r="AC70" s="153"/>
      <c r="AD70" s="153"/>
      <c r="AE70" s="153"/>
      <c r="AF70" s="153"/>
      <c r="AG70" s="153" t="s">
        <v>243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3" x14ac:dyDescent="0.2">
      <c r="A71" s="160"/>
      <c r="B71" s="161"/>
      <c r="C71" s="194" t="s">
        <v>875</v>
      </c>
      <c r="D71" s="192"/>
      <c r="E71" s="193">
        <v>129.72399999999999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74">
        <v>15</v>
      </c>
      <c r="B72" s="175" t="s">
        <v>431</v>
      </c>
      <c r="C72" s="188" t="s">
        <v>432</v>
      </c>
      <c r="D72" s="176" t="s">
        <v>245</v>
      </c>
      <c r="E72" s="177">
        <v>5529.9264000000003</v>
      </c>
      <c r="F72" s="178">
        <v>0</v>
      </c>
      <c r="G72" s="179">
        <f>ROUND(E72*F72,2)</f>
        <v>0</v>
      </c>
      <c r="H72" s="164">
        <v>46.06</v>
      </c>
      <c r="I72" s="163">
        <f>ROUND(E72*H72,2)</f>
        <v>254708.41</v>
      </c>
      <c r="J72" s="164">
        <v>3.34</v>
      </c>
      <c r="K72" s="163">
        <f>ROUND(E72*J72,2)</f>
        <v>18469.95</v>
      </c>
      <c r="L72" s="163">
        <v>21</v>
      </c>
      <c r="M72" s="163">
        <f>G72*(1+L72/100)</f>
        <v>0</v>
      </c>
      <c r="N72" s="162">
        <v>1.56E-3</v>
      </c>
      <c r="O72" s="162">
        <f>ROUND(E72*N72,2)</f>
        <v>8.6300000000000008</v>
      </c>
      <c r="P72" s="162">
        <v>0</v>
      </c>
      <c r="Q72" s="162">
        <f>ROUND(E72*P72,2)</f>
        <v>0</v>
      </c>
      <c r="R72" s="163"/>
      <c r="S72" s="163" t="s">
        <v>216</v>
      </c>
      <c r="T72" s="163" t="s">
        <v>216</v>
      </c>
      <c r="U72" s="163">
        <v>6.0000000000000001E-3</v>
      </c>
      <c r="V72" s="163">
        <f>ROUND(E72*U72,2)</f>
        <v>33.18</v>
      </c>
      <c r="W72" s="163"/>
      <c r="X72" s="163" t="s">
        <v>240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241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 x14ac:dyDescent="0.2">
      <c r="A73" s="160"/>
      <c r="B73" s="161"/>
      <c r="C73" s="194" t="s">
        <v>910</v>
      </c>
      <c r="D73" s="192"/>
      <c r="E73" s="193">
        <v>5529.9264000000003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80">
        <v>16</v>
      </c>
      <c r="B74" s="181" t="s">
        <v>911</v>
      </c>
      <c r="C74" s="187" t="s">
        <v>912</v>
      </c>
      <c r="D74" s="182" t="s">
        <v>245</v>
      </c>
      <c r="E74" s="183">
        <v>1843.3088</v>
      </c>
      <c r="F74" s="184">
        <v>0</v>
      </c>
      <c r="G74" s="185">
        <f>ROUND(E74*F74,2)</f>
        <v>0</v>
      </c>
      <c r="H74" s="164">
        <v>0</v>
      </c>
      <c r="I74" s="163">
        <f>ROUND(E74*H74,2)</f>
        <v>0</v>
      </c>
      <c r="J74" s="164">
        <v>49.3</v>
      </c>
      <c r="K74" s="163">
        <f>ROUND(E74*J74,2)</f>
        <v>90875.12</v>
      </c>
      <c r="L74" s="163">
        <v>21</v>
      </c>
      <c r="M74" s="163">
        <f>G74*(1+L74/100)</f>
        <v>0</v>
      </c>
      <c r="N74" s="162">
        <v>0</v>
      </c>
      <c r="O74" s="162">
        <f>ROUND(E74*N74,2)</f>
        <v>0</v>
      </c>
      <c r="P74" s="162">
        <v>0</v>
      </c>
      <c r="Q74" s="162">
        <f>ROUND(E74*P74,2)</f>
        <v>0</v>
      </c>
      <c r="R74" s="163"/>
      <c r="S74" s="163" t="s">
        <v>216</v>
      </c>
      <c r="T74" s="163" t="s">
        <v>216</v>
      </c>
      <c r="U74" s="163">
        <v>6.6000000000000003E-2</v>
      </c>
      <c r="V74" s="163">
        <f>ROUND(E74*U74,2)</f>
        <v>121.66</v>
      </c>
      <c r="W74" s="163"/>
      <c r="X74" s="163" t="s">
        <v>240</v>
      </c>
      <c r="Y74" s="163" t="s">
        <v>219</v>
      </c>
      <c r="Z74" s="153"/>
      <c r="AA74" s="153"/>
      <c r="AB74" s="153"/>
      <c r="AC74" s="153"/>
      <c r="AD74" s="153"/>
      <c r="AE74" s="153"/>
      <c r="AF74" s="153"/>
      <c r="AG74" s="153" t="s">
        <v>241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80">
        <v>17</v>
      </c>
      <c r="B75" s="181" t="s">
        <v>913</v>
      </c>
      <c r="C75" s="187" t="s">
        <v>914</v>
      </c>
      <c r="D75" s="182" t="s">
        <v>245</v>
      </c>
      <c r="E75" s="183">
        <v>1843.3088</v>
      </c>
      <c r="F75" s="184">
        <v>0</v>
      </c>
      <c r="G75" s="185">
        <f>ROUND(E75*F75,2)</f>
        <v>0</v>
      </c>
      <c r="H75" s="164">
        <v>0</v>
      </c>
      <c r="I75" s="163">
        <f>ROUND(E75*H75,2)</f>
        <v>0</v>
      </c>
      <c r="J75" s="164">
        <v>18.600000000000001</v>
      </c>
      <c r="K75" s="163">
        <f>ROUND(E75*J75,2)</f>
        <v>34285.54</v>
      </c>
      <c r="L75" s="163">
        <v>21</v>
      </c>
      <c r="M75" s="163">
        <f>G75*(1+L75/100)</f>
        <v>0</v>
      </c>
      <c r="N75" s="162">
        <v>0</v>
      </c>
      <c r="O75" s="162">
        <f>ROUND(E75*N75,2)</f>
        <v>0</v>
      </c>
      <c r="P75" s="162">
        <v>0</v>
      </c>
      <c r="Q75" s="162">
        <f>ROUND(E75*P75,2)</f>
        <v>0</v>
      </c>
      <c r="R75" s="163"/>
      <c r="S75" s="163" t="s">
        <v>216</v>
      </c>
      <c r="T75" s="163" t="s">
        <v>216</v>
      </c>
      <c r="U75" s="163">
        <v>3.0300000000000001E-2</v>
      </c>
      <c r="V75" s="163">
        <f>ROUND(E75*U75,2)</f>
        <v>55.85</v>
      </c>
      <c r="W75" s="163"/>
      <c r="X75" s="163" t="s">
        <v>240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80">
        <v>18</v>
      </c>
      <c r="B76" s="181" t="s">
        <v>915</v>
      </c>
      <c r="C76" s="187" t="s">
        <v>916</v>
      </c>
      <c r="D76" s="182" t="s">
        <v>245</v>
      </c>
      <c r="E76" s="183">
        <v>5529.9264000000003</v>
      </c>
      <c r="F76" s="184">
        <v>0</v>
      </c>
      <c r="G76" s="185">
        <f>ROUND(E76*F76,2)</f>
        <v>0</v>
      </c>
      <c r="H76" s="164">
        <v>10.6</v>
      </c>
      <c r="I76" s="163">
        <f>ROUND(E76*H76,2)</f>
        <v>58617.22</v>
      </c>
      <c r="J76" s="164">
        <v>0</v>
      </c>
      <c r="K76" s="163">
        <f>ROUND(E76*J76,2)</f>
        <v>0</v>
      </c>
      <c r="L76" s="163">
        <v>21</v>
      </c>
      <c r="M76" s="163">
        <f>G76*(1+L76/100)</f>
        <v>0</v>
      </c>
      <c r="N76" s="162">
        <v>1.4999999999999999E-4</v>
      </c>
      <c r="O76" s="162">
        <f>ROUND(E76*N76,2)</f>
        <v>0.83</v>
      </c>
      <c r="P76" s="162">
        <v>0</v>
      </c>
      <c r="Q76" s="162">
        <f>ROUND(E76*P76,2)</f>
        <v>0</v>
      </c>
      <c r="R76" s="163"/>
      <c r="S76" s="163" t="s">
        <v>216</v>
      </c>
      <c r="T76" s="163" t="s">
        <v>216</v>
      </c>
      <c r="U76" s="163">
        <v>0</v>
      </c>
      <c r="V76" s="163">
        <f>ROUND(E76*U76,2)</f>
        <v>0</v>
      </c>
      <c r="W76" s="163"/>
      <c r="X76" s="163" t="s">
        <v>240</v>
      </c>
      <c r="Y76" s="163" t="s">
        <v>219</v>
      </c>
      <c r="Z76" s="153"/>
      <c r="AA76" s="153"/>
      <c r="AB76" s="153"/>
      <c r="AC76" s="153"/>
      <c r="AD76" s="153"/>
      <c r="AE76" s="153"/>
      <c r="AF76" s="153"/>
      <c r="AG76" s="153" t="s">
        <v>241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80">
        <v>19</v>
      </c>
      <c r="B77" s="181" t="s">
        <v>917</v>
      </c>
      <c r="C77" s="187" t="s">
        <v>918</v>
      </c>
      <c r="D77" s="182" t="s">
        <v>245</v>
      </c>
      <c r="E77" s="183">
        <v>1843.3088</v>
      </c>
      <c r="F77" s="184">
        <v>0</v>
      </c>
      <c r="G77" s="185">
        <f>ROUND(E77*F77,2)</f>
        <v>0</v>
      </c>
      <c r="H77" s="164">
        <v>0</v>
      </c>
      <c r="I77" s="163">
        <f>ROUND(E77*H77,2)</f>
        <v>0</v>
      </c>
      <c r="J77" s="164">
        <v>11.1</v>
      </c>
      <c r="K77" s="163">
        <f>ROUND(E77*J77,2)</f>
        <v>20460.73</v>
      </c>
      <c r="L77" s="163">
        <v>21</v>
      </c>
      <c r="M77" s="163">
        <f>G77*(1+L77/100)</f>
        <v>0</v>
      </c>
      <c r="N77" s="162">
        <v>0</v>
      </c>
      <c r="O77" s="162">
        <f>ROUND(E77*N77,2)</f>
        <v>0</v>
      </c>
      <c r="P77" s="162">
        <v>0</v>
      </c>
      <c r="Q77" s="162">
        <f>ROUND(E77*P77,2)</f>
        <v>0</v>
      </c>
      <c r="R77" s="163"/>
      <c r="S77" s="163" t="s">
        <v>216</v>
      </c>
      <c r="T77" s="163" t="s">
        <v>216</v>
      </c>
      <c r="U77" s="163">
        <v>1.7999999999999999E-2</v>
      </c>
      <c r="V77" s="163">
        <f>ROUND(E77*U77,2)</f>
        <v>33.18</v>
      </c>
      <c r="W77" s="163"/>
      <c r="X77" s="163" t="s">
        <v>240</v>
      </c>
      <c r="Y77" s="163" t="s">
        <v>219</v>
      </c>
      <c r="Z77" s="153"/>
      <c r="AA77" s="153"/>
      <c r="AB77" s="153"/>
      <c r="AC77" s="153"/>
      <c r="AD77" s="153"/>
      <c r="AE77" s="153"/>
      <c r="AF77" s="153"/>
      <c r="AG77" s="153" t="s">
        <v>241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67" t="s">
        <v>211</v>
      </c>
      <c r="B78" s="168" t="s">
        <v>129</v>
      </c>
      <c r="C78" s="186" t="s">
        <v>130</v>
      </c>
      <c r="D78" s="169"/>
      <c r="E78" s="170"/>
      <c r="F78" s="171"/>
      <c r="G78" s="172">
        <f>SUMIF(AG79:AG110,"&lt;&gt;NOR",G79:G110)</f>
        <v>0</v>
      </c>
      <c r="H78" s="166"/>
      <c r="I78" s="166">
        <f>SUM(I79:I110)</f>
        <v>3016.5</v>
      </c>
      <c r="J78" s="166"/>
      <c r="K78" s="166">
        <f>SUM(K79:K110)</f>
        <v>34285.1</v>
      </c>
      <c r="L78" s="166"/>
      <c r="M78" s="166">
        <f>SUM(M79:M110)</f>
        <v>0</v>
      </c>
      <c r="N78" s="165"/>
      <c r="O78" s="165">
        <f>SUM(O79:O110)</f>
        <v>0.16</v>
      </c>
      <c r="P78" s="165"/>
      <c r="Q78" s="165">
        <f>SUM(Q79:Q110)</f>
        <v>17.23</v>
      </c>
      <c r="R78" s="166"/>
      <c r="S78" s="166"/>
      <c r="T78" s="166"/>
      <c r="U78" s="166"/>
      <c r="V78" s="166">
        <f>SUM(V79:V110)</f>
        <v>54.81</v>
      </c>
      <c r="W78" s="166"/>
      <c r="X78" s="166"/>
      <c r="Y78" s="166"/>
      <c r="AG78" t="s">
        <v>212</v>
      </c>
    </row>
    <row r="79" spans="1:60" outlineLevel="1" x14ac:dyDescent="0.2">
      <c r="A79" s="174">
        <v>20</v>
      </c>
      <c r="B79" s="175" t="s">
        <v>449</v>
      </c>
      <c r="C79" s="188" t="s">
        <v>450</v>
      </c>
      <c r="D79" s="176" t="s">
        <v>239</v>
      </c>
      <c r="E79" s="177">
        <v>7.4547800000000004</v>
      </c>
      <c r="F79" s="178">
        <v>0</v>
      </c>
      <c r="G79" s="179">
        <f>ROUND(E79*F79,2)</f>
        <v>0</v>
      </c>
      <c r="H79" s="164">
        <v>37.29</v>
      </c>
      <c r="I79" s="163">
        <f>ROUND(E79*H79,2)</f>
        <v>277.99</v>
      </c>
      <c r="J79" s="164">
        <v>1019.71</v>
      </c>
      <c r="K79" s="163">
        <f>ROUND(E79*J79,2)</f>
        <v>7601.71</v>
      </c>
      <c r="L79" s="163">
        <v>21</v>
      </c>
      <c r="M79" s="163">
        <f>G79*(1+L79/100)</f>
        <v>0</v>
      </c>
      <c r="N79" s="162">
        <v>1.2800000000000001E-3</v>
      </c>
      <c r="O79" s="162">
        <f>ROUND(E79*N79,2)</f>
        <v>0.01</v>
      </c>
      <c r="P79" s="162">
        <v>1.8</v>
      </c>
      <c r="Q79" s="162">
        <f>ROUND(E79*P79,2)</f>
        <v>13.42</v>
      </c>
      <c r="R79" s="163"/>
      <c r="S79" s="163" t="s">
        <v>216</v>
      </c>
      <c r="T79" s="163" t="s">
        <v>216</v>
      </c>
      <c r="U79" s="163">
        <v>1.52</v>
      </c>
      <c r="V79" s="163">
        <f>ROUND(E79*U79,2)</f>
        <v>11.33</v>
      </c>
      <c r="W79" s="163"/>
      <c r="X79" s="163" t="s">
        <v>240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241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2" x14ac:dyDescent="0.2">
      <c r="A80" s="160"/>
      <c r="B80" s="161"/>
      <c r="C80" s="194" t="s">
        <v>919</v>
      </c>
      <c r="D80" s="192"/>
      <c r="E80" s="193">
        <v>0.40612999999999999</v>
      </c>
      <c r="F80" s="163"/>
      <c r="G80" s="163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243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3" x14ac:dyDescent="0.2">
      <c r="A81" s="160"/>
      <c r="B81" s="161"/>
      <c r="C81" s="194" t="s">
        <v>920</v>
      </c>
      <c r="D81" s="192"/>
      <c r="E81" s="193">
        <v>8.1000000000000003E-2</v>
      </c>
      <c r="F81" s="163"/>
      <c r="G81" s="163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3"/>
      <c r="AA81" s="153"/>
      <c r="AB81" s="153"/>
      <c r="AC81" s="153"/>
      <c r="AD81" s="153"/>
      <c r="AE81" s="153"/>
      <c r="AF81" s="153"/>
      <c r="AG81" s="153" t="s">
        <v>243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3" x14ac:dyDescent="0.2">
      <c r="A82" s="160"/>
      <c r="B82" s="161"/>
      <c r="C82" s="194" t="s">
        <v>921</v>
      </c>
      <c r="D82" s="192"/>
      <c r="E82" s="193">
        <v>1.944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243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3" x14ac:dyDescent="0.2">
      <c r="A83" s="160"/>
      <c r="B83" s="161"/>
      <c r="C83" s="194" t="s">
        <v>922</v>
      </c>
      <c r="D83" s="192"/>
      <c r="E83" s="193">
        <v>1.9036500000000001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3"/>
      <c r="AA83" s="153"/>
      <c r="AB83" s="153"/>
      <c r="AC83" s="153"/>
      <c r="AD83" s="153"/>
      <c r="AE83" s="153"/>
      <c r="AF83" s="153"/>
      <c r="AG83" s="153" t="s">
        <v>243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3" x14ac:dyDescent="0.2">
      <c r="A84" s="160"/>
      <c r="B84" s="161"/>
      <c r="C84" s="194" t="s">
        <v>923</v>
      </c>
      <c r="D84" s="192"/>
      <c r="E84" s="193">
        <v>3.12</v>
      </c>
      <c r="F84" s="163"/>
      <c r="G84" s="163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243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74">
        <v>21</v>
      </c>
      <c r="B85" s="175" t="s">
        <v>924</v>
      </c>
      <c r="C85" s="188" t="s">
        <v>925</v>
      </c>
      <c r="D85" s="176" t="s">
        <v>245</v>
      </c>
      <c r="E85" s="177">
        <v>3.5225</v>
      </c>
      <c r="F85" s="178">
        <v>0</v>
      </c>
      <c r="G85" s="179">
        <f>ROUND(E85*F85,2)</f>
        <v>0</v>
      </c>
      <c r="H85" s="164">
        <v>19.43</v>
      </c>
      <c r="I85" s="163">
        <f>ROUND(E85*H85,2)</f>
        <v>68.44</v>
      </c>
      <c r="J85" s="164">
        <v>194.57</v>
      </c>
      <c r="K85" s="163">
        <f>ROUND(E85*J85,2)</f>
        <v>685.37</v>
      </c>
      <c r="L85" s="163">
        <v>21</v>
      </c>
      <c r="M85" s="163">
        <f>G85*(1+L85/100)</f>
        <v>0</v>
      </c>
      <c r="N85" s="162">
        <v>6.7000000000000002E-4</v>
      </c>
      <c r="O85" s="162">
        <f>ROUND(E85*N85,2)</f>
        <v>0</v>
      </c>
      <c r="P85" s="162">
        <v>5.5E-2</v>
      </c>
      <c r="Q85" s="162">
        <f>ROUND(E85*P85,2)</f>
        <v>0.19</v>
      </c>
      <c r="R85" s="163"/>
      <c r="S85" s="163" t="s">
        <v>216</v>
      </c>
      <c r="T85" s="163" t="s">
        <v>216</v>
      </c>
      <c r="U85" s="163">
        <v>0.38100000000000001</v>
      </c>
      <c r="V85" s="163">
        <f>ROUND(E85*U85,2)</f>
        <v>1.34</v>
      </c>
      <c r="W85" s="163"/>
      <c r="X85" s="163" t="s">
        <v>240</v>
      </c>
      <c r="Y85" s="163" t="s">
        <v>219</v>
      </c>
      <c r="Z85" s="153"/>
      <c r="AA85" s="153"/>
      <c r="AB85" s="153"/>
      <c r="AC85" s="153"/>
      <c r="AD85" s="153"/>
      <c r="AE85" s="153"/>
      <c r="AF85" s="153"/>
      <c r="AG85" s="153" t="s">
        <v>241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2" x14ac:dyDescent="0.2">
      <c r="A86" s="160"/>
      <c r="B86" s="161"/>
      <c r="C86" s="194" t="s">
        <v>926</v>
      </c>
      <c r="D86" s="192"/>
      <c r="E86" s="193">
        <v>1.7825</v>
      </c>
      <c r="F86" s="163"/>
      <c r="G86" s="163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3"/>
      <c r="AA86" s="153"/>
      <c r="AB86" s="153"/>
      <c r="AC86" s="153"/>
      <c r="AD86" s="153"/>
      <c r="AE86" s="153"/>
      <c r="AF86" s="153"/>
      <c r="AG86" s="153" t="s">
        <v>243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3" x14ac:dyDescent="0.2">
      <c r="A87" s="160"/>
      <c r="B87" s="161"/>
      <c r="C87" s="194" t="s">
        <v>927</v>
      </c>
      <c r="D87" s="192"/>
      <c r="E87" s="193">
        <v>1.74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243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174">
        <v>22</v>
      </c>
      <c r="B88" s="175" t="s">
        <v>271</v>
      </c>
      <c r="C88" s="188" t="s">
        <v>272</v>
      </c>
      <c r="D88" s="176" t="s">
        <v>256</v>
      </c>
      <c r="E88" s="177">
        <v>62</v>
      </c>
      <c r="F88" s="178">
        <v>0</v>
      </c>
      <c r="G88" s="179">
        <f>ROUND(E88*F88,2)</f>
        <v>0</v>
      </c>
      <c r="H88" s="164">
        <v>0</v>
      </c>
      <c r="I88" s="163">
        <f>ROUND(E88*H88,2)</f>
        <v>0</v>
      </c>
      <c r="J88" s="164">
        <v>13.8</v>
      </c>
      <c r="K88" s="163">
        <f>ROUND(E88*J88,2)</f>
        <v>855.6</v>
      </c>
      <c r="L88" s="163">
        <v>21</v>
      </c>
      <c r="M88" s="163">
        <f>G88*(1+L88/100)</f>
        <v>0</v>
      </c>
      <c r="N88" s="162">
        <v>0</v>
      </c>
      <c r="O88" s="162">
        <f>ROUND(E88*N88,2)</f>
        <v>0</v>
      </c>
      <c r="P88" s="162">
        <v>0</v>
      </c>
      <c r="Q88" s="162">
        <f>ROUND(E88*P88,2)</f>
        <v>0</v>
      </c>
      <c r="R88" s="163"/>
      <c r="S88" s="163" t="s">
        <v>216</v>
      </c>
      <c r="T88" s="163" t="s">
        <v>216</v>
      </c>
      <c r="U88" s="163">
        <v>0.03</v>
      </c>
      <c r="V88" s="163">
        <f>ROUND(E88*U88,2)</f>
        <v>1.86</v>
      </c>
      <c r="W88" s="163"/>
      <c r="X88" s="163" t="s">
        <v>240</v>
      </c>
      <c r="Y88" s="163" t="s">
        <v>219</v>
      </c>
      <c r="Z88" s="153"/>
      <c r="AA88" s="153"/>
      <c r="AB88" s="153"/>
      <c r="AC88" s="153"/>
      <c r="AD88" s="153"/>
      <c r="AE88" s="153"/>
      <c r="AF88" s="153"/>
      <c r="AG88" s="153" t="s">
        <v>241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2" x14ac:dyDescent="0.2">
      <c r="A89" s="160"/>
      <c r="B89" s="161"/>
      <c r="C89" s="194" t="s">
        <v>928</v>
      </c>
      <c r="D89" s="192"/>
      <c r="E89" s="193">
        <v>24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3"/>
      <c r="AA89" s="153"/>
      <c r="AB89" s="153"/>
      <c r="AC89" s="153"/>
      <c r="AD89" s="153"/>
      <c r="AE89" s="153"/>
      <c r="AF89" s="153"/>
      <c r="AG89" s="153" t="s">
        <v>243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3" x14ac:dyDescent="0.2">
      <c r="A90" s="160"/>
      <c r="B90" s="161"/>
      <c r="C90" s="194" t="s">
        <v>929</v>
      </c>
      <c r="D90" s="192"/>
      <c r="E90" s="193">
        <v>30</v>
      </c>
      <c r="F90" s="163"/>
      <c r="G90" s="163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3"/>
      <c r="AA90" s="153"/>
      <c r="AB90" s="153"/>
      <c r="AC90" s="153"/>
      <c r="AD90" s="153"/>
      <c r="AE90" s="153"/>
      <c r="AF90" s="153"/>
      <c r="AG90" s="153" t="s">
        <v>243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3" x14ac:dyDescent="0.2">
      <c r="A91" s="160"/>
      <c r="B91" s="161"/>
      <c r="C91" s="194" t="s">
        <v>930</v>
      </c>
      <c r="D91" s="192"/>
      <c r="E91" s="193">
        <v>8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3"/>
      <c r="AA91" s="153"/>
      <c r="AB91" s="153"/>
      <c r="AC91" s="153"/>
      <c r="AD91" s="153"/>
      <c r="AE91" s="153"/>
      <c r="AF91" s="153"/>
      <c r="AG91" s="153" t="s">
        <v>243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4">
        <v>23</v>
      </c>
      <c r="B92" s="175" t="s">
        <v>275</v>
      </c>
      <c r="C92" s="188" t="s">
        <v>276</v>
      </c>
      <c r="D92" s="176" t="s">
        <v>245</v>
      </c>
      <c r="E92" s="177">
        <v>2.35</v>
      </c>
      <c r="F92" s="178">
        <v>0</v>
      </c>
      <c r="G92" s="179">
        <f>ROUND(E92*F92,2)</f>
        <v>0</v>
      </c>
      <c r="H92" s="164">
        <v>64.03</v>
      </c>
      <c r="I92" s="163">
        <f>ROUND(E92*H92,2)</f>
        <v>150.47</v>
      </c>
      <c r="J92" s="164">
        <v>489.97</v>
      </c>
      <c r="K92" s="163">
        <f>ROUND(E92*J92,2)</f>
        <v>1151.43</v>
      </c>
      <c r="L92" s="163">
        <v>21</v>
      </c>
      <c r="M92" s="163">
        <f>G92*(1+L92/100)</f>
        <v>0</v>
      </c>
      <c r="N92" s="162">
        <v>2.1900000000000001E-3</v>
      </c>
      <c r="O92" s="162">
        <f>ROUND(E92*N92,2)</f>
        <v>0.01</v>
      </c>
      <c r="P92" s="162">
        <v>7.4999999999999997E-2</v>
      </c>
      <c r="Q92" s="162">
        <f>ROUND(E92*P92,2)</f>
        <v>0.18</v>
      </c>
      <c r="R92" s="163"/>
      <c r="S92" s="163" t="s">
        <v>216</v>
      </c>
      <c r="T92" s="163" t="s">
        <v>216</v>
      </c>
      <c r="U92" s="163">
        <v>0.95499999999999996</v>
      </c>
      <c r="V92" s="163">
        <f>ROUND(E92*U92,2)</f>
        <v>2.2400000000000002</v>
      </c>
      <c r="W92" s="163"/>
      <c r="X92" s="163" t="s">
        <v>240</v>
      </c>
      <c r="Y92" s="163" t="s">
        <v>219</v>
      </c>
      <c r="Z92" s="153"/>
      <c r="AA92" s="153"/>
      <c r="AB92" s="153"/>
      <c r="AC92" s="153"/>
      <c r="AD92" s="153"/>
      <c r="AE92" s="153"/>
      <c r="AF92" s="153"/>
      <c r="AG92" s="153" t="s">
        <v>241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 x14ac:dyDescent="0.2">
      <c r="A93" s="160"/>
      <c r="B93" s="161"/>
      <c r="C93" s="194" t="s">
        <v>931</v>
      </c>
      <c r="D93" s="192"/>
      <c r="E93" s="193">
        <v>1.81</v>
      </c>
      <c r="F93" s="163"/>
      <c r="G93" s="163"/>
      <c r="H93" s="163"/>
      <c r="I93" s="163"/>
      <c r="J93" s="163"/>
      <c r="K93" s="163"/>
      <c r="L93" s="163"/>
      <c r="M93" s="163"/>
      <c r="N93" s="162"/>
      <c r="O93" s="162"/>
      <c r="P93" s="162"/>
      <c r="Q93" s="162"/>
      <c r="R93" s="163"/>
      <c r="S93" s="163"/>
      <c r="T93" s="163"/>
      <c r="U93" s="163"/>
      <c r="V93" s="163"/>
      <c r="W93" s="163"/>
      <c r="X93" s="163"/>
      <c r="Y93" s="163"/>
      <c r="Z93" s="153"/>
      <c r="AA93" s="153"/>
      <c r="AB93" s="153"/>
      <c r="AC93" s="153"/>
      <c r="AD93" s="153"/>
      <c r="AE93" s="153"/>
      <c r="AF93" s="153"/>
      <c r="AG93" s="153" t="s">
        <v>243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3" x14ac:dyDescent="0.2">
      <c r="A94" s="160"/>
      <c r="B94" s="161"/>
      <c r="C94" s="194" t="s">
        <v>932</v>
      </c>
      <c r="D94" s="192"/>
      <c r="E94" s="193">
        <v>0.54</v>
      </c>
      <c r="F94" s="163"/>
      <c r="G94" s="163"/>
      <c r="H94" s="163"/>
      <c r="I94" s="163"/>
      <c r="J94" s="163"/>
      <c r="K94" s="163"/>
      <c r="L94" s="163"/>
      <c r="M94" s="163"/>
      <c r="N94" s="162"/>
      <c r="O94" s="162"/>
      <c r="P94" s="162"/>
      <c r="Q94" s="162"/>
      <c r="R94" s="163"/>
      <c r="S94" s="163"/>
      <c r="T94" s="163"/>
      <c r="U94" s="163"/>
      <c r="V94" s="163"/>
      <c r="W94" s="163"/>
      <c r="X94" s="163"/>
      <c r="Y94" s="163"/>
      <c r="Z94" s="153"/>
      <c r="AA94" s="153"/>
      <c r="AB94" s="153"/>
      <c r="AC94" s="153"/>
      <c r="AD94" s="153"/>
      <c r="AE94" s="153"/>
      <c r="AF94" s="153"/>
      <c r="AG94" s="153" t="s">
        <v>243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4">
        <v>24</v>
      </c>
      <c r="B95" s="175" t="s">
        <v>933</v>
      </c>
      <c r="C95" s="188" t="s">
        <v>934</v>
      </c>
      <c r="D95" s="176" t="s">
        <v>245</v>
      </c>
      <c r="E95" s="177">
        <v>29.385000000000002</v>
      </c>
      <c r="F95" s="178">
        <v>0</v>
      </c>
      <c r="G95" s="179">
        <f>ROUND(E95*F95,2)</f>
        <v>0</v>
      </c>
      <c r="H95" s="164">
        <v>29.21</v>
      </c>
      <c r="I95" s="163">
        <f>ROUND(E95*H95,2)</f>
        <v>858.34</v>
      </c>
      <c r="J95" s="164">
        <v>311.79000000000002</v>
      </c>
      <c r="K95" s="163">
        <f>ROUND(E95*J95,2)</f>
        <v>9161.9500000000007</v>
      </c>
      <c r="L95" s="163">
        <v>21</v>
      </c>
      <c r="M95" s="163">
        <f>G95*(1+L95/100)</f>
        <v>0</v>
      </c>
      <c r="N95" s="162">
        <v>1E-3</v>
      </c>
      <c r="O95" s="162">
        <f>ROUND(E95*N95,2)</f>
        <v>0.03</v>
      </c>
      <c r="P95" s="162">
        <v>6.2E-2</v>
      </c>
      <c r="Q95" s="162">
        <f>ROUND(E95*P95,2)</f>
        <v>1.82</v>
      </c>
      <c r="R95" s="163"/>
      <c r="S95" s="163" t="s">
        <v>216</v>
      </c>
      <c r="T95" s="163" t="s">
        <v>216</v>
      </c>
      <c r="U95" s="163">
        <v>0.61199999999999999</v>
      </c>
      <c r="V95" s="163">
        <f>ROUND(E95*U95,2)</f>
        <v>17.98</v>
      </c>
      <c r="W95" s="163"/>
      <c r="X95" s="163" t="s">
        <v>240</v>
      </c>
      <c r="Y95" s="163" t="s">
        <v>219</v>
      </c>
      <c r="Z95" s="153"/>
      <c r="AA95" s="153"/>
      <c r="AB95" s="153"/>
      <c r="AC95" s="153"/>
      <c r="AD95" s="153"/>
      <c r="AE95" s="153"/>
      <c r="AF95" s="153"/>
      <c r="AG95" s="153" t="s">
        <v>241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2" x14ac:dyDescent="0.2">
      <c r="A96" s="160"/>
      <c r="B96" s="161"/>
      <c r="C96" s="194" t="s">
        <v>935</v>
      </c>
      <c r="D96" s="192"/>
      <c r="E96" s="193">
        <v>14.85</v>
      </c>
      <c r="F96" s="163"/>
      <c r="G96" s="163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3"/>
      <c r="AA96" s="153"/>
      <c r="AB96" s="153"/>
      <c r="AC96" s="153"/>
      <c r="AD96" s="153"/>
      <c r="AE96" s="153"/>
      <c r="AF96" s="153"/>
      <c r="AG96" s="153" t="s">
        <v>243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3" x14ac:dyDescent="0.2">
      <c r="A97" s="160"/>
      <c r="B97" s="161"/>
      <c r="C97" s="194" t="s">
        <v>936</v>
      </c>
      <c r="D97" s="192"/>
      <c r="E97" s="193">
        <v>6.9749999999999996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3"/>
      <c r="AA97" s="153"/>
      <c r="AB97" s="153"/>
      <c r="AC97" s="153"/>
      <c r="AD97" s="153"/>
      <c r="AE97" s="153"/>
      <c r="AF97" s="153"/>
      <c r="AG97" s="153" t="s">
        <v>243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3" x14ac:dyDescent="0.2">
      <c r="A98" s="160"/>
      <c r="B98" s="161"/>
      <c r="C98" s="194" t="s">
        <v>937</v>
      </c>
      <c r="D98" s="192"/>
      <c r="E98" s="193">
        <v>7.56</v>
      </c>
      <c r="F98" s="163"/>
      <c r="G98" s="163"/>
      <c r="H98" s="163"/>
      <c r="I98" s="163"/>
      <c r="J98" s="163"/>
      <c r="K98" s="163"/>
      <c r="L98" s="163"/>
      <c r="M98" s="163"/>
      <c r="N98" s="162"/>
      <c r="O98" s="162"/>
      <c r="P98" s="162"/>
      <c r="Q98" s="162"/>
      <c r="R98" s="163"/>
      <c r="S98" s="163"/>
      <c r="T98" s="163"/>
      <c r="U98" s="163"/>
      <c r="V98" s="163"/>
      <c r="W98" s="163"/>
      <c r="X98" s="163"/>
      <c r="Y98" s="163"/>
      <c r="Z98" s="153"/>
      <c r="AA98" s="153"/>
      <c r="AB98" s="153"/>
      <c r="AC98" s="153"/>
      <c r="AD98" s="153"/>
      <c r="AE98" s="153"/>
      <c r="AF98" s="153"/>
      <c r="AG98" s="153" t="s">
        <v>243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74">
        <v>25</v>
      </c>
      <c r="B99" s="175" t="s">
        <v>938</v>
      </c>
      <c r="C99" s="188" t="s">
        <v>939</v>
      </c>
      <c r="D99" s="176" t="s">
        <v>245</v>
      </c>
      <c r="E99" s="177">
        <v>30</v>
      </c>
      <c r="F99" s="178">
        <v>0</v>
      </c>
      <c r="G99" s="179">
        <f>ROUND(E99*F99,2)</f>
        <v>0</v>
      </c>
      <c r="H99" s="164">
        <v>26.87</v>
      </c>
      <c r="I99" s="163">
        <f>ROUND(E99*H99,2)</f>
        <v>806.1</v>
      </c>
      <c r="J99" s="164">
        <v>237.63</v>
      </c>
      <c r="K99" s="163">
        <f>ROUND(E99*J99,2)</f>
        <v>7128.9</v>
      </c>
      <c r="L99" s="163">
        <v>21</v>
      </c>
      <c r="M99" s="163">
        <f>G99*(1+L99/100)</f>
        <v>0</v>
      </c>
      <c r="N99" s="162">
        <v>9.2000000000000003E-4</v>
      </c>
      <c r="O99" s="162">
        <f>ROUND(E99*N99,2)</f>
        <v>0.03</v>
      </c>
      <c r="P99" s="162">
        <v>5.3999999999999999E-2</v>
      </c>
      <c r="Q99" s="162">
        <f>ROUND(E99*P99,2)</f>
        <v>1.62</v>
      </c>
      <c r="R99" s="163"/>
      <c r="S99" s="163" t="s">
        <v>216</v>
      </c>
      <c r="T99" s="163" t="s">
        <v>216</v>
      </c>
      <c r="U99" s="163">
        <v>0.46500000000000002</v>
      </c>
      <c r="V99" s="163">
        <f>ROUND(E99*U99,2)</f>
        <v>13.95</v>
      </c>
      <c r="W99" s="163"/>
      <c r="X99" s="163" t="s">
        <v>240</v>
      </c>
      <c r="Y99" s="163" t="s">
        <v>219</v>
      </c>
      <c r="Z99" s="153"/>
      <c r="AA99" s="153"/>
      <c r="AB99" s="153"/>
      <c r="AC99" s="153"/>
      <c r="AD99" s="153"/>
      <c r="AE99" s="153"/>
      <c r="AF99" s="153"/>
      <c r="AG99" s="153" t="s">
        <v>241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2" x14ac:dyDescent="0.2">
      <c r="A100" s="160"/>
      <c r="B100" s="161"/>
      <c r="C100" s="194" t="s">
        <v>940</v>
      </c>
      <c r="D100" s="192"/>
      <c r="E100" s="193">
        <v>11.52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3"/>
      <c r="AA100" s="153"/>
      <c r="AB100" s="153"/>
      <c r="AC100" s="153"/>
      <c r="AD100" s="153"/>
      <c r="AE100" s="153"/>
      <c r="AF100" s="153"/>
      <c r="AG100" s="153" t="s">
        <v>243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3" x14ac:dyDescent="0.2">
      <c r="A101" s="160"/>
      <c r="B101" s="161"/>
      <c r="C101" s="194" t="s">
        <v>941</v>
      </c>
      <c r="D101" s="192"/>
      <c r="E101" s="193">
        <v>18.48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3"/>
      <c r="AA101" s="153"/>
      <c r="AB101" s="153"/>
      <c r="AC101" s="153"/>
      <c r="AD101" s="153"/>
      <c r="AE101" s="153"/>
      <c r="AF101" s="153"/>
      <c r="AG101" s="153" t="s">
        <v>243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4">
        <v>26</v>
      </c>
      <c r="B102" s="175" t="s">
        <v>942</v>
      </c>
      <c r="C102" s="188" t="s">
        <v>943</v>
      </c>
      <c r="D102" s="176" t="s">
        <v>249</v>
      </c>
      <c r="E102" s="177">
        <v>1.2</v>
      </c>
      <c r="F102" s="178">
        <v>0</v>
      </c>
      <c r="G102" s="179">
        <f>ROUND(E102*F102,2)</f>
        <v>0</v>
      </c>
      <c r="H102" s="164">
        <v>712.63</v>
      </c>
      <c r="I102" s="163">
        <f>ROUND(E102*H102,2)</f>
        <v>855.16</v>
      </c>
      <c r="J102" s="164">
        <v>2837.37</v>
      </c>
      <c r="K102" s="163">
        <f>ROUND(E102*J102,2)</f>
        <v>3404.84</v>
      </c>
      <c r="L102" s="163">
        <v>21</v>
      </c>
      <c r="M102" s="163">
        <f>G102*(1+L102/100)</f>
        <v>0</v>
      </c>
      <c r="N102" s="162">
        <v>6.6210000000000005E-2</v>
      </c>
      <c r="O102" s="162">
        <f>ROUND(E102*N102,2)</f>
        <v>0.08</v>
      </c>
      <c r="P102" s="162">
        <v>0</v>
      </c>
      <c r="Q102" s="162">
        <f>ROUND(E102*P102,2)</f>
        <v>0</v>
      </c>
      <c r="R102" s="163"/>
      <c r="S102" s="163" t="s">
        <v>216</v>
      </c>
      <c r="T102" s="163" t="s">
        <v>216</v>
      </c>
      <c r="U102" s="163">
        <v>4.5750000000000002</v>
      </c>
      <c r="V102" s="163">
        <f>ROUND(E102*U102,2)</f>
        <v>5.49</v>
      </c>
      <c r="W102" s="163"/>
      <c r="X102" s="163" t="s">
        <v>240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241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2" x14ac:dyDescent="0.2">
      <c r="A103" s="160"/>
      <c r="B103" s="161"/>
      <c r="C103" s="194" t="s">
        <v>944</v>
      </c>
      <c r="D103" s="192"/>
      <c r="E103" s="193">
        <v>1.2</v>
      </c>
      <c r="F103" s="163"/>
      <c r="G103" s="163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3"/>
      <c r="AA103" s="153"/>
      <c r="AB103" s="153"/>
      <c r="AC103" s="153"/>
      <c r="AD103" s="153"/>
      <c r="AE103" s="153"/>
      <c r="AF103" s="153"/>
      <c r="AG103" s="153" t="s">
        <v>243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4">
        <v>27</v>
      </c>
      <c r="B104" s="175" t="s">
        <v>281</v>
      </c>
      <c r="C104" s="188" t="s">
        <v>282</v>
      </c>
      <c r="D104" s="176" t="s">
        <v>283</v>
      </c>
      <c r="E104" s="177">
        <v>13.4186</v>
      </c>
      <c r="F104" s="178">
        <v>0</v>
      </c>
      <c r="G104" s="179">
        <f>ROUND(E104*F104,2)</f>
        <v>0</v>
      </c>
      <c r="H104" s="164">
        <v>0</v>
      </c>
      <c r="I104" s="163">
        <f>ROUND(E104*H104,2)</f>
        <v>0</v>
      </c>
      <c r="J104" s="164">
        <v>122</v>
      </c>
      <c r="K104" s="163">
        <f>ROUND(E104*J104,2)</f>
        <v>1637.07</v>
      </c>
      <c r="L104" s="163">
        <v>21</v>
      </c>
      <c r="M104" s="163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2">
        <f>ROUND(E104*P104,2)</f>
        <v>0</v>
      </c>
      <c r="R104" s="163"/>
      <c r="S104" s="163" t="s">
        <v>216</v>
      </c>
      <c r="T104" s="163" t="s">
        <v>216</v>
      </c>
      <c r="U104" s="163">
        <v>4.5999999999999999E-2</v>
      </c>
      <c r="V104" s="163">
        <f>ROUND(E104*U104,2)</f>
        <v>0.62</v>
      </c>
      <c r="W104" s="163"/>
      <c r="X104" s="163" t="s">
        <v>240</v>
      </c>
      <c r="Y104" s="163" t="s">
        <v>219</v>
      </c>
      <c r="Z104" s="153"/>
      <c r="AA104" s="153"/>
      <c r="AB104" s="153"/>
      <c r="AC104" s="153"/>
      <c r="AD104" s="153"/>
      <c r="AE104" s="153"/>
      <c r="AF104" s="153"/>
      <c r="AG104" s="153" t="s">
        <v>241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2" x14ac:dyDescent="0.2">
      <c r="A105" s="160"/>
      <c r="B105" s="161"/>
      <c r="C105" s="194" t="s">
        <v>945</v>
      </c>
      <c r="D105" s="192"/>
      <c r="E105" s="193">
        <v>17.29843</v>
      </c>
      <c r="F105" s="163"/>
      <c r="G105" s="163"/>
      <c r="H105" s="163"/>
      <c r="I105" s="163"/>
      <c r="J105" s="163"/>
      <c r="K105" s="163"/>
      <c r="L105" s="163"/>
      <c r="M105" s="163"/>
      <c r="N105" s="162"/>
      <c r="O105" s="162"/>
      <c r="P105" s="162"/>
      <c r="Q105" s="162"/>
      <c r="R105" s="163"/>
      <c r="S105" s="163"/>
      <c r="T105" s="163"/>
      <c r="U105" s="163"/>
      <c r="V105" s="163"/>
      <c r="W105" s="163"/>
      <c r="X105" s="163"/>
      <c r="Y105" s="163"/>
      <c r="Z105" s="153"/>
      <c r="AA105" s="153"/>
      <c r="AB105" s="153"/>
      <c r="AC105" s="153"/>
      <c r="AD105" s="153"/>
      <c r="AE105" s="153"/>
      <c r="AF105" s="153"/>
      <c r="AG105" s="153" t="s">
        <v>243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3" x14ac:dyDescent="0.2">
      <c r="A106" s="160"/>
      <c r="B106" s="161"/>
      <c r="C106" s="194" t="s">
        <v>946</v>
      </c>
      <c r="D106" s="192"/>
      <c r="E106" s="193">
        <v>-6.7970000000000003E-2</v>
      </c>
      <c r="F106" s="163"/>
      <c r="G106" s="163"/>
      <c r="H106" s="163"/>
      <c r="I106" s="163"/>
      <c r="J106" s="163"/>
      <c r="K106" s="163"/>
      <c r="L106" s="163"/>
      <c r="M106" s="163"/>
      <c r="N106" s="162"/>
      <c r="O106" s="162"/>
      <c r="P106" s="162"/>
      <c r="Q106" s="162"/>
      <c r="R106" s="163"/>
      <c r="S106" s="163"/>
      <c r="T106" s="163"/>
      <c r="U106" s="163"/>
      <c r="V106" s="163"/>
      <c r="W106" s="163"/>
      <c r="X106" s="163"/>
      <c r="Y106" s="163"/>
      <c r="Z106" s="153"/>
      <c r="AA106" s="153"/>
      <c r="AB106" s="153"/>
      <c r="AC106" s="153"/>
      <c r="AD106" s="153"/>
      <c r="AE106" s="153"/>
      <c r="AF106" s="153"/>
      <c r="AG106" s="153" t="s">
        <v>243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3" x14ac:dyDescent="0.2">
      <c r="A107" s="160"/>
      <c r="B107" s="161"/>
      <c r="C107" s="194" t="s">
        <v>947</v>
      </c>
      <c r="D107" s="192"/>
      <c r="E107" s="193">
        <v>-0.19374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3"/>
      <c r="AA107" s="153"/>
      <c r="AB107" s="153"/>
      <c r="AC107" s="153"/>
      <c r="AD107" s="153"/>
      <c r="AE107" s="153"/>
      <c r="AF107" s="153"/>
      <c r="AG107" s="153" t="s">
        <v>243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3" x14ac:dyDescent="0.2">
      <c r="A108" s="160"/>
      <c r="B108" s="161"/>
      <c r="C108" s="194" t="s">
        <v>948</v>
      </c>
      <c r="D108" s="192"/>
      <c r="E108" s="193">
        <v>-3.6181199999999998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3"/>
      <c r="AA108" s="153"/>
      <c r="AB108" s="153"/>
      <c r="AC108" s="153"/>
      <c r="AD108" s="153"/>
      <c r="AE108" s="153"/>
      <c r="AF108" s="153"/>
      <c r="AG108" s="153" t="s">
        <v>243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80">
        <v>28</v>
      </c>
      <c r="B109" s="181" t="s">
        <v>285</v>
      </c>
      <c r="C109" s="187" t="s">
        <v>286</v>
      </c>
      <c r="D109" s="182" t="s">
        <v>283</v>
      </c>
      <c r="E109" s="183">
        <v>13.4186</v>
      </c>
      <c r="F109" s="184">
        <v>0</v>
      </c>
      <c r="G109" s="185">
        <f>ROUND(E109*F109,2)</f>
        <v>0</v>
      </c>
      <c r="H109" s="164">
        <v>0</v>
      </c>
      <c r="I109" s="163">
        <f>ROUND(E109*H109,2)</f>
        <v>0</v>
      </c>
      <c r="J109" s="164">
        <v>131</v>
      </c>
      <c r="K109" s="163">
        <f>ROUND(E109*J109,2)</f>
        <v>1757.84</v>
      </c>
      <c r="L109" s="163">
        <v>21</v>
      </c>
      <c r="M109" s="163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2">
        <f>ROUND(E109*P109,2)</f>
        <v>0</v>
      </c>
      <c r="R109" s="163"/>
      <c r="S109" s="163" t="s">
        <v>216</v>
      </c>
      <c r="T109" s="163" t="s">
        <v>216</v>
      </c>
      <c r="U109" s="163">
        <v>0</v>
      </c>
      <c r="V109" s="163">
        <f>ROUND(E109*U109,2)</f>
        <v>0</v>
      </c>
      <c r="W109" s="163"/>
      <c r="X109" s="163" t="s">
        <v>240</v>
      </c>
      <c r="Y109" s="163" t="s">
        <v>219</v>
      </c>
      <c r="Z109" s="153"/>
      <c r="AA109" s="153"/>
      <c r="AB109" s="153"/>
      <c r="AC109" s="153"/>
      <c r="AD109" s="153"/>
      <c r="AE109" s="153"/>
      <c r="AF109" s="153"/>
      <c r="AG109" s="153" t="s">
        <v>241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80">
        <v>29</v>
      </c>
      <c r="B110" s="181" t="s">
        <v>287</v>
      </c>
      <c r="C110" s="187" t="s">
        <v>288</v>
      </c>
      <c r="D110" s="182" t="s">
        <v>283</v>
      </c>
      <c r="E110" s="183">
        <v>13.4186</v>
      </c>
      <c r="F110" s="184">
        <v>0</v>
      </c>
      <c r="G110" s="185">
        <f>ROUND(E110*F110,2)</f>
        <v>0</v>
      </c>
      <c r="H110" s="164">
        <v>0</v>
      </c>
      <c r="I110" s="163">
        <f>ROUND(E110*H110,2)</f>
        <v>0</v>
      </c>
      <c r="J110" s="164">
        <v>67.099999999999994</v>
      </c>
      <c r="K110" s="163">
        <f>ROUND(E110*J110,2)</f>
        <v>900.39</v>
      </c>
      <c r="L110" s="163">
        <v>21</v>
      </c>
      <c r="M110" s="163">
        <f>G110*(1+L110/100)</f>
        <v>0</v>
      </c>
      <c r="N110" s="162">
        <v>0</v>
      </c>
      <c r="O110" s="162">
        <f>ROUND(E110*N110,2)</f>
        <v>0</v>
      </c>
      <c r="P110" s="162">
        <v>0</v>
      </c>
      <c r="Q110" s="162">
        <f>ROUND(E110*P110,2)</f>
        <v>0</v>
      </c>
      <c r="R110" s="163"/>
      <c r="S110" s="163" t="s">
        <v>216</v>
      </c>
      <c r="T110" s="163" t="s">
        <v>216</v>
      </c>
      <c r="U110" s="163">
        <v>0</v>
      </c>
      <c r="V110" s="163">
        <f>ROUND(E110*U110,2)</f>
        <v>0</v>
      </c>
      <c r="W110" s="163"/>
      <c r="X110" s="163" t="s">
        <v>240</v>
      </c>
      <c r="Y110" s="163" t="s">
        <v>219</v>
      </c>
      <c r="Z110" s="153"/>
      <c r="AA110" s="153"/>
      <c r="AB110" s="153"/>
      <c r="AC110" s="153"/>
      <c r="AD110" s="153"/>
      <c r="AE110" s="153"/>
      <c r="AF110" s="153"/>
      <c r="AG110" s="153" t="s">
        <v>241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x14ac:dyDescent="0.2">
      <c r="A111" s="167" t="s">
        <v>211</v>
      </c>
      <c r="B111" s="168" t="s">
        <v>133</v>
      </c>
      <c r="C111" s="186" t="s">
        <v>134</v>
      </c>
      <c r="D111" s="169"/>
      <c r="E111" s="170"/>
      <c r="F111" s="171"/>
      <c r="G111" s="172">
        <f>SUMIF(AG112:AG112,"&lt;&gt;NOR",G112:G112)</f>
        <v>0</v>
      </c>
      <c r="H111" s="166"/>
      <c r="I111" s="166">
        <f>SUM(I112:I112)</f>
        <v>0</v>
      </c>
      <c r="J111" s="166"/>
      <c r="K111" s="166">
        <f>SUM(K112:K112)</f>
        <v>48956.06</v>
      </c>
      <c r="L111" s="166"/>
      <c r="M111" s="166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6"/>
      <c r="S111" s="166"/>
      <c r="T111" s="166"/>
      <c r="U111" s="166"/>
      <c r="V111" s="166">
        <f>SUM(V112:V112)</f>
        <v>93.1</v>
      </c>
      <c r="W111" s="166"/>
      <c r="X111" s="166"/>
      <c r="Y111" s="166"/>
      <c r="AG111" t="s">
        <v>212</v>
      </c>
    </row>
    <row r="112" spans="1:60" outlineLevel="1" x14ac:dyDescent="0.2">
      <c r="A112" s="180">
        <v>30</v>
      </c>
      <c r="B112" s="181" t="s">
        <v>289</v>
      </c>
      <c r="C112" s="187" t="s">
        <v>290</v>
      </c>
      <c r="D112" s="182" t="s">
        <v>283</v>
      </c>
      <c r="E112" s="183">
        <v>99.201740000000001</v>
      </c>
      <c r="F112" s="184">
        <v>0</v>
      </c>
      <c r="G112" s="185">
        <f>ROUND(E112*F112,2)</f>
        <v>0</v>
      </c>
      <c r="H112" s="164">
        <v>0</v>
      </c>
      <c r="I112" s="163">
        <f>ROUND(E112*H112,2)</f>
        <v>0</v>
      </c>
      <c r="J112" s="164">
        <v>493.5</v>
      </c>
      <c r="K112" s="163">
        <f>ROUND(E112*J112,2)</f>
        <v>48956.06</v>
      </c>
      <c r="L112" s="163">
        <v>21</v>
      </c>
      <c r="M112" s="163">
        <f>G112*(1+L112/100)</f>
        <v>0</v>
      </c>
      <c r="N112" s="162">
        <v>0</v>
      </c>
      <c r="O112" s="162">
        <f>ROUND(E112*N112,2)</f>
        <v>0</v>
      </c>
      <c r="P112" s="162">
        <v>0</v>
      </c>
      <c r="Q112" s="162">
        <f>ROUND(E112*P112,2)</f>
        <v>0</v>
      </c>
      <c r="R112" s="163"/>
      <c r="S112" s="163" t="s">
        <v>216</v>
      </c>
      <c r="T112" s="163" t="s">
        <v>216</v>
      </c>
      <c r="U112" s="163">
        <v>0.9385</v>
      </c>
      <c r="V112" s="163">
        <f>ROUND(E112*U112,2)</f>
        <v>93.1</v>
      </c>
      <c r="W112" s="163"/>
      <c r="X112" s="163" t="s">
        <v>291</v>
      </c>
      <c r="Y112" s="163" t="s">
        <v>219</v>
      </c>
      <c r="Z112" s="153"/>
      <c r="AA112" s="153"/>
      <c r="AB112" s="153"/>
      <c r="AC112" s="153"/>
      <c r="AD112" s="153"/>
      <c r="AE112" s="153"/>
      <c r="AF112" s="153"/>
      <c r="AG112" s="153" t="s">
        <v>292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A113" s="167" t="s">
        <v>211</v>
      </c>
      <c r="B113" s="168" t="s">
        <v>153</v>
      </c>
      <c r="C113" s="186" t="s">
        <v>154</v>
      </c>
      <c r="D113" s="169"/>
      <c r="E113" s="170"/>
      <c r="F113" s="171"/>
      <c r="G113" s="172">
        <f>SUMIF(AG114:AG116,"&lt;&gt;NOR",G114:G116)</f>
        <v>0</v>
      </c>
      <c r="H113" s="166"/>
      <c r="I113" s="166">
        <f>SUM(I114:I116)</f>
        <v>5051.1000000000004</v>
      </c>
      <c r="J113" s="166"/>
      <c r="K113" s="166">
        <f>SUM(K114:K116)</f>
        <v>2404.83</v>
      </c>
      <c r="L113" s="166"/>
      <c r="M113" s="166">
        <f>SUM(M114:M116)</f>
        <v>0</v>
      </c>
      <c r="N113" s="165"/>
      <c r="O113" s="165">
        <f>SUM(O114:O116)</f>
        <v>0.23</v>
      </c>
      <c r="P113" s="165"/>
      <c r="Q113" s="165">
        <f>SUM(Q114:Q116)</f>
        <v>0</v>
      </c>
      <c r="R113" s="166"/>
      <c r="S113" s="166"/>
      <c r="T113" s="166"/>
      <c r="U113" s="166"/>
      <c r="V113" s="166">
        <f>SUM(V114:V116)</f>
        <v>3.92</v>
      </c>
      <c r="W113" s="166"/>
      <c r="X113" s="166"/>
      <c r="Y113" s="166"/>
      <c r="AG113" t="s">
        <v>212</v>
      </c>
    </row>
    <row r="114" spans="1:60" ht="22.5" outlineLevel="1" x14ac:dyDescent="0.2">
      <c r="A114" s="174">
        <v>31</v>
      </c>
      <c r="B114" s="175" t="s">
        <v>949</v>
      </c>
      <c r="C114" s="188" t="s">
        <v>950</v>
      </c>
      <c r="D114" s="176" t="s">
        <v>245</v>
      </c>
      <c r="E114" s="177">
        <v>2.0625</v>
      </c>
      <c r="F114" s="178">
        <v>0</v>
      </c>
      <c r="G114" s="179">
        <f>ROUND(E114*F114,2)</f>
        <v>0</v>
      </c>
      <c r="H114" s="164">
        <v>2449.02</v>
      </c>
      <c r="I114" s="163">
        <f>ROUND(E114*H114,2)</f>
        <v>5051.1000000000004</v>
      </c>
      <c r="J114" s="164">
        <v>1165.98</v>
      </c>
      <c r="K114" s="163">
        <f>ROUND(E114*J114,2)</f>
        <v>2404.83</v>
      </c>
      <c r="L114" s="163">
        <v>21</v>
      </c>
      <c r="M114" s="163">
        <f>G114*(1+L114/100)</f>
        <v>0</v>
      </c>
      <c r="N114" s="162">
        <v>0.11</v>
      </c>
      <c r="O114" s="162">
        <f>ROUND(E114*N114,2)</f>
        <v>0.23</v>
      </c>
      <c r="P114" s="162">
        <v>0</v>
      </c>
      <c r="Q114" s="162">
        <f>ROUND(E114*P114,2)</f>
        <v>0</v>
      </c>
      <c r="R114" s="163"/>
      <c r="S114" s="163" t="s">
        <v>216</v>
      </c>
      <c r="T114" s="163" t="s">
        <v>216</v>
      </c>
      <c r="U114" s="163">
        <v>1.903</v>
      </c>
      <c r="V114" s="163">
        <f>ROUND(E114*U114,2)</f>
        <v>3.92</v>
      </c>
      <c r="W114" s="163"/>
      <c r="X114" s="163" t="s">
        <v>240</v>
      </c>
      <c r="Y114" s="163" t="s">
        <v>219</v>
      </c>
      <c r="Z114" s="153"/>
      <c r="AA114" s="153"/>
      <c r="AB114" s="153"/>
      <c r="AC114" s="153"/>
      <c r="AD114" s="153"/>
      <c r="AE114" s="153"/>
      <c r="AF114" s="153"/>
      <c r="AG114" s="153" t="s">
        <v>241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2" x14ac:dyDescent="0.2">
      <c r="A115" s="160"/>
      <c r="B115" s="161"/>
      <c r="C115" s="194" t="s">
        <v>951</v>
      </c>
      <c r="D115" s="192"/>
      <c r="E115" s="193">
        <v>0.90249999999999997</v>
      </c>
      <c r="F115" s="163"/>
      <c r="G115" s="163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3"/>
      <c r="AA115" s="153"/>
      <c r="AB115" s="153"/>
      <c r="AC115" s="153"/>
      <c r="AD115" s="153"/>
      <c r="AE115" s="153"/>
      <c r="AF115" s="153"/>
      <c r="AG115" s="153" t="s">
        <v>243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3" x14ac:dyDescent="0.2">
      <c r="A116" s="160"/>
      <c r="B116" s="161"/>
      <c r="C116" s="194" t="s">
        <v>952</v>
      </c>
      <c r="D116" s="192"/>
      <c r="E116" s="193">
        <v>1.1599999999999999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3"/>
      <c r="AA116" s="153"/>
      <c r="AB116" s="153"/>
      <c r="AC116" s="153"/>
      <c r="AD116" s="153"/>
      <c r="AE116" s="153"/>
      <c r="AF116" s="153"/>
      <c r="AG116" s="153" t="s">
        <v>243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x14ac:dyDescent="0.2">
      <c r="A117" s="167" t="s">
        <v>211</v>
      </c>
      <c r="B117" s="168" t="s">
        <v>159</v>
      </c>
      <c r="C117" s="186" t="s">
        <v>160</v>
      </c>
      <c r="D117" s="169"/>
      <c r="E117" s="170"/>
      <c r="F117" s="171"/>
      <c r="G117" s="172">
        <f>SUMIF(AG118:AG126,"&lt;&gt;NOR",G118:G126)</f>
        <v>0</v>
      </c>
      <c r="H117" s="166"/>
      <c r="I117" s="166">
        <f>SUM(I118:I126)</f>
        <v>9002.08</v>
      </c>
      <c r="J117" s="166"/>
      <c r="K117" s="166">
        <f>SUM(K118:K126)</f>
        <v>48966.92</v>
      </c>
      <c r="L117" s="166"/>
      <c r="M117" s="166">
        <f>SUM(M118:M126)</f>
        <v>0</v>
      </c>
      <c r="N117" s="165"/>
      <c r="O117" s="165">
        <f>SUM(O118:O126)</f>
        <v>0.11</v>
      </c>
      <c r="P117" s="165"/>
      <c r="Q117" s="165">
        <f>SUM(Q118:Q126)</f>
        <v>7.0000000000000007E-2</v>
      </c>
      <c r="R117" s="166"/>
      <c r="S117" s="166"/>
      <c r="T117" s="166"/>
      <c r="U117" s="166"/>
      <c r="V117" s="166">
        <f>SUM(V118:V126)</f>
        <v>62.99</v>
      </c>
      <c r="W117" s="166"/>
      <c r="X117" s="166"/>
      <c r="Y117" s="166"/>
      <c r="AG117" t="s">
        <v>212</v>
      </c>
    </row>
    <row r="118" spans="1:60" outlineLevel="1" x14ac:dyDescent="0.2">
      <c r="A118" s="174">
        <v>32</v>
      </c>
      <c r="B118" s="175" t="s">
        <v>953</v>
      </c>
      <c r="C118" s="188" t="s">
        <v>2112</v>
      </c>
      <c r="D118" s="176" t="s">
        <v>249</v>
      </c>
      <c r="E118" s="177">
        <v>50.35</v>
      </c>
      <c r="F118" s="178">
        <v>0</v>
      </c>
      <c r="G118" s="179">
        <f>ROUND(E118*F118,2)</f>
        <v>0</v>
      </c>
      <c r="H118" s="164">
        <v>178.79</v>
      </c>
      <c r="I118" s="163">
        <f>ROUND(E118*H118,2)</f>
        <v>9002.08</v>
      </c>
      <c r="J118" s="164">
        <v>626.21</v>
      </c>
      <c r="K118" s="163">
        <f>ROUND(E118*J118,2)</f>
        <v>31529.67</v>
      </c>
      <c r="L118" s="163">
        <v>21</v>
      </c>
      <c r="M118" s="163">
        <f>G118*(1+L118/100)</f>
        <v>0</v>
      </c>
      <c r="N118" s="162">
        <v>2.1099999999999999E-3</v>
      </c>
      <c r="O118" s="162">
        <f>ROUND(E118*N118,2)</f>
        <v>0.11</v>
      </c>
      <c r="P118" s="162">
        <v>0</v>
      </c>
      <c r="Q118" s="162">
        <f>ROUND(E118*P118,2)</f>
        <v>0</v>
      </c>
      <c r="R118" s="163"/>
      <c r="S118" s="163" t="s">
        <v>216</v>
      </c>
      <c r="T118" s="163" t="s">
        <v>216</v>
      </c>
      <c r="U118" s="163">
        <v>0.96201999999999999</v>
      </c>
      <c r="V118" s="163">
        <f>ROUND(E118*U118,2)</f>
        <v>48.44</v>
      </c>
      <c r="W118" s="163"/>
      <c r="X118" s="163" t="s">
        <v>240</v>
      </c>
      <c r="Y118" s="163" t="s">
        <v>219</v>
      </c>
      <c r="Z118" s="153"/>
      <c r="AA118" s="153"/>
      <c r="AB118" s="153"/>
      <c r="AC118" s="153"/>
      <c r="AD118" s="153"/>
      <c r="AE118" s="153"/>
      <c r="AF118" s="153"/>
      <c r="AG118" s="153" t="s">
        <v>241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2" x14ac:dyDescent="0.2">
      <c r="A119" s="160"/>
      <c r="B119" s="161"/>
      <c r="C119" s="194" t="s">
        <v>954</v>
      </c>
      <c r="D119" s="192"/>
      <c r="E119" s="193">
        <v>33.549999999999997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3"/>
      <c r="AA119" s="153"/>
      <c r="AB119" s="153"/>
      <c r="AC119" s="153"/>
      <c r="AD119" s="153"/>
      <c r="AE119" s="153"/>
      <c r="AF119" s="153"/>
      <c r="AG119" s="153" t="s">
        <v>243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3" x14ac:dyDescent="0.2">
      <c r="A120" s="160"/>
      <c r="B120" s="161"/>
      <c r="C120" s="194" t="s">
        <v>955</v>
      </c>
      <c r="D120" s="192"/>
      <c r="E120" s="193"/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3"/>
      <c r="AA120" s="153"/>
      <c r="AB120" s="153"/>
      <c r="AC120" s="153"/>
      <c r="AD120" s="153"/>
      <c r="AE120" s="153"/>
      <c r="AF120" s="153"/>
      <c r="AG120" s="153" t="s">
        <v>243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3" x14ac:dyDescent="0.2">
      <c r="A121" s="160"/>
      <c r="B121" s="161"/>
      <c r="C121" s="194" t="s">
        <v>956</v>
      </c>
      <c r="D121" s="192"/>
      <c r="E121" s="193">
        <v>12.45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3"/>
      <c r="AA121" s="153"/>
      <c r="AB121" s="153"/>
      <c r="AC121" s="153"/>
      <c r="AD121" s="153"/>
      <c r="AE121" s="153"/>
      <c r="AF121" s="153"/>
      <c r="AG121" s="153" t="s">
        <v>243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3" x14ac:dyDescent="0.2">
      <c r="A122" s="160"/>
      <c r="B122" s="161"/>
      <c r="C122" s="194" t="s">
        <v>957</v>
      </c>
      <c r="D122" s="192"/>
      <c r="E122" s="193">
        <v>4.3499999999999996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3"/>
      <c r="AA122" s="153"/>
      <c r="AB122" s="153"/>
      <c r="AC122" s="153"/>
      <c r="AD122" s="153"/>
      <c r="AE122" s="153"/>
      <c r="AF122" s="153"/>
      <c r="AG122" s="153" t="s">
        <v>243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22.5" outlineLevel="1" x14ac:dyDescent="0.2">
      <c r="A123" s="180">
        <v>33</v>
      </c>
      <c r="B123" s="181" t="s">
        <v>293</v>
      </c>
      <c r="C123" s="187" t="s">
        <v>294</v>
      </c>
      <c r="D123" s="182" t="s">
        <v>249</v>
      </c>
      <c r="E123" s="183">
        <v>50.35</v>
      </c>
      <c r="F123" s="184">
        <v>0</v>
      </c>
      <c r="G123" s="185">
        <f>ROUND(E123*F123,2)</f>
        <v>0</v>
      </c>
      <c r="H123" s="164">
        <v>0</v>
      </c>
      <c r="I123" s="163">
        <f>ROUND(E123*H123,2)</f>
        <v>0</v>
      </c>
      <c r="J123" s="164">
        <v>68.2</v>
      </c>
      <c r="K123" s="163">
        <f>ROUND(E123*J123,2)</f>
        <v>3433.87</v>
      </c>
      <c r="L123" s="163">
        <v>21</v>
      </c>
      <c r="M123" s="163">
        <f>G123*(1+L123/100)</f>
        <v>0</v>
      </c>
      <c r="N123" s="162">
        <v>0</v>
      </c>
      <c r="O123" s="162">
        <f>ROUND(E123*N123,2)</f>
        <v>0</v>
      </c>
      <c r="P123" s="162">
        <v>1.3500000000000001E-3</v>
      </c>
      <c r="Q123" s="162">
        <f>ROUND(E123*P123,2)</f>
        <v>7.0000000000000007E-2</v>
      </c>
      <c r="R123" s="163"/>
      <c r="S123" s="163" t="s">
        <v>216</v>
      </c>
      <c r="T123" s="163" t="s">
        <v>216</v>
      </c>
      <c r="U123" s="163">
        <v>9.1999999999999998E-2</v>
      </c>
      <c r="V123" s="163">
        <f>ROUND(E123*U123,2)</f>
        <v>4.63</v>
      </c>
      <c r="W123" s="163"/>
      <c r="X123" s="163" t="s">
        <v>240</v>
      </c>
      <c r="Y123" s="163" t="s">
        <v>219</v>
      </c>
      <c r="Z123" s="153"/>
      <c r="AA123" s="153"/>
      <c r="AB123" s="153"/>
      <c r="AC123" s="153"/>
      <c r="AD123" s="153"/>
      <c r="AE123" s="153"/>
      <c r="AF123" s="153"/>
      <c r="AG123" s="153" t="s">
        <v>241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ht="22.5" outlineLevel="1" x14ac:dyDescent="0.2">
      <c r="A124" s="174">
        <v>34</v>
      </c>
      <c r="B124" s="175" t="s">
        <v>958</v>
      </c>
      <c r="C124" s="188" t="s">
        <v>959</v>
      </c>
      <c r="D124" s="176" t="s">
        <v>249</v>
      </c>
      <c r="E124" s="177">
        <v>38.15</v>
      </c>
      <c r="F124" s="178">
        <v>0</v>
      </c>
      <c r="G124" s="179">
        <f>ROUND(E124*F124,2)</f>
        <v>0</v>
      </c>
      <c r="H124" s="164">
        <v>0</v>
      </c>
      <c r="I124" s="163">
        <f>ROUND(E124*H124,2)</f>
        <v>0</v>
      </c>
      <c r="J124" s="164">
        <v>330</v>
      </c>
      <c r="K124" s="163">
        <f>ROUND(E124*J124,2)</f>
        <v>12589.5</v>
      </c>
      <c r="L124" s="163">
        <v>21</v>
      </c>
      <c r="M124" s="163">
        <f>G124*(1+L124/100)</f>
        <v>0</v>
      </c>
      <c r="N124" s="162">
        <v>6.0000000000000002E-5</v>
      </c>
      <c r="O124" s="162">
        <f>ROUND(E124*N124,2)</f>
        <v>0</v>
      </c>
      <c r="P124" s="162">
        <v>0</v>
      </c>
      <c r="Q124" s="162">
        <f>ROUND(E124*P124,2)</f>
        <v>0</v>
      </c>
      <c r="R124" s="163"/>
      <c r="S124" s="163" t="s">
        <v>229</v>
      </c>
      <c r="T124" s="163" t="s">
        <v>217</v>
      </c>
      <c r="U124" s="163">
        <v>0.26</v>
      </c>
      <c r="V124" s="163">
        <f>ROUND(E124*U124,2)</f>
        <v>9.92</v>
      </c>
      <c r="W124" s="163"/>
      <c r="X124" s="163" t="s">
        <v>240</v>
      </c>
      <c r="Y124" s="163" t="s">
        <v>219</v>
      </c>
      <c r="Z124" s="153"/>
      <c r="AA124" s="153"/>
      <c r="AB124" s="153"/>
      <c r="AC124" s="153"/>
      <c r="AD124" s="153"/>
      <c r="AE124" s="153"/>
      <c r="AF124" s="153"/>
      <c r="AG124" s="153" t="s">
        <v>241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2" x14ac:dyDescent="0.2">
      <c r="A125" s="160"/>
      <c r="B125" s="161"/>
      <c r="C125" s="194" t="s">
        <v>960</v>
      </c>
      <c r="D125" s="192"/>
      <c r="E125" s="193">
        <v>38.15</v>
      </c>
      <c r="F125" s="163"/>
      <c r="G125" s="163"/>
      <c r="H125" s="163"/>
      <c r="I125" s="163"/>
      <c r="J125" s="163"/>
      <c r="K125" s="163"/>
      <c r="L125" s="163"/>
      <c r="M125" s="163"/>
      <c r="N125" s="162"/>
      <c r="O125" s="162"/>
      <c r="P125" s="162"/>
      <c r="Q125" s="162"/>
      <c r="R125" s="163"/>
      <c r="S125" s="163"/>
      <c r="T125" s="163"/>
      <c r="U125" s="163"/>
      <c r="V125" s="163"/>
      <c r="W125" s="163"/>
      <c r="X125" s="163"/>
      <c r="Y125" s="163"/>
      <c r="Z125" s="153"/>
      <c r="AA125" s="153"/>
      <c r="AB125" s="153"/>
      <c r="AC125" s="153"/>
      <c r="AD125" s="153"/>
      <c r="AE125" s="153"/>
      <c r="AF125" s="153"/>
      <c r="AG125" s="153" t="s">
        <v>243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80">
        <v>35</v>
      </c>
      <c r="B126" s="181" t="s">
        <v>961</v>
      </c>
      <c r="C126" s="187" t="s">
        <v>823</v>
      </c>
      <c r="D126" s="182" t="s">
        <v>0</v>
      </c>
      <c r="E126" s="183">
        <v>565.55119999999999</v>
      </c>
      <c r="F126" s="184">
        <v>0</v>
      </c>
      <c r="G126" s="185">
        <f>ROUND(E126*F126,2)</f>
        <v>0</v>
      </c>
      <c r="H126" s="164">
        <v>0</v>
      </c>
      <c r="I126" s="163">
        <f>ROUND(E126*H126,2)</f>
        <v>0</v>
      </c>
      <c r="J126" s="164">
        <v>2.5</v>
      </c>
      <c r="K126" s="163">
        <f>ROUND(E126*J126,2)</f>
        <v>1413.88</v>
      </c>
      <c r="L126" s="163">
        <v>21</v>
      </c>
      <c r="M126" s="163">
        <f>G126*(1+L126/100)</f>
        <v>0</v>
      </c>
      <c r="N126" s="162">
        <v>0</v>
      </c>
      <c r="O126" s="162">
        <f>ROUND(E126*N126,2)</f>
        <v>0</v>
      </c>
      <c r="P126" s="162">
        <v>0</v>
      </c>
      <c r="Q126" s="162">
        <f>ROUND(E126*P126,2)</f>
        <v>0</v>
      </c>
      <c r="R126" s="163"/>
      <c r="S126" s="163" t="s">
        <v>216</v>
      </c>
      <c r="T126" s="163" t="s">
        <v>216</v>
      </c>
      <c r="U126" s="163">
        <v>0</v>
      </c>
      <c r="V126" s="163">
        <f>ROUND(E126*U126,2)</f>
        <v>0</v>
      </c>
      <c r="W126" s="163"/>
      <c r="X126" s="163" t="s">
        <v>291</v>
      </c>
      <c r="Y126" s="163" t="s">
        <v>219</v>
      </c>
      <c r="Z126" s="153"/>
      <c r="AA126" s="153"/>
      <c r="AB126" s="153"/>
      <c r="AC126" s="153"/>
      <c r="AD126" s="153"/>
      <c r="AE126" s="153"/>
      <c r="AF126" s="153"/>
      <c r="AG126" s="153" t="s">
        <v>297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x14ac:dyDescent="0.2">
      <c r="A127" s="167" t="s">
        <v>211</v>
      </c>
      <c r="B127" s="168" t="s">
        <v>163</v>
      </c>
      <c r="C127" s="186" t="s">
        <v>164</v>
      </c>
      <c r="D127" s="169"/>
      <c r="E127" s="170"/>
      <c r="F127" s="171"/>
      <c r="G127" s="172">
        <f>SUMIF(AG128:AG147,"&lt;&gt;NOR",G128:G147)</f>
        <v>0</v>
      </c>
      <c r="H127" s="166"/>
      <c r="I127" s="166">
        <f>SUM(I128:I147)</f>
        <v>8330.39</v>
      </c>
      <c r="J127" s="166"/>
      <c r="K127" s="166">
        <f>SUM(K128:K147)</f>
        <v>642239.34</v>
      </c>
      <c r="L127" s="166"/>
      <c r="M127" s="166">
        <f>SUM(M128:M147)</f>
        <v>0</v>
      </c>
      <c r="N127" s="165"/>
      <c r="O127" s="165">
        <f>SUM(O128:O147)</f>
        <v>0</v>
      </c>
      <c r="P127" s="165"/>
      <c r="Q127" s="165">
        <f>SUM(Q128:Q147)</f>
        <v>0</v>
      </c>
      <c r="R127" s="166"/>
      <c r="S127" s="166"/>
      <c r="T127" s="166"/>
      <c r="U127" s="166"/>
      <c r="V127" s="166">
        <f>SUM(V128:V147)</f>
        <v>38.74</v>
      </c>
      <c r="W127" s="166"/>
      <c r="X127" s="166"/>
      <c r="Y127" s="166"/>
      <c r="AG127" t="s">
        <v>212</v>
      </c>
    </row>
    <row r="128" spans="1:60" outlineLevel="1" x14ac:dyDescent="0.2">
      <c r="A128" s="174">
        <v>36</v>
      </c>
      <c r="B128" s="175" t="s">
        <v>962</v>
      </c>
      <c r="C128" s="188" t="s">
        <v>963</v>
      </c>
      <c r="D128" s="176" t="s">
        <v>249</v>
      </c>
      <c r="E128" s="177">
        <v>215.2</v>
      </c>
      <c r="F128" s="178">
        <v>0</v>
      </c>
      <c r="G128" s="179">
        <f>ROUND(E128*F128,2)</f>
        <v>0</v>
      </c>
      <c r="H128" s="164">
        <v>38.71</v>
      </c>
      <c r="I128" s="163">
        <f>ROUND(E128*H128,2)</f>
        <v>8330.39</v>
      </c>
      <c r="J128" s="164">
        <v>100.29</v>
      </c>
      <c r="K128" s="163">
        <f>ROUND(E128*J128,2)</f>
        <v>21582.41</v>
      </c>
      <c r="L128" s="163">
        <v>21</v>
      </c>
      <c r="M128" s="163">
        <f>G128*(1+L128/100)</f>
        <v>0</v>
      </c>
      <c r="N128" s="162">
        <v>0</v>
      </c>
      <c r="O128" s="162">
        <f>ROUND(E128*N128,2)</f>
        <v>0</v>
      </c>
      <c r="P128" s="162">
        <v>0</v>
      </c>
      <c r="Q128" s="162">
        <f>ROUND(E128*P128,2)</f>
        <v>0</v>
      </c>
      <c r="R128" s="163"/>
      <c r="S128" s="163" t="s">
        <v>216</v>
      </c>
      <c r="T128" s="163" t="s">
        <v>216</v>
      </c>
      <c r="U128" s="163">
        <v>0.18</v>
      </c>
      <c r="V128" s="163">
        <f>ROUND(E128*U128,2)</f>
        <v>38.74</v>
      </c>
      <c r="W128" s="163"/>
      <c r="X128" s="163" t="s">
        <v>240</v>
      </c>
      <c r="Y128" s="163" t="s">
        <v>219</v>
      </c>
      <c r="Z128" s="153"/>
      <c r="AA128" s="153"/>
      <c r="AB128" s="153"/>
      <c r="AC128" s="153"/>
      <c r="AD128" s="153"/>
      <c r="AE128" s="153"/>
      <c r="AF128" s="153"/>
      <c r="AG128" s="153" t="s">
        <v>964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ht="22.5" outlineLevel="2" x14ac:dyDescent="0.2">
      <c r="A129" s="160"/>
      <c r="B129" s="161"/>
      <c r="C129" s="194" t="s">
        <v>965</v>
      </c>
      <c r="D129" s="192"/>
      <c r="E129" s="193">
        <v>75.599999999999994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3"/>
      <c r="AA129" s="153"/>
      <c r="AB129" s="153"/>
      <c r="AC129" s="153"/>
      <c r="AD129" s="153"/>
      <c r="AE129" s="153"/>
      <c r="AF129" s="153"/>
      <c r="AG129" s="153" t="s">
        <v>243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33.75" outlineLevel="3" x14ac:dyDescent="0.2">
      <c r="A130" s="160"/>
      <c r="B130" s="161"/>
      <c r="C130" s="194" t="s">
        <v>966</v>
      </c>
      <c r="D130" s="192"/>
      <c r="E130" s="193">
        <v>56.6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3"/>
      <c r="AA130" s="153"/>
      <c r="AB130" s="153"/>
      <c r="AC130" s="153"/>
      <c r="AD130" s="153"/>
      <c r="AE130" s="153"/>
      <c r="AF130" s="153"/>
      <c r="AG130" s="153" t="s">
        <v>243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3" x14ac:dyDescent="0.2">
      <c r="A131" s="160"/>
      <c r="B131" s="161"/>
      <c r="C131" s="194" t="s">
        <v>967</v>
      </c>
      <c r="D131" s="192"/>
      <c r="E131" s="193">
        <v>21.6</v>
      </c>
      <c r="F131" s="163"/>
      <c r="G131" s="163"/>
      <c r="H131" s="163"/>
      <c r="I131" s="163"/>
      <c r="J131" s="163"/>
      <c r="K131" s="163"/>
      <c r="L131" s="163"/>
      <c r="M131" s="163"/>
      <c r="N131" s="162"/>
      <c r="O131" s="162"/>
      <c r="P131" s="162"/>
      <c r="Q131" s="162"/>
      <c r="R131" s="163"/>
      <c r="S131" s="163"/>
      <c r="T131" s="163"/>
      <c r="U131" s="163"/>
      <c r="V131" s="163"/>
      <c r="W131" s="163"/>
      <c r="X131" s="163"/>
      <c r="Y131" s="163"/>
      <c r="Z131" s="153"/>
      <c r="AA131" s="153"/>
      <c r="AB131" s="153"/>
      <c r="AC131" s="153"/>
      <c r="AD131" s="153"/>
      <c r="AE131" s="153"/>
      <c r="AF131" s="153"/>
      <c r="AG131" s="153" t="s">
        <v>243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2.5" outlineLevel="3" x14ac:dyDescent="0.2">
      <c r="A132" s="160"/>
      <c r="B132" s="161"/>
      <c r="C132" s="194" t="s">
        <v>968</v>
      </c>
      <c r="D132" s="192"/>
      <c r="E132" s="193">
        <v>29.2</v>
      </c>
      <c r="F132" s="163"/>
      <c r="G132" s="163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3"/>
      <c r="AA132" s="153"/>
      <c r="AB132" s="153"/>
      <c r="AC132" s="153"/>
      <c r="AD132" s="153"/>
      <c r="AE132" s="153"/>
      <c r="AF132" s="153"/>
      <c r="AG132" s="153" t="s">
        <v>243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3" x14ac:dyDescent="0.2">
      <c r="A133" s="160"/>
      <c r="B133" s="161"/>
      <c r="C133" s="194" t="s">
        <v>969</v>
      </c>
      <c r="D133" s="192"/>
      <c r="E133" s="193">
        <v>10.7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3"/>
      <c r="AA133" s="153"/>
      <c r="AB133" s="153"/>
      <c r="AC133" s="153"/>
      <c r="AD133" s="153"/>
      <c r="AE133" s="153"/>
      <c r="AF133" s="153"/>
      <c r="AG133" s="153" t="s">
        <v>243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3" x14ac:dyDescent="0.2">
      <c r="A134" s="160"/>
      <c r="B134" s="161"/>
      <c r="C134" s="194" t="s">
        <v>970</v>
      </c>
      <c r="D134" s="192"/>
      <c r="E134" s="193">
        <v>8.6999999999999993</v>
      </c>
      <c r="F134" s="163"/>
      <c r="G134" s="163"/>
      <c r="H134" s="163"/>
      <c r="I134" s="163"/>
      <c r="J134" s="163"/>
      <c r="K134" s="163"/>
      <c r="L134" s="163"/>
      <c r="M134" s="163"/>
      <c r="N134" s="162"/>
      <c r="O134" s="162"/>
      <c r="P134" s="162"/>
      <c r="Q134" s="162"/>
      <c r="R134" s="163"/>
      <c r="S134" s="163"/>
      <c r="T134" s="163"/>
      <c r="U134" s="163"/>
      <c r="V134" s="163"/>
      <c r="W134" s="163"/>
      <c r="X134" s="163"/>
      <c r="Y134" s="163"/>
      <c r="Z134" s="153"/>
      <c r="AA134" s="153"/>
      <c r="AB134" s="153"/>
      <c r="AC134" s="153"/>
      <c r="AD134" s="153"/>
      <c r="AE134" s="153"/>
      <c r="AF134" s="153"/>
      <c r="AG134" s="153" t="s">
        <v>243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3" x14ac:dyDescent="0.2">
      <c r="A135" s="160"/>
      <c r="B135" s="161"/>
      <c r="C135" s="194" t="s">
        <v>971</v>
      </c>
      <c r="D135" s="192"/>
      <c r="E135" s="193">
        <v>6.8</v>
      </c>
      <c r="F135" s="163"/>
      <c r="G135" s="163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3"/>
      <c r="AA135" s="153"/>
      <c r="AB135" s="153"/>
      <c r="AC135" s="153"/>
      <c r="AD135" s="153"/>
      <c r="AE135" s="153"/>
      <c r="AF135" s="153"/>
      <c r="AG135" s="153" t="s">
        <v>243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3" x14ac:dyDescent="0.2">
      <c r="A136" s="160"/>
      <c r="B136" s="161"/>
      <c r="C136" s="194" t="s">
        <v>972</v>
      </c>
      <c r="D136" s="192"/>
      <c r="E136" s="193">
        <v>6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3"/>
      <c r="AA136" s="153"/>
      <c r="AB136" s="153"/>
      <c r="AC136" s="153"/>
      <c r="AD136" s="153"/>
      <c r="AE136" s="153"/>
      <c r="AF136" s="153"/>
      <c r="AG136" s="153" t="s">
        <v>243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74">
        <v>37</v>
      </c>
      <c r="B137" s="175" t="s">
        <v>973</v>
      </c>
      <c r="C137" s="188" t="s">
        <v>974</v>
      </c>
      <c r="D137" s="176" t="s">
        <v>245</v>
      </c>
      <c r="E137" s="177">
        <v>61.734999999999999</v>
      </c>
      <c r="F137" s="178">
        <v>0</v>
      </c>
      <c r="G137" s="179">
        <f>ROUND(E137*F137,2)</f>
        <v>0</v>
      </c>
      <c r="H137" s="164">
        <v>0</v>
      </c>
      <c r="I137" s="163">
        <f>ROUND(E137*H137,2)</f>
        <v>0</v>
      </c>
      <c r="J137" s="164">
        <v>6500</v>
      </c>
      <c r="K137" s="163">
        <f>ROUND(E137*J137,2)</f>
        <v>401277.5</v>
      </c>
      <c r="L137" s="163">
        <v>21</v>
      </c>
      <c r="M137" s="163">
        <f>G137*(1+L137/100)</f>
        <v>0</v>
      </c>
      <c r="N137" s="162">
        <v>0</v>
      </c>
      <c r="O137" s="162">
        <f>ROUND(E137*N137,2)</f>
        <v>0</v>
      </c>
      <c r="P137" s="162">
        <v>0</v>
      </c>
      <c r="Q137" s="162">
        <f>ROUND(E137*P137,2)</f>
        <v>0</v>
      </c>
      <c r="R137" s="163"/>
      <c r="S137" s="163" t="s">
        <v>229</v>
      </c>
      <c r="T137" s="163" t="s">
        <v>217</v>
      </c>
      <c r="U137" s="163">
        <v>0</v>
      </c>
      <c r="V137" s="163">
        <f>ROUND(E137*U137,2)</f>
        <v>0</v>
      </c>
      <c r="W137" s="163"/>
      <c r="X137" s="163" t="s">
        <v>240</v>
      </c>
      <c r="Y137" s="163" t="s">
        <v>219</v>
      </c>
      <c r="Z137" s="153"/>
      <c r="AA137" s="153"/>
      <c r="AB137" s="153"/>
      <c r="AC137" s="153"/>
      <c r="AD137" s="153"/>
      <c r="AE137" s="153"/>
      <c r="AF137" s="153"/>
      <c r="AG137" s="153" t="s">
        <v>241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2" x14ac:dyDescent="0.2">
      <c r="A138" s="160"/>
      <c r="B138" s="161"/>
      <c r="C138" s="194" t="s">
        <v>975</v>
      </c>
      <c r="D138" s="192"/>
      <c r="E138" s="193">
        <v>26.37</v>
      </c>
      <c r="F138" s="163"/>
      <c r="G138" s="163"/>
      <c r="H138" s="163"/>
      <c r="I138" s="163"/>
      <c r="J138" s="163"/>
      <c r="K138" s="163"/>
      <c r="L138" s="163"/>
      <c r="M138" s="163"/>
      <c r="N138" s="162"/>
      <c r="O138" s="162"/>
      <c r="P138" s="162"/>
      <c r="Q138" s="162"/>
      <c r="R138" s="163"/>
      <c r="S138" s="163"/>
      <c r="T138" s="163"/>
      <c r="U138" s="163"/>
      <c r="V138" s="163"/>
      <c r="W138" s="163"/>
      <c r="X138" s="163"/>
      <c r="Y138" s="163"/>
      <c r="Z138" s="153"/>
      <c r="AA138" s="153"/>
      <c r="AB138" s="153"/>
      <c r="AC138" s="153"/>
      <c r="AD138" s="153"/>
      <c r="AE138" s="153"/>
      <c r="AF138" s="153"/>
      <c r="AG138" s="153" t="s">
        <v>243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3" x14ac:dyDescent="0.2">
      <c r="A139" s="160"/>
      <c r="B139" s="161"/>
      <c r="C139" s="194" t="s">
        <v>976</v>
      </c>
      <c r="D139" s="192"/>
      <c r="E139" s="193">
        <v>18.734999999999999</v>
      </c>
      <c r="F139" s="163"/>
      <c r="G139" s="163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3"/>
      <c r="AA139" s="153"/>
      <c r="AB139" s="153"/>
      <c r="AC139" s="153"/>
      <c r="AD139" s="153"/>
      <c r="AE139" s="153"/>
      <c r="AF139" s="153"/>
      <c r="AG139" s="153" t="s">
        <v>243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3" x14ac:dyDescent="0.2">
      <c r="A140" s="160"/>
      <c r="B140" s="161"/>
      <c r="C140" s="194" t="s">
        <v>977</v>
      </c>
      <c r="D140" s="192"/>
      <c r="E140" s="193">
        <v>8.5299999999999994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3"/>
      <c r="AA140" s="153"/>
      <c r="AB140" s="153"/>
      <c r="AC140" s="153"/>
      <c r="AD140" s="153"/>
      <c r="AE140" s="153"/>
      <c r="AF140" s="153"/>
      <c r="AG140" s="153" t="s">
        <v>243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3" x14ac:dyDescent="0.2">
      <c r="A141" s="160"/>
      <c r="B141" s="161"/>
      <c r="C141" s="194" t="s">
        <v>978</v>
      </c>
      <c r="D141" s="192"/>
      <c r="E141" s="193">
        <v>8.1</v>
      </c>
      <c r="F141" s="163"/>
      <c r="G141" s="163"/>
      <c r="H141" s="163"/>
      <c r="I141" s="163"/>
      <c r="J141" s="163"/>
      <c r="K141" s="163"/>
      <c r="L141" s="163"/>
      <c r="M141" s="163"/>
      <c r="N141" s="162"/>
      <c r="O141" s="162"/>
      <c r="P141" s="162"/>
      <c r="Q141" s="162"/>
      <c r="R141" s="163"/>
      <c r="S141" s="163"/>
      <c r="T141" s="163"/>
      <c r="U141" s="163"/>
      <c r="V141" s="163"/>
      <c r="W141" s="163"/>
      <c r="X141" s="163"/>
      <c r="Y141" s="163"/>
      <c r="Z141" s="153"/>
      <c r="AA141" s="153"/>
      <c r="AB141" s="153"/>
      <c r="AC141" s="153"/>
      <c r="AD141" s="153"/>
      <c r="AE141" s="153"/>
      <c r="AF141" s="153"/>
      <c r="AG141" s="153" t="s">
        <v>243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74">
        <v>38</v>
      </c>
      <c r="B142" s="175" t="s">
        <v>979</v>
      </c>
      <c r="C142" s="188" t="s">
        <v>980</v>
      </c>
      <c r="D142" s="176" t="s">
        <v>245</v>
      </c>
      <c r="E142" s="177">
        <v>16.605</v>
      </c>
      <c r="F142" s="178">
        <v>0</v>
      </c>
      <c r="G142" s="179">
        <f>ROUND(E142*F142,2)</f>
        <v>0</v>
      </c>
      <c r="H142" s="164">
        <v>0</v>
      </c>
      <c r="I142" s="163">
        <f>ROUND(E142*H142,2)</f>
        <v>0</v>
      </c>
      <c r="J142" s="164">
        <v>12500</v>
      </c>
      <c r="K142" s="163">
        <f>ROUND(E142*J142,2)</f>
        <v>207562.5</v>
      </c>
      <c r="L142" s="163">
        <v>21</v>
      </c>
      <c r="M142" s="163">
        <f>G142*(1+L142/100)</f>
        <v>0</v>
      </c>
      <c r="N142" s="162">
        <v>0</v>
      </c>
      <c r="O142" s="162">
        <f>ROUND(E142*N142,2)</f>
        <v>0</v>
      </c>
      <c r="P142" s="162">
        <v>0</v>
      </c>
      <c r="Q142" s="162">
        <f>ROUND(E142*P142,2)</f>
        <v>0</v>
      </c>
      <c r="R142" s="163"/>
      <c r="S142" s="163" t="s">
        <v>229</v>
      </c>
      <c r="T142" s="163" t="s">
        <v>217</v>
      </c>
      <c r="U142" s="163">
        <v>0</v>
      </c>
      <c r="V142" s="163">
        <f>ROUND(E142*U142,2)</f>
        <v>0</v>
      </c>
      <c r="W142" s="163"/>
      <c r="X142" s="163" t="s">
        <v>240</v>
      </c>
      <c r="Y142" s="163" t="s">
        <v>219</v>
      </c>
      <c r="Z142" s="153"/>
      <c r="AA142" s="153"/>
      <c r="AB142" s="153"/>
      <c r="AC142" s="153"/>
      <c r="AD142" s="153"/>
      <c r="AE142" s="153"/>
      <c r="AF142" s="153"/>
      <c r="AG142" s="153" t="s">
        <v>241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2" x14ac:dyDescent="0.2">
      <c r="A143" s="160"/>
      <c r="B143" s="161"/>
      <c r="C143" s="194" t="s">
        <v>981</v>
      </c>
      <c r="D143" s="192"/>
      <c r="E143" s="193">
        <v>7.15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3"/>
      <c r="AA143" s="153"/>
      <c r="AB143" s="153"/>
      <c r="AC143" s="153"/>
      <c r="AD143" s="153"/>
      <c r="AE143" s="153"/>
      <c r="AF143" s="153"/>
      <c r="AG143" s="153" t="s">
        <v>243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3" x14ac:dyDescent="0.2">
      <c r="A144" s="160"/>
      <c r="B144" s="161"/>
      <c r="C144" s="194" t="s">
        <v>982</v>
      </c>
      <c r="D144" s="192"/>
      <c r="E144" s="193">
        <v>4.72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3"/>
      <c r="AA144" s="153"/>
      <c r="AB144" s="153"/>
      <c r="AC144" s="153"/>
      <c r="AD144" s="153"/>
      <c r="AE144" s="153"/>
      <c r="AF144" s="153"/>
      <c r="AG144" s="153" t="s">
        <v>243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3" x14ac:dyDescent="0.2">
      <c r="A145" s="160"/>
      <c r="B145" s="161"/>
      <c r="C145" s="194" t="s">
        <v>983</v>
      </c>
      <c r="D145" s="192"/>
      <c r="E145" s="193">
        <v>2.73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3"/>
      <c r="AA145" s="153"/>
      <c r="AB145" s="153"/>
      <c r="AC145" s="153"/>
      <c r="AD145" s="153"/>
      <c r="AE145" s="153"/>
      <c r="AF145" s="153"/>
      <c r="AG145" s="153" t="s">
        <v>243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3" x14ac:dyDescent="0.2">
      <c r="A146" s="160"/>
      <c r="B146" s="161"/>
      <c r="C146" s="194" t="s">
        <v>984</v>
      </c>
      <c r="D146" s="192"/>
      <c r="E146" s="193">
        <v>2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3"/>
      <c r="AA146" s="153"/>
      <c r="AB146" s="153"/>
      <c r="AC146" s="153"/>
      <c r="AD146" s="153"/>
      <c r="AE146" s="153"/>
      <c r="AF146" s="153"/>
      <c r="AG146" s="153" t="s">
        <v>243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80">
        <v>39</v>
      </c>
      <c r="B147" s="181" t="s">
        <v>985</v>
      </c>
      <c r="C147" s="187" t="s">
        <v>650</v>
      </c>
      <c r="D147" s="182" t="s">
        <v>0</v>
      </c>
      <c r="E147" s="183">
        <v>6387.5280000000002</v>
      </c>
      <c r="F147" s="184">
        <v>0</v>
      </c>
      <c r="G147" s="185">
        <f>ROUND(E147*F147,2)</f>
        <v>0</v>
      </c>
      <c r="H147" s="164">
        <v>0</v>
      </c>
      <c r="I147" s="163">
        <f>ROUND(E147*H147,2)</f>
        <v>0</v>
      </c>
      <c r="J147" s="164">
        <v>1.85</v>
      </c>
      <c r="K147" s="163">
        <f>ROUND(E147*J147,2)</f>
        <v>11816.93</v>
      </c>
      <c r="L147" s="163">
        <v>21</v>
      </c>
      <c r="M147" s="163">
        <f>G147*(1+L147/100)</f>
        <v>0</v>
      </c>
      <c r="N147" s="162">
        <v>0</v>
      </c>
      <c r="O147" s="162">
        <f>ROUND(E147*N147,2)</f>
        <v>0</v>
      </c>
      <c r="P147" s="162">
        <v>0</v>
      </c>
      <c r="Q147" s="162">
        <f>ROUND(E147*P147,2)</f>
        <v>0</v>
      </c>
      <c r="R147" s="163"/>
      <c r="S147" s="163" t="s">
        <v>216</v>
      </c>
      <c r="T147" s="163" t="s">
        <v>216</v>
      </c>
      <c r="U147" s="163">
        <v>0</v>
      </c>
      <c r="V147" s="163">
        <f>ROUND(E147*U147,2)</f>
        <v>0</v>
      </c>
      <c r="W147" s="163"/>
      <c r="X147" s="163" t="s">
        <v>291</v>
      </c>
      <c r="Y147" s="163" t="s">
        <v>219</v>
      </c>
      <c r="Z147" s="153"/>
      <c r="AA147" s="153"/>
      <c r="AB147" s="153"/>
      <c r="AC147" s="153"/>
      <c r="AD147" s="153"/>
      <c r="AE147" s="153"/>
      <c r="AF147" s="153"/>
      <c r="AG147" s="153" t="s">
        <v>297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x14ac:dyDescent="0.2">
      <c r="A148" s="167" t="s">
        <v>211</v>
      </c>
      <c r="B148" s="168" t="s">
        <v>165</v>
      </c>
      <c r="C148" s="186" t="s">
        <v>166</v>
      </c>
      <c r="D148" s="169"/>
      <c r="E148" s="170"/>
      <c r="F148" s="171"/>
      <c r="G148" s="172">
        <f>SUMIF(AG149:AG154,"&lt;&gt;NOR",G149:G154)</f>
        <v>0</v>
      </c>
      <c r="H148" s="166"/>
      <c r="I148" s="166">
        <f>SUM(I149:I154)</f>
        <v>0</v>
      </c>
      <c r="J148" s="166"/>
      <c r="K148" s="166">
        <f>SUM(K149:K154)</f>
        <v>307332.83</v>
      </c>
      <c r="L148" s="166"/>
      <c r="M148" s="166">
        <f>SUM(M149:M154)</f>
        <v>0</v>
      </c>
      <c r="N148" s="165"/>
      <c r="O148" s="165">
        <f>SUM(O149:O154)</f>
        <v>0</v>
      </c>
      <c r="P148" s="165"/>
      <c r="Q148" s="165">
        <f>SUM(Q149:Q154)</f>
        <v>0</v>
      </c>
      <c r="R148" s="166"/>
      <c r="S148" s="166"/>
      <c r="T148" s="166"/>
      <c r="U148" s="166"/>
      <c r="V148" s="166">
        <f>SUM(V149:V154)</f>
        <v>0</v>
      </c>
      <c r="W148" s="166"/>
      <c r="X148" s="166"/>
      <c r="Y148" s="166"/>
      <c r="AG148" t="s">
        <v>212</v>
      </c>
    </row>
    <row r="149" spans="1:60" ht="22.5" outlineLevel="1" x14ac:dyDescent="0.2">
      <c r="A149" s="180">
        <v>40</v>
      </c>
      <c r="B149" s="181" t="s">
        <v>986</v>
      </c>
      <c r="C149" s="187" t="s">
        <v>987</v>
      </c>
      <c r="D149" s="182" t="s">
        <v>575</v>
      </c>
      <c r="E149" s="183">
        <v>2</v>
      </c>
      <c r="F149" s="184">
        <v>0</v>
      </c>
      <c r="G149" s="185">
        <f>ROUND(E149*F149,2)</f>
        <v>0</v>
      </c>
      <c r="H149" s="164">
        <v>0</v>
      </c>
      <c r="I149" s="163">
        <f>ROUND(E149*H149,2)</f>
        <v>0</v>
      </c>
      <c r="J149" s="164">
        <v>55500</v>
      </c>
      <c r="K149" s="163">
        <f>ROUND(E149*J149,2)</f>
        <v>111000</v>
      </c>
      <c r="L149" s="163">
        <v>21</v>
      </c>
      <c r="M149" s="163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2">
        <f>ROUND(E149*P149,2)</f>
        <v>0</v>
      </c>
      <c r="R149" s="163"/>
      <c r="S149" s="163" t="s">
        <v>229</v>
      </c>
      <c r="T149" s="163" t="s">
        <v>217</v>
      </c>
      <c r="U149" s="163">
        <v>0</v>
      </c>
      <c r="V149" s="163">
        <f>ROUND(E149*U149,2)</f>
        <v>0</v>
      </c>
      <c r="W149" s="163"/>
      <c r="X149" s="163" t="s">
        <v>240</v>
      </c>
      <c r="Y149" s="163" t="s">
        <v>219</v>
      </c>
      <c r="Z149" s="153"/>
      <c r="AA149" s="153"/>
      <c r="AB149" s="153"/>
      <c r="AC149" s="153"/>
      <c r="AD149" s="153"/>
      <c r="AE149" s="153"/>
      <c r="AF149" s="153"/>
      <c r="AG149" s="153" t="s">
        <v>241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ht="22.5" outlineLevel="1" x14ac:dyDescent="0.2">
      <c r="A150" s="180">
        <v>41</v>
      </c>
      <c r="B150" s="181" t="s">
        <v>988</v>
      </c>
      <c r="C150" s="187" t="s">
        <v>989</v>
      </c>
      <c r="D150" s="182" t="s">
        <v>256</v>
      </c>
      <c r="E150" s="183">
        <v>1</v>
      </c>
      <c r="F150" s="184">
        <v>0</v>
      </c>
      <c r="G150" s="185">
        <f>ROUND(E150*F150,2)</f>
        <v>0</v>
      </c>
      <c r="H150" s="164">
        <v>0</v>
      </c>
      <c r="I150" s="163">
        <f>ROUND(E150*H150,2)</f>
        <v>0</v>
      </c>
      <c r="J150" s="164">
        <v>75500</v>
      </c>
      <c r="K150" s="163">
        <f>ROUND(E150*J150,2)</f>
        <v>75500</v>
      </c>
      <c r="L150" s="163">
        <v>21</v>
      </c>
      <c r="M150" s="163">
        <f>G150*(1+L150/100)</f>
        <v>0</v>
      </c>
      <c r="N150" s="162">
        <v>0</v>
      </c>
      <c r="O150" s="162">
        <f>ROUND(E150*N150,2)</f>
        <v>0</v>
      </c>
      <c r="P150" s="162">
        <v>0</v>
      </c>
      <c r="Q150" s="162">
        <f>ROUND(E150*P150,2)</f>
        <v>0</v>
      </c>
      <c r="R150" s="163"/>
      <c r="S150" s="163" t="s">
        <v>229</v>
      </c>
      <c r="T150" s="163" t="s">
        <v>217</v>
      </c>
      <c r="U150" s="163">
        <v>0</v>
      </c>
      <c r="V150" s="163">
        <f>ROUND(E150*U150,2)</f>
        <v>0</v>
      </c>
      <c r="W150" s="163"/>
      <c r="X150" s="163" t="s">
        <v>240</v>
      </c>
      <c r="Y150" s="163" t="s">
        <v>219</v>
      </c>
      <c r="Z150" s="153"/>
      <c r="AA150" s="153"/>
      <c r="AB150" s="153"/>
      <c r="AC150" s="153"/>
      <c r="AD150" s="153"/>
      <c r="AE150" s="153"/>
      <c r="AF150" s="153"/>
      <c r="AG150" s="153" t="s">
        <v>241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74">
        <v>42</v>
      </c>
      <c r="B151" s="175" t="s">
        <v>990</v>
      </c>
      <c r="C151" s="188" t="s">
        <v>991</v>
      </c>
      <c r="D151" s="176" t="s">
        <v>992</v>
      </c>
      <c r="E151" s="177">
        <v>10.37</v>
      </c>
      <c r="F151" s="178">
        <v>0</v>
      </c>
      <c r="G151" s="179">
        <f>ROUND(E151*F151,2)</f>
        <v>0</v>
      </c>
      <c r="H151" s="164">
        <v>0</v>
      </c>
      <c r="I151" s="163">
        <f>ROUND(E151*H151,2)</f>
        <v>0</v>
      </c>
      <c r="J151" s="164">
        <v>11000</v>
      </c>
      <c r="K151" s="163">
        <f>ROUND(E151*J151,2)</f>
        <v>114070</v>
      </c>
      <c r="L151" s="163">
        <v>21</v>
      </c>
      <c r="M151" s="163">
        <f>G151*(1+L151/100)</f>
        <v>0</v>
      </c>
      <c r="N151" s="162">
        <v>0</v>
      </c>
      <c r="O151" s="162">
        <f>ROUND(E151*N151,2)</f>
        <v>0</v>
      </c>
      <c r="P151" s="162">
        <v>0</v>
      </c>
      <c r="Q151" s="162">
        <f>ROUND(E151*P151,2)</f>
        <v>0</v>
      </c>
      <c r="R151" s="163"/>
      <c r="S151" s="163" t="s">
        <v>229</v>
      </c>
      <c r="T151" s="163" t="s">
        <v>217</v>
      </c>
      <c r="U151" s="163">
        <v>0</v>
      </c>
      <c r="V151" s="163">
        <f>ROUND(E151*U151,2)</f>
        <v>0</v>
      </c>
      <c r="W151" s="163"/>
      <c r="X151" s="163" t="s">
        <v>240</v>
      </c>
      <c r="Y151" s="163" t="s">
        <v>219</v>
      </c>
      <c r="Z151" s="153"/>
      <c r="AA151" s="153"/>
      <c r="AB151" s="153"/>
      <c r="AC151" s="153"/>
      <c r="AD151" s="153"/>
      <c r="AE151" s="153"/>
      <c r="AF151" s="153"/>
      <c r="AG151" s="153" t="s">
        <v>241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2" x14ac:dyDescent="0.2">
      <c r="A152" s="160"/>
      <c r="B152" s="161"/>
      <c r="C152" s="194" t="s">
        <v>993</v>
      </c>
      <c r="D152" s="192"/>
      <c r="E152" s="193">
        <v>6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3"/>
      <c r="AA152" s="153"/>
      <c r="AB152" s="153"/>
      <c r="AC152" s="153"/>
      <c r="AD152" s="153"/>
      <c r="AE152" s="153"/>
      <c r="AF152" s="153"/>
      <c r="AG152" s="153" t="s">
        <v>243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3" x14ac:dyDescent="0.2">
      <c r="A153" s="160"/>
      <c r="B153" s="161"/>
      <c r="C153" s="194" t="s">
        <v>994</v>
      </c>
      <c r="D153" s="192"/>
      <c r="E153" s="193">
        <v>4.37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3"/>
      <c r="AA153" s="153"/>
      <c r="AB153" s="153"/>
      <c r="AC153" s="153"/>
      <c r="AD153" s="153"/>
      <c r="AE153" s="153"/>
      <c r="AF153" s="153"/>
      <c r="AG153" s="153" t="s">
        <v>243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80">
        <v>43</v>
      </c>
      <c r="B154" s="181" t="s">
        <v>549</v>
      </c>
      <c r="C154" s="187" t="s">
        <v>550</v>
      </c>
      <c r="D154" s="182" t="s">
        <v>0</v>
      </c>
      <c r="E154" s="183">
        <v>3005.7</v>
      </c>
      <c r="F154" s="184">
        <v>0</v>
      </c>
      <c r="G154" s="185">
        <f>ROUND(E154*F154,2)</f>
        <v>0</v>
      </c>
      <c r="H154" s="164">
        <v>0</v>
      </c>
      <c r="I154" s="163">
        <f>ROUND(E154*H154,2)</f>
        <v>0</v>
      </c>
      <c r="J154" s="164">
        <v>2.25</v>
      </c>
      <c r="K154" s="163">
        <f>ROUND(E154*J154,2)</f>
        <v>6762.83</v>
      </c>
      <c r="L154" s="163">
        <v>21</v>
      </c>
      <c r="M154" s="163">
        <f>G154*(1+L154/100)</f>
        <v>0</v>
      </c>
      <c r="N154" s="162">
        <v>0</v>
      </c>
      <c r="O154" s="162">
        <f>ROUND(E154*N154,2)</f>
        <v>0</v>
      </c>
      <c r="P154" s="162">
        <v>0</v>
      </c>
      <c r="Q154" s="162">
        <f>ROUND(E154*P154,2)</f>
        <v>0</v>
      </c>
      <c r="R154" s="163"/>
      <c r="S154" s="163" t="s">
        <v>216</v>
      </c>
      <c r="T154" s="163" t="s">
        <v>216</v>
      </c>
      <c r="U154" s="163">
        <v>0</v>
      </c>
      <c r="V154" s="163">
        <f>ROUND(E154*U154,2)</f>
        <v>0</v>
      </c>
      <c r="W154" s="163"/>
      <c r="X154" s="163" t="s">
        <v>291</v>
      </c>
      <c r="Y154" s="163" t="s">
        <v>219</v>
      </c>
      <c r="Z154" s="153"/>
      <c r="AA154" s="153"/>
      <c r="AB154" s="153"/>
      <c r="AC154" s="153"/>
      <c r="AD154" s="153"/>
      <c r="AE154" s="153"/>
      <c r="AF154" s="153"/>
      <c r="AG154" s="153" t="s">
        <v>297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x14ac:dyDescent="0.2">
      <c r="A155" s="167" t="s">
        <v>211</v>
      </c>
      <c r="B155" s="168" t="s">
        <v>179</v>
      </c>
      <c r="C155" s="186" t="s">
        <v>180</v>
      </c>
      <c r="D155" s="169"/>
      <c r="E155" s="170"/>
      <c r="F155" s="171"/>
      <c r="G155" s="172">
        <f>SUMIF(AG156:AG176,"&lt;&gt;NOR",G156:G176)</f>
        <v>0</v>
      </c>
      <c r="H155" s="166"/>
      <c r="I155" s="166">
        <f>SUM(I156:I176)</f>
        <v>75.95</v>
      </c>
      <c r="J155" s="166"/>
      <c r="K155" s="166">
        <f>SUM(K156:K176)</f>
        <v>46940.850000000006</v>
      </c>
      <c r="L155" s="166"/>
      <c r="M155" s="166">
        <f>SUM(M156:M176)</f>
        <v>0</v>
      </c>
      <c r="N155" s="165"/>
      <c r="O155" s="165">
        <f>SUM(O156:O176)</f>
        <v>0</v>
      </c>
      <c r="P155" s="165"/>
      <c r="Q155" s="165">
        <f>SUM(Q156:Q176)</f>
        <v>0</v>
      </c>
      <c r="R155" s="166"/>
      <c r="S155" s="166"/>
      <c r="T155" s="166"/>
      <c r="U155" s="166"/>
      <c r="V155" s="166">
        <f>SUM(V156:V176)</f>
        <v>62.080000000000005</v>
      </c>
      <c r="W155" s="166"/>
      <c r="X155" s="166"/>
      <c r="Y155" s="166"/>
      <c r="AG155" t="s">
        <v>212</v>
      </c>
    </row>
    <row r="156" spans="1:60" outlineLevel="1" x14ac:dyDescent="0.2">
      <c r="A156" s="174">
        <v>44</v>
      </c>
      <c r="B156" s="175" t="s">
        <v>995</v>
      </c>
      <c r="C156" s="188" t="s">
        <v>996</v>
      </c>
      <c r="D156" s="176" t="s">
        <v>283</v>
      </c>
      <c r="E156" s="177">
        <v>6.7970000000000003E-2</v>
      </c>
      <c r="F156" s="178">
        <v>0</v>
      </c>
      <c r="G156" s="179">
        <f>ROUND(E156*F156,2)</f>
        <v>0</v>
      </c>
      <c r="H156" s="164">
        <v>0</v>
      </c>
      <c r="I156" s="163">
        <f>ROUND(E156*H156,2)</f>
        <v>0</v>
      </c>
      <c r="J156" s="164">
        <v>-23055.32</v>
      </c>
      <c r="K156" s="163">
        <f>ROUND(E156*J156,2)</f>
        <v>-1567.07</v>
      </c>
      <c r="L156" s="163">
        <v>21</v>
      </c>
      <c r="M156" s="163">
        <f>G156*(1+L156/100)</f>
        <v>0</v>
      </c>
      <c r="N156" s="162">
        <v>0</v>
      </c>
      <c r="O156" s="162">
        <f>ROUND(E156*N156,2)</f>
        <v>0</v>
      </c>
      <c r="P156" s="162">
        <v>0</v>
      </c>
      <c r="Q156" s="162">
        <f>ROUND(E156*P156,2)</f>
        <v>0</v>
      </c>
      <c r="R156" s="163"/>
      <c r="S156" s="163" t="s">
        <v>216</v>
      </c>
      <c r="T156" s="163" t="s">
        <v>216</v>
      </c>
      <c r="U156" s="163">
        <v>0</v>
      </c>
      <c r="V156" s="163">
        <f>ROUND(E156*U156,2)</f>
        <v>0</v>
      </c>
      <c r="W156" s="163"/>
      <c r="X156" s="163" t="s">
        <v>240</v>
      </c>
      <c r="Y156" s="163" t="s">
        <v>219</v>
      </c>
      <c r="Z156" s="153"/>
      <c r="AA156" s="153"/>
      <c r="AB156" s="153"/>
      <c r="AC156" s="153"/>
      <c r="AD156" s="153"/>
      <c r="AE156" s="153"/>
      <c r="AF156" s="153"/>
      <c r="AG156" s="153" t="s">
        <v>241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2.5" outlineLevel="2" x14ac:dyDescent="0.2">
      <c r="A157" s="160"/>
      <c r="B157" s="161"/>
      <c r="C157" s="194" t="s">
        <v>997</v>
      </c>
      <c r="D157" s="192"/>
      <c r="E157" s="193">
        <v>6.7970000000000003E-2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3"/>
      <c r="AA157" s="153"/>
      <c r="AB157" s="153"/>
      <c r="AC157" s="153"/>
      <c r="AD157" s="153"/>
      <c r="AE157" s="153"/>
      <c r="AF157" s="153"/>
      <c r="AG157" s="153" t="s">
        <v>243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74">
        <v>45</v>
      </c>
      <c r="B158" s="175" t="s">
        <v>323</v>
      </c>
      <c r="C158" s="188" t="s">
        <v>324</v>
      </c>
      <c r="D158" s="176" t="s">
        <v>283</v>
      </c>
      <c r="E158" s="177">
        <v>13.4186</v>
      </c>
      <c r="F158" s="178">
        <v>0</v>
      </c>
      <c r="G158" s="179">
        <f>ROUND(E158*F158,2)</f>
        <v>0</v>
      </c>
      <c r="H158" s="164">
        <v>4.4400000000000004</v>
      </c>
      <c r="I158" s="163">
        <f>ROUND(E158*H158,2)</f>
        <v>59.58</v>
      </c>
      <c r="J158" s="164">
        <v>51.06</v>
      </c>
      <c r="K158" s="163">
        <f>ROUND(E158*J158,2)</f>
        <v>685.15</v>
      </c>
      <c r="L158" s="163">
        <v>21</v>
      </c>
      <c r="M158" s="163">
        <f>G158*(1+L158/100)</f>
        <v>0</v>
      </c>
      <c r="N158" s="162">
        <v>0</v>
      </c>
      <c r="O158" s="162">
        <f>ROUND(E158*N158,2)</f>
        <v>0</v>
      </c>
      <c r="P158" s="162">
        <v>0</v>
      </c>
      <c r="Q158" s="162">
        <f>ROUND(E158*P158,2)</f>
        <v>0</v>
      </c>
      <c r="R158" s="163"/>
      <c r="S158" s="163" t="s">
        <v>216</v>
      </c>
      <c r="T158" s="163" t="s">
        <v>216</v>
      </c>
      <c r="U158" s="163">
        <v>3.4000000000000002E-2</v>
      </c>
      <c r="V158" s="163">
        <f>ROUND(E158*U158,2)</f>
        <v>0.46</v>
      </c>
      <c r="W158" s="163"/>
      <c r="X158" s="163" t="s">
        <v>240</v>
      </c>
      <c r="Y158" s="163" t="s">
        <v>219</v>
      </c>
      <c r="Z158" s="153"/>
      <c r="AA158" s="153"/>
      <c r="AB158" s="153"/>
      <c r="AC158" s="153"/>
      <c r="AD158" s="153"/>
      <c r="AE158" s="153"/>
      <c r="AF158" s="153"/>
      <c r="AG158" s="153" t="s">
        <v>241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2" x14ac:dyDescent="0.2">
      <c r="A159" s="160"/>
      <c r="B159" s="161"/>
      <c r="C159" s="194" t="s">
        <v>945</v>
      </c>
      <c r="D159" s="192"/>
      <c r="E159" s="193">
        <v>17.29843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3"/>
      <c r="AA159" s="153"/>
      <c r="AB159" s="153"/>
      <c r="AC159" s="153"/>
      <c r="AD159" s="153"/>
      <c r="AE159" s="153"/>
      <c r="AF159" s="153"/>
      <c r="AG159" s="153" t="s">
        <v>243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3" x14ac:dyDescent="0.2">
      <c r="A160" s="160"/>
      <c r="B160" s="161"/>
      <c r="C160" s="194" t="s">
        <v>946</v>
      </c>
      <c r="D160" s="192"/>
      <c r="E160" s="193">
        <v>-6.7970000000000003E-2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3"/>
      <c r="AA160" s="153"/>
      <c r="AB160" s="153"/>
      <c r="AC160" s="153"/>
      <c r="AD160" s="153"/>
      <c r="AE160" s="153"/>
      <c r="AF160" s="153"/>
      <c r="AG160" s="153" t="s">
        <v>243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3" x14ac:dyDescent="0.2">
      <c r="A161" s="160"/>
      <c r="B161" s="161"/>
      <c r="C161" s="194" t="s">
        <v>947</v>
      </c>
      <c r="D161" s="192"/>
      <c r="E161" s="193">
        <v>-0.19374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3"/>
      <c r="AA161" s="153"/>
      <c r="AB161" s="153"/>
      <c r="AC161" s="153"/>
      <c r="AD161" s="153"/>
      <c r="AE161" s="153"/>
      <c r="AF161" s="153"/>
      <c r="AG161" s="153" t="s">
        <v>243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3" x14ac:dyDescent="0.2">
      <c r="A162" s="160"/>
      <c r="B162" s="161"/>
      <c r="C162" s="194" t="s">
        <v>948</v>
      </c>
      <c r="D162" s="192"/>
      <c r="E162" s="193">
        <v>-3.6181199999999998</v>
      </c>
      <c r="F162" s="163"/>
      <c r="G162" s="163"/>
      <c r="H162" s="163"/>
      <c r="I162" s="163"/>
      <c r="J162" s="163"/>
      <c r="K162" s="163"/>
      <c r="L162" s="163"/>
      <c r="M162" s="163"/>
      <c r="N162" s="162"/>
      <c r="O162" s="162"/>
      <c r="P162" s="162"/>
      <c r="Q162" s="162"/>
      <c r="R162" s="163"/>
      <c r="S162" s="163"/>
      <c r="T162" s="163"/>
      <c r="U162" s="163"/>
      <c r="V162" s="163"/>
      <c r="W162" s="163"/>
      <c r="X162" s="163"/>
      <c r="Y162" s="163"/>
      <c r="Z162" s="153"/>
      <c r="AA162" s="153"/>
      <c r="AB162" s="153"/>
      <c r="AC162" s="153"/>
      <c r="AD162" s="153"/>
      <c r="AE162" s="153"/>
      <c r="AF162" s="153"/>
      <c r="AG162" s="153" t="s">
        <v>243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80">
        <v>46</v>
      </c>
      <c r="B163" s="181" t="s">
        <v>327</v>
      </c>
      <c r="C163" s="187" t="s">
        <v>328</v>
      </c>
      <c r="D163" s="182" t="s">
        <v>283</v>
      </c>
      <c r="E163" s="183">
        <v>3.6860900000000001</v>
      </c>
      <c r="F163" s="184">
        <v>0</v>
      </c>
      <c r="G163" s="185">
        <f>ROUND(E163*F163,2)</f>
        <v>0</v>
      </c>
      <c r="H163" s="164">
        <v>4.4400000000000004</v>
      </c>
      <c r="I163" s="163">
        <f>ROUND(E163*H163,2)</f>
        <v>16.37</v>
      </c>
      <c r="J163" s="164">
        <v>403.06</v>
      </c>
      <c r="K163" s="163">
        <f>ROUND(E163*J163,2)</f>
        <v>1485.72</v>
      </c>
      <c r="L163" s="163">
        <v>21</v>
      </c>
      <c r="M163" s="163">
        <f>G163*(1+L163/100)</f>
        <v>0</v>
      </c>
      <c r="N163" s="162">
        <v>0</v>
      </c>
      <c r="O163" s="162">
        <f>ROUND(E163*N163,2)</f>
        <v>0</v>
      </c>
      <c r="P163" s="162">
        <v>0</v>
      </c>
      <c r="Q163" s="162">
        <f>ROUND(E163*P163,2)</f>
        <v>0</v>
      </c>
      <c r="R163" s="163"/>
      <c r="S163" s="163" t="s">
        <v>216</v>
      </c>
      <c r="T163" s="163" t="s">
        <v>216</v>
      </c>
      <c r="U163" s="163">
        <v>4.2000000000000003E-2</v>
      </c>
      <c r="V163" s="163">
        <f>ROUND(E163*U163,2)</f>
        <v>0.15</v>
      </c>
      <c r="W163" s="163"/>
      <c r="X163" s="163" t="s">
        <v>240</v>
      </c>
      <c r="Y163" s="163" t="s">
        <v>219</v>
      </c>
      <c r="Z163" s="153"/>
      <c r="AA163" s="153"/>
      <c r="AB163" s="153"/>
      <c r="AC163" s="153"/>
      <c r="AD163" s="153"/>
      <c r="AE163" s="153"/>
      <c r="AF163" s="153"/>
      <c r="AG163" s="153" t="s">
        <v>241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74">
        <v>47</v>
      </c>
      <c r="B164" s="175" t="s">
        <v>331</v>
      </c>
      <c r="C164" s="188" t="s">
        <v>332</v>
      </c>
      <c r="D164" s="176" t="s">
        <v>283</v>
      </c>
      <c r="E164" s="177">
        <v>45.409559999999999</v>
      </c>
      <c r="F164" s="178">
        <v>0</v>
      </c>
      <c r="G164" s="179">
        <f>ROUND(E164*F164,2)</f>
        <v>0</v>
      </c>
      <c r="H164" s="164">
        <v>0</v>
      </c>
      <c r="I164" s="163">
        <f>ROUND(E164*H164,2)</f>
        <v>0</v>
      </c>
      <c r="J164" s="164">
        <v>31.6</v>
      </c>
      <c r="K164" s="163">
        <f>ROUND(E164*J164,2)</f>
        <v>1434.94</v>
      </c>
      <c r="L164" s="163">
        <v>21</v>
      </c>
      <c r="M164" s="163">
        <f>G164*(1+L164/100)</f>
        <v>0</v>
      </c>
      <c r="N164" s="162">
        <v>0</v>
      </c>
      <c r="O164" s="162">
        <f>ROUND(E164*N164,2)</f>
        <v>0</v>
      </c>
      <c r="P164" s="162">
        <v>0</v>
      </c>
      <c r="Q164" s="162">
        <f>ROUND(E164*P164,2)</f>
        <v>0</v>
      </c>
      <c r="R164" s="163"/>
      <c r="S164" s="163" t="s">
        <v>216</v>
      </c>
      <c r="T164" s="163" t="s">
        <v>216</v>
      </c>
      <c r="U164" s="163">
        <v>0</v>
      </c>
      <c r="V164" s="163">
        <f>ROUND(E164*U164,2)</f>
        <v>0</v>
      </c>
      <c r="W164" s="163"/>
      <c r="X164" s="163" t="s">
        <v>240</v>
      </c>
      <c r="Y164" s="163" t="s">
        <v>219</v>
      </c>
      <c r="Z164" s="153"/>
      <c r="AA164" s="153"/>
      <c r="AB164" s="153"/>
      <c r="AC164" s="153"/>
      <c r="AD164" s="153"/>
      <c r="AE164" s="153"/>
      <c r="AF164" s="153"/>
      <c r="AG164" s="153" t="s">
        <v>241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2" x14ac:dyDescent="0.2">
      <c r="A165" s="160"/>
      <c r="B165" s="161"/>
      <c r="C165" s="194" t="s">
        <v>998</v>
      </c>
      <c r="D165" s="192"/>
      <c r="E165" s="193">
        <v>45.409559999999999</v>
      </c>
      <c r="F165" s="163"/>
      <c r="G165" s="163"/>
      <c r="H165" s="163"/>
      <c r="I165" s="163"/>
      <c r="J165" s="163"/>
      <c r="K165" s="163"/>
      <c r="L165" s="163"/>
      <c r="M165" s="163"/>
      <c r="N165" s="162"/>
      <c r="O165" s="162"/>
      <c r="P165" s="162"/>
      <c r="Q165" s="162"/>
      <c r="R165" s="163"/>
      <c r="S165" s="163"/>
      <c r="T165" s="163"/>
      <c r="U165" s="163"/>
      <c r="V165" s="163"/>
      <c r="W165" s="163"/>
      <c r="X165" s="163"/>
      <c r="Y165" s="163"/>
      <c r="Z165" s="153"/>
      <c r="AA165" s="153"/>
      <c r="AB165" s="153"/>
      <c r="AC165" s="153"/>
      <c r="AD165" s="153"/>
      <c r="AE165" s="153"/>
      <c r="AF165" s="153"/>
      <c r="AG165" s="153" t="s">
        <v>243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ht="22.5" outlineLevel="1" x14ac:dyDescent="0.2">
      <c r="A166" s="174">
        <v>48</v>
      </c>
      <c r="B166" s="175" t="s">
        <v>999</v>
      </c>
      <c r="C166" s="188" t="s">
        <v>1000</v>
      </c>
      <c r="D166" s="176" t="s">
        <v>283</v>
      </c>
      <c r="E166" s="177">
        <v>0.19374</v>
      </c>
      <c r="F166" s="178">
        <v>0</v>
      </c>
      <c r="G166" s="179">
        <f>ROUND(E166*F166,2)</f>
        <v>0</v>
      </c>
      <c r="H166" s="164">
        <v>0</v>
      </c>
      <c r="I166" s="163">
        <f>ROUND(E166*H166,2)</f>
        <v>0</v>
      </c>
      <c r="J166" s="164">
        <v>2880</v>
      </c>
      <c r="K166" s="163">
        <f>ROUND(E166*J166,2)</f>
        <v>557.97</v>
      </c>
      <c r="L166" s="163">
        <v>21</v>
      </c>
      <c r="M166" s="163">
        <f>G166*(1+L166/100)</f>
        <v>0</v>
      </c>
      <c r="N166" s="162">
        <v>0</v>
      </c>
      <c r="O166" s="162">
        <f>ROUND(E166*N166,2)</f>
        <v>0</v>
      </c>
      <c r="P166" s="162">
        <v>0</v>
      </c>
      <c r="Q166" s="162">
        <f>ROUND(E166*P166,2)</f>
        <v>0</v>
      </c>
      <c r="R166" s="163"/>
      <c r="S166" s="163" t="s">
        <v>216</v>
      </c>
      <c r="T166" s="163" t="s">
        <v>216</v>
      </c>
      <c r="U166" s="163">
        <v>0</v>
      </c>
      <c r="V166" s="163">
        <f>ROUND(E166*U166,2)</f>
        <v>0</v>
      </c>
      <c r="W166" s="163"/>
      <c r="X166" s="163" t="s">
        <v>240</v>
      </c>
      <c r="Y166" s="163" t="s">
        <v>219</v>
      </c>
      <c r="Z166" s="153"/>
      <c r="AA166" s="153"/>
      <c r="AB166" s="153"/>
      <c r="AC166" s="153"/>
      <c r="AD166" s="153"/>
      <c r="AE166" s="153"/>
      <c r="AF166" s="153"/>
      <c r="AG166" s="153" t="s">
        <v>241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2" x14ac:dyDescent="0.2">
      <c r="A167" s="160"/>
      <c r="B167" s="161"/>
      <c r="C167" s="194" t="s">
        <v>1001</v>
      </c>
      <c r="D167" s="192"/>
      <c r="E167" s="193">
        <v>0.19374</v>
      </c>
      <c r="F167" s="163"/>
      <c r="G167" s="163"/>
      <c r="H167" s="163"/>
      <c r="I167" s="163"/>
      <c r="J167" s="163"/>
      <c r="K167" s="163"/>
      <c r="L167" s="163"/>
      <c r="M167" s="163"/>
      <c r="N167" s="162"/>
      <c r="O167" s="162"/>
      <c r="P167" s="162"/>
      <c r="Q167" s="162"/>
      <c r="R167" s="163"/>
      <c r="S167" s="163"/>
      <c r="T167" s="163"/>
      <c r="U167" s="163"/>
      <c r="V167" s="163"/>
      <c r="W167" s="163"/>
      <c r="X167" s="163"/>
      <c r="Y167" s="163"/>
      <c r="Z167" s="153"/>
      <c r="AA167" s="153"/>
      <c r="AB167" s="153"/>
      <c r="AC167" s="153"/>
      <c r="AD167" s="153"/>
      <c r="AE167" s="153"/>
      <c r="AF167" s="153"/>
      <c r="AG167" s="153" t="s">
        <v>243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2.5" outlineLevel="1" x14ac:dyDescent="0.2">
      <c r="A168" s="174">
        <v>49</v>
      </c>
      <c r="B168" s="175" t="s">
        <v>334</v>
      </c>
      <c r="C168" s="188" t="s">
        <v>335</v>
      </c>
      <c r="D168" s="176" t="s">
        <v>283</v>
      </c>
      <c r="E168" s="177">
        <v>3.6181199999999998</v>
      </c>
      <c r="F168" s="178">
        <v>0</v>
      </c>
      <c r="G168" s="179">
        <f>ROUND(E168*F168,2)</f>
        <v>0</v>
      </c>
      <c r="H168" s="164">
        <v>0</v>
      </c>
      <c r="I168" s="163">
        <f>ROUND(E168*H168,2)</f>
        <v>0</v>
      </c>
      <c r="J168" s="164">
        <v>2880</v>
      </c>
      <c r="K168" s="163">
        <f>ROUND(E168*J168,2)</f>
        <v>10420.19</v>
      </c>
      <c r="L168" s="163">
        <v>21</v>
      </c>
      <c r="M168" s="163">
        <f>G168*(1+L168/100)</f>
        <v>0</v>
      </c>
      <c r="N168" s="162">
        <v>0</v>
      </c>
      <c r="O168" s="162">
        <f>ROUND(E168*N168,2)</f>
        <v>0</v>
      </c>
      <c r="P168" s="162">
        <v>0</v>
      </c>
      <c r="Q168" s="162">
        <f>ROUND(E168*P168,2)</f>
        <v>0</v>
      </c>
      <c r="R168" s="163"/>
      <c r="S168" s="163" t="s">
        <v>216</v>
      </c>
      <c r="T168" s="163" t="s">
        <v>216</v>
      </c>
      <c r="U168" s="163">
        <v>0</v>
      </c>
      <c r="V168" s="163">
        <f>ROUND(E168*U168,2)</f>
        <v>0</v>
      </c>
      <c r="W168" s="163"/>
      <c r="X168" s="163" t="s">
        <v>240</v>
      </c>
      <c r="Y168" s="163" t="s">
        <v>219</v>
      </c>
      <c r="Z168" s="153"/>
      <c r="AA168" s="153"/>
      <c r="AB168" s="153"/>
      <c r="AC168" s="153"/>
      <c r="AD168" s="153"/>
      <c r="AE168" s="153"/>
      <c r="AF168" s="153"/>
      <c r="AG168" s="153" t="s">
        <v>241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2" x14ac:dyDescent="0.2">
      <c r="A169" s="160"/>
      <c r="B169" s="161"/>
      <c r="C169" s="194" t="s">
        <v>1002</v>
      </c>
      <c r="D169" s="192"/>
      <c r="E169" s="193">
        <v>0.17624999999999999</v>
      </c>
      <c r="F169" s="163"/>
      <c r="G169" s="163"/>
      <c r="H169" s="163"/>
      <c r="I169" s="163"/>
      <c r="J169" s="163"/>
      <c r="K169" s="163"/>
      <c r="L169" s="163"/>
      <c r="M169" s="163"/>
      <c r="N169" s="162"/>
      <c r="O169" s="162"/>
      <c r="P169" s="162"/>
      <c r="Q169" s="162"/>
      <c r="R169" s="163"/>
      <c r="S169" s="163"/>
      <c r="T169" s="163"/>
      <c r="U169" s="163"/>
      <c r="V169" s="163"/>
      <c r="W169" s="163"/>
      <c r="X169" s="163"/>
      <c r="Y169" s="163"/>
      <c r="Z169" s="153"/>
      <c r="AA169" s="153"/>
      <c r="AB169" s="153"/>
      <c r="AC169" s="153"/>
      <c r="AD169" s="153"/>
      <c r="AE169" s="153"/>
      <c r="AF169" s="153"/>
      <c r="AG169" s="153" t="s">
        <v>243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3" x14ac:dyDescent="0.2">
      <c r="A170" s="160"/>
      <c r="B170" s="161"/>
      <c r="C170" s="194" t="s">
        <v>1003</v>
      </c>
      <c r="D170" s="192"/>
      <c r="E170" s="193">
        <v>1.8218700000000001</v>
      </c>
      <c r="F170" s="163"/>
      <c r="G170" s="163"/>
      <c r="H170" s="163"/>
      <c r="I170" s="163"/>
      <c r="J170" s="163"/>
      <c r="K170" s="163"/>
      <c r="L170" s="163"/>
      <c r="M170" s="163"/>
      <c r="N170" s="162"/>
      <c r="O170" s="162"/>
      <c r="P170" s="162"/>
      <c r="Q170" s="162"/>
      <c r="R170" s="163"/>
      <c r="S170" s="163"/>
      <c r="T170" s="163"/>
      <c r="U170" s="163"/>
      <c r="V170" s="163"/>
      <c r="W170" s="163"/>
      <c r="X170" s="163"/>
      <c r="Y170" s="163"/>
      <c r="Z170" s="153"/>
      <c r="AA170" s="153"/>
      <c r="AB170" s="153"/>
      <c r="AC170" s="153"/>
      <c r="AD170" s="153"/>
      <c r="AE170" s="153"/>
      <c r="AF170" s="153"/>
      <c r="AG170" s="153" t="s">
        <v>243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ht="22.5" outlineLevel="3" x14ac:dyDescent="0.2">
      <c r="A171" s="160"/>
      <c r="B171" s="161"/>
      <c r="C171" s="194" t="s">
        <v>1004</v>
      </c>
      <c r="D171" s="192"/>
      <c r="E171" s="193">
        <v>1.62</v>
      </c>
      <c r="F171" s="163"/>
      <c r="G171" s="163"/>
      <c r="H171" s="163"/>
      <c r="I171" s="163"/>
      <c r="J171" s="163"/>
      <c r="K171" s="163"/>
      <c r="L171" s="163"/>
      <c r="M171" s="163"/>
      <c r="N171" s="162"/>
      <c r="O171" s="162"/>
      <c r="P171" s="162"/>
      <c r="Q171" s="162"/>
      <c r="R171" s="163"/>
      <c r="S171" s="163"/>
      <c r="T171" s="163"/>
      <c r="U171" s="163"/>
      <c r="V171" s="163"/>
      <c r="W171" s="163"/>
      <c r="X171" s="163"/>
      <c r="Y171" s="163"/>
      <c r="Z171" s="153"/>
      <c r="AA171" s="153"/>
      <c r="AB171" s="153"/>
      <c r="AC171" s="153"/>
      <c r="AD171" s="153"/>
      <c r="AE171" s="153"/>
      <c r="AF171" s="153"/>
      <c r="AG171" s="153" t="s">
        <v>243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80">
        <v>50</v>
      </c>
      <c r="B172" s="181" t="s">
        <v>339</v>
      </c>
      <c r="C172" s="187" t="s">
        <v>340</v>
      </c>
      <c r="D172" s="182" t="s">
        <v>283</v>
      </c>
      <c r="E172" s="183">
        <v>17.29843</v>
      </c>
      <c r="F172" s="184">
        <v>0</v>
      </c>
      <c r="G172" s="185">
        <f>ROUND(E172*F172,2)</f>
        <v>0</v>
      </c>
      <c r="H172" s="164">
        <v>0</v>
      </c>
      <c r="I172" s="163">
        <f>ROUND(E172*H172,2)</f>
        <v>0</v>
      </c>
      <c r="J172" s="164">
        <v>363</v>
      </c>
      <c r="K172" s="163">
        <f>ROUND(E172*J172,2)</f>
        <v>6279.33</v>
      </c>
      <c r="L172" s="163">
        <v>21</v>
      </c>
      <c r="M172" s="163">
        <f>G172*(1+L172/100)</f>
        <v>0</v>
      </c>
      <c r="N172" s="162">
        <v>0</v>
      </c>
      <c r="O172" s="162">
        <f>ROUND(E172*N172,2)</f>
        <v>0</v>
      </c>
      <c r="P172" s="162">
        <v>0</v>
      </c>
      <c r="Q172" s="162">
        <f>ROUND(E172*P172,2)</f>
        <v>0</v>
      </c>
      <c r="R172" s="163"/>
      <c r="S172" s="163" t="s">
        <v>216</v>
      </c>
      <c r="T172" s="163" t="s">
        <v>216</v>
      </c>
      <c r="U172" s="163">
        <v>0.26500000000000001</v>
      </c>
      <c r="V172" s="163">
        <f>ROUND(E172*U172,2)</f>
        <v>4.58</v>
      </c>
      <c r="W172" s="163"/>
      <c r="X172" s="163" t="s">
        <v>341</v>
      </c>
      <c r="Y172" s="163" t="s">
        <v>219</v>
      </c>
      <c r="Z172" s="153"/>
      <c r="AA172" s="153"/>
      <c r="AB172" s="153"/>
      <c r="AC172" s="153"/>
      <c r="AD172" s="153"/>
      <c r="AE172" s="153"/>
      <c r="AF172" s="153"/>
      <c r="AG172" s="153" t="s">
        <v>342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80">
        <v>51</v>
      </c>
      <c r="B173" s="181" t="s">
        <v>1005</v>
      </c>
      <c r="C173" s="187" t="s">
        <v>1006</v>
      </c>
      <c r="D173" s="182" t="s">
        <v>283</v>
      </c>
      <c r="E173" s="183">
        <v>17.29843</v>
      </c>
      <c r="F173" s="184">
        <v>0</v>
      </c>
      <c r="G173" s="185">
        <f>ROUND(E173*F173,2)</f>
        <v>0</v>
      </c>
      <c r="H173" s="164">
        <v>0</v>
      </c>
      <c r="I173" s="163">
        <f>ROUND(E173*H173,2)</f>
        <v>0</v>
      </c>
      <c r="J173" s="164">
        <v>911</v>
      </c>
      <c r="K173" s="163">
        <f>ROUND(E173*J173,2)</f>
        <v>15758.87</v>
      </c>
      <c r="L173" s="163">
        <v>21</v>
      </c>
      <c r="M173" s="163">
        <f>G173*(1+L173/100)</f>
        <v>0</v>
      </c>
      <c r="N173" s="162">
        <v>0</v>
      </c>
      <c r="O173" s="162">
        <f>ROUND(E173*N173,2)</f>
        <v>0</v>
      </c>
      <c r="P173" s="162">
        <v>0</v>
      </c>
      <c r="Q173" s="162">
        <f>ROUND(E173*P173,2)</f>
        <v>0</v>
      </c>
      <c r="R173" s="163"/>
      <c r="S173" s="163" t="s">
        <v>216</v>
      </c>
      <c r="T173" s="163" t="s">
        <v>216</v>
      </c>
      <c r="U173" s="163">
        <v>1.8160000000000001</v>
      </c>
      <c r="V173" s="163">
        <f>ROUND(E173*U173,2)</f>
        <v>31.41</v>
      </c>
      <c r="W173" s="163"/>
      <c r="X173" s="163" t="s">
        <v>341</v>
      </c>
      <c r="Y173" s="163" t="s">
        <v>219</v>
      </c>
      <c r="Z173" s="153"/>
      <c r="AA173" s="153"/>
      <c r="AB173" s="153"/>
      <c r="AC173" s="153"/>
      <c r="AD173" s="153"/>
      <c r="AE173" s="153"/>
      <c r="AF173" s="153"/>
      <c r="AG173" s="153" t="s">
        <v>342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80">
        <v>52</v>
      </c>
      <c r="B174" s="181" t="s">
        <v>343</v>
      </c>
      <c r="C174" s="187" t="s">
        <v>344</v>
      </c>
      <c r="D174" s="182" t="s">
        <v>283</v>
      </c>
      <c r="E174" s="183">
        <v>17.29843</v>
      </c>
      <c r="F174" s="184">
        <v>0</v>
      </c>
      <c r="G174" s="185">
        <f>ROUND(E174*F174,2)</f>
        <v>0</v>
      </c>
      <c r="H174" s="164">
        <v>0</v>
      </c>
      <c r="I174" s="163">
        <f>ROUND(E174*H174,2)</f>
        <v>0</v>
      </c>
      <c r="J174" s="164">
        <v>432.5</v>
      </c>
      <c r="K174" s="163">
        <f>ROUND(E174*J174,2)</f>
        <v>7481.57</v>
      </c>
      <c r="L174" s="163">
        <v>21</v>
      </c>
      <c r="M174" s="163">
        <f>G174*(1+L174/100)</f>
        <v>0</v>
      </c>
      <c r="N174" s="162">
        <v>0</v>
      </c>
      <c r="O174" s="162">
        <f>ROUND(E174*N174,2)</f>
        <v>0</v>
      </c>
      <c r="P174" s="162">
        <v>0</v>
      </c>
      <c r="Q174" s="162">
        <f>ROUND(E174*P174,2)</f>
        <v>0</v>
      </c>
      <c r="R174" s="163"/>
      <c r="S174" s="163" t="s">
        <v>216</v>
      </c>
      <c r="T174" s="163" t="s">
        <v>216</v>
      </c>
      <c r="U174" s="163">
        <v>0.94199999999999995</v>
      </c>
      <c r="V174" s="163">
        <f>ROUND(E174*U174,2)</f>
        <v>16.3</v>
      </c>
      <c r="W174" s="163"/>
      <c r="X174" s="163" t="s">
        <v>341</v>
      </c>
      <c r="Y174" s="163" t="s">
        <v>219</v>
      </c>
      <c r="Z174" s="153"/>
      <c r="AA174" s="153"/>
      <c r="AB174" s="153"/>
      <c r="AC174" s="153"/>
      <c r="AD174" s="153"/>
      <c r="AE174" s="153"/>
      <c r="AF174" s="153"/>
      <c r="AG174" s="153" t="s">
        <v>342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80">
        <v>53</v>
      </c>
      <c r="B175" s="181" t="s">
        <v>490</v>
      </c>
      <c r="C175" s="187" t="s">
        <v>491</v>
      </c>
      <c r="D175" s="182" t="s">
        <v>283</v>
      </c>
      <c r="E175" s="183">
        <v>86.492170000000002</v>
      </c>
      <c r="F175" s="184">
        <v>0</v>
      </c>
      <c r="G175" s="185">
        <f>ROUND(E175*F175,2)</f>
        <v>0</v>
      </c>
      <c r="H175" s="164">
        <v>0</v>
      </c>
      <c r="I175" s="163">
        <f>ROUND(E175*H175,2)</f>
        <v>0</v>
      </c>
      <c r="J175" s="164">
        <v>48.2</v>
      </c>
      <c r="K175" s="163">
        <f>ROUND(E175*J175,2)</f>
        <v>4168.92</v>
      </c>
      <c r="L175" s="163">
        <v>21</v>
      </c>
      <c r="M175" s="163">
        <f>G175*(1+L175/100)</f>
        <v>0</v>
      </c>
      <c r="N175" s="162">
        <v>0</v>
      </c>
      <c r="O175" s="162">
        <f>ROUND(E175*N175,2)</f>
        <v>0</v>
      </c>
      <c r="P175" s="162">
        <v>0</v>
      </c>
      <c r="Q175" s="162">
        <f>ROUND(E175*P175,2)</f>
        <v>0</v>
      </c>
      <c r="R175" s="163"/>
      <c r="S175" s="163" t="s">
        <v>216</v>
      </c>
      <c r="T175" s="163" t="s">
        <v>216</v>
      </c>
      <c r="U175" s="163">
        <v>0.105</v>
      </c>
      <c r="V175" s="163">
        <f>ROUND(E175*U175,2)</f>
        <v>9.08</v>
      </c>
      <c r="W175" s="163"/>
      <c r="X175" s="163" t="s">
        <v>341</v>
      </c>
      <c r="Y175" s="163" t="s">
        <v>219</v>
      </c>
      <c r="Z175" s="153"/>
      <c r="AA175" s="153"/>
      <c r="AB175" s="153"/>
      <c r="AC175" s="153"/>
      <c r="AD175" s="153"/>
      <c r="AE175" s="153"/>
      <c r="AF175" s="153"/>
      <c r="AG175" s="153" t="s">
        <v>342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74">
        <v>54</v>
      </c>
      <c r="B176" s="175" t="s">
        <v>345</v>
      </c>
      <c r="C176" s="188" t="s">
        <v>346</v>
      </c>
      <c r="D176" s="176" t="s">
        <v>283</v>
      </c>
      <c r="E176" s="177">
        <v>17.29843</v>
      </c>
      <c r="F176" s="178">
        <v>0</v>
      </c>
      <c r="G176" s="179">
        <f>ROUND(E176*F176,2)</f>
        <v>0</v>
      </c>
      <c r="H176" s="164">
        <v>0</v>
      </c>
      <c r="I176" s="163">
        <f>ROUND(E176*H176,2)</f>
        <v>0</v>
      </c>
      <c r="J176" s="164">
        <v>13.6</v>
      </c>
      <c r="K176" s="163">
        <f>ROUND(E176*J176,2)</f>
        <v>235.26</v>
      </c>
      <c r="L176" s="163">
        <v>21</v>
      </c>
      <c r="M176" s="163">
        <f>G176*(1+L176/100)</f>
        <v>0</v>
      </c>
      <c r="N176" s="162">
        <v>0</v>
      </c>
      <c r="O176" s="162">
        <f>ROUND(E176*N176,2)</f>
        <v>0</v>
      </c>
      <c r="P176" s="162">
        <v>0</v>
      </c>
      <c r="Q176" s="162">
        <f>ROUND(E176*P176,2)</f>
        <v>0</v>
      </c>
      <c r="R176" s="163"/>
      <c r="S176" s="163" t="s">
        <v>216</v>
      </c>
      <c r="T176" s="163" t="s">
        <v>216</v>
      </c>
      <c r="U176" s="163">
        <v>6.0000000000000001E-3</v>
      </c>
      <c r="V176" s="163">
        <f>ROUND(E176*U176,2)</f>
        <v>0.1</v>
      </c>
      <c r="W176" s="163"/>
      <c r="X176" s="163" t="s">
        <v>341</v>
      </c>
      <c r="Y176" s="163" t="s">
        <v>219</v>
      </c>
      <c r="Z176" s="153"/>
      <c r="AA176" s="153"/>
      <c r="AB176" s="153"/>
      <c r="AC176" s="153"/>
      <c r="AD176" s="153"/>
      <c r="AE176" s="153"/>
      <c r="AF176" s="153"/>
      <c r="AG176" s="153" t="s">
        <v>342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33" x14ac:dyDescent="0.2">
      <c r="A177" s="3"/>
      <c r="B177" s="4"/>
      <c r="C177" s="189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v>12</v>
      </c>
      <c r="AF177">
        <v>21</v>
      </c>
      <c r="AG177" t="s">
        <v>197</v>
      </c>
    </row>
    <row r="178" spans="1:33" x14ac:dyDescent="0.2">
      <c r="A178" s="156"/>
      <c r="B178" s="157" t="s">
        <v>31</v>
      </c>
      <c r="C178" s="190"/>
      <c r="D178" s="158"/>
      <c r="E178" s="159"/>
      <c r="F178" s="159"/>
      <c r="G178" s="173">
        <f>G8+G17+G64+G78+G111+G113+G117+G127+G148+G155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f>SUMIF(L7:L176,AE177,G7:G176)</f>
        <v>0</v>
      </c>
      <c r="AF178">
        <f>SUMIF(L7:L176,AF177,G7:G176)</f>
        <v>0</v>
      </c>
      <c r="AG178" t="s">
        <v>234</v>
      </c>
    </row>
    <row r="179" spans="1:33" x14ac:dyDescent="0.2">
      <c r="A179" s="3"/>
      <c r="B179" s="4"/>
      <c r="C179" s="189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3"/>
      <c r="B180" s="4"/>
      <c r="C180" s="189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261"/>
      <c r="B181" s="261"/>
      <c r="C181" s="262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A182" s="263"/>
      <c r="B182" s="263"/>
      <c r="C182" s="264"/>
      <c r="D182" s="263"/>
      <c r="E182" s="263"/>
      <c r="F182" s="263"/>
      <c r="G182" s="26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G182" t="s">
        <v>235</v>
      </c>
    </row>
    <row r="183" spans="1:33" x14ac:dyDescent="0.2">
      <c r="A183" s="263"/>
      <c r="B183" s="263"/>
      <c r="C183" s="264"/>
      <c r="D183" s="263"/>
      <c r="E183" s="263"/>
      <c r="F183" s="263"/>
      <c r="G183" s="26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">
      <c r="A184" s="263"/>
      <c r="B184" s="263"/>
      <c r="C184" s="264"/>
      <c r="D184" s="263"/>
      <c r="E184" s="263"/>
      <c r="F184" s="263"/>
      <c r="G184" s="26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">
      <c r="A185" s="263"/>
      <c r="B185" s="263"/>
      <c r="C185" s="264"/>
      <c r="D185" s="263"/>
      <c r="E185" s="263"/>
      <c r="F185" s="263"/>
      <c r="G185" s="26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">
      <c r="A186" s="263"/>
      <c r="B186" s="263"/>
      <c r="C186" s="264"/>
      <c r="D186" s="263"/>
      <c r="E186" s="263"/>
      <c r="F186" s="263"/>
      <c r="G186" s="26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33" x14ac:dyDescent="0.2">
      <c r="A187" s="3"/>
      <c r="B187" s="4"/>
      <c r="C187" s="189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33" x14ac:dyDescent="0.2">
      <c r="C188" s="191"/>
      <c r="D188" s="10"/>
      <c r="AG188" t="s">
        <v>236</v>
      </c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2:G186"/>
    <mergeCell ref="A1:G1"/>
    <mergeCell ref="C2:G2"/>
    <mergeCell ref="C3:G3"/>
    <mergeCell ref="C4:G4"/>
    <mergeCell ref="A181:C18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30B2-18BF-484D-9881-251ACF1336DE}">
  <sheetPr>
    <outlinePr summaryBelow="0"/>
  </sheetPr>
  <dimension ref="A1:BH5000"/>
  <sheetViews>
    <sheetView zoomScale="130" zoomScaleNormal="130" workbookViewId="0">
      <pane ySplit="7" topLeftCell="A52" activePane="bottomLeft" state="frozen"/>
      <selection pane="bottomLeft" activeCell="D70" sqref="D70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55</v>
      </c>
      <c r="C3" s="255" t="s">
        <v>56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69</v>
      </c>
      <c r="C4" s="258" t="s">
        <v>70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147</v>
      </c>
      <c r="C8" s="186" t="s">
        <v>148</v>
      </c>
      <c r="D8" s="169"/>
      <c r="E8" s="170"/>
      <c r="F8" s="171"/>
      <c r="G8" s="172">
        <f>SUMIF(AG9:AG20,"&lt;&gt;NOR",G9:G20)</f>
        <v>0</v>
      </c>
      <c r="H8" s="166"/>
      <c r="I8" s="166">
        <f>SUM(I9:I20)</f>
        <v>43371.9</v>
      </c>
      <c r="J8" s="166"/>
      <c r="K8" s="166">
        <f>SUM(K9:K20)</f>
        <v>39288.159999999996</v>
      </c>
      <c r="L8" s="166"/>
      <c r="M8" s="166">
        <f>SUM(M9:M20)</f>
        <v>0</v>
      </c>
      <c r="N8" s="165"/>
      <c r="O8" s="165">
        <f>SUM(O9:O20)</f>
        <v>0.09</v>
      </c>
      <c r="P8" s="165"/>
      <c r="Q8" s="165">
        <f>SUM(Q9:Q20)</f>
        <v>0</v>
      </c>
      <c r="R8" s="166"/>
      <c r="S8" s="166"/>
      <c r="T8" s="166"/>
      <c r="U8" s="166"/>
      <c r="V8" s="166">
        <f>SUM(V9:V20)</f>
        <v>61.870000000000012</v>
      </c>
      <c r="W8" s="166"/>
      <c r="X8" s="166"/>
      <c r="Y8" s="166"/>
      <c r="AG8" t="s">
        <v>212</v>
      </c>
    </row>
    <row r="9" spans="1:60" outlineLevel="1" x14ac:dyDescent="0.2">
      <c r="A9" s="180">
        <v>1</v>
      </c>
      <c r="B9" s="181" t="s">
        <v>1007</v>
      </c>
      <c r="C9" s="187" t="s">
        <v>1008</v>
      </c>
      <c r="D9" s="182" t="s">
        <v>249</v>
      </c>
      <c r="E9" s="183">
        <v>75</v>
      </c>
      <c r="F9" s="184">
        <v>0</v>
      </c>
      <c r="G9" s="185">
        <f>ROUND(E9*F9,2)</f>
        <v>0</v>
      </c>
      <c r="H9" s="164">
        <v>92.55</v>
      </c>
      <c r="I9" s="163">
        <f>ROUND(E9*H9,2)</f>
        <v>6941.25</v>
      </c>
      <c r="J9" s="164">
        <v>228.45</v>
      </c>
      <c r="K9" s="163">
        <f>ROUND(E9*J9,2)</f>
        <v>17133.75</v>
      </c>
      <c r="L9" s="163">
        <v>21</v>
      </c>
      <c r="M9" s="163">
        <f>G9*(1+L9/100)</f>
        <v>0</v>
      </c>
      <c r="N9" s="162">
        <v>4.6999999999999999E-4</v>
      </c>
      <c r="O9" s="162">
        <f>ROUND(E9*N9,2)</f>
        <v>0.04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0.35899999999999999</v>
      </c>
      <c r="V9" s="163">
        <f>ROUND(E9*U9,2)</f>
        <v>26.93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964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0">
        <v>2</v>
      </c>
      <c r="B10" s="181" t="s">
        <v>1009</v>
      </c>
      <c r="C10" s="187" t="s">
        <v>1010</v>
      </c>
      <c r="D10" s="182" t="s">
        <v>249</v>
      </c>
      <c r="E10" s="183">
        <v>7</v>
      </c>
      <c r="F10" s="184">
        <v>0</v>
      </c>
      <c r="G10" s="185">
        <f>ROUND(E10*F10,2)</f>
        <v>0</v>
      </c>
      <c r="H10" s="164">
        <v>266.05</v>
      </c>
      <c r="I10" s="163">
        <f>ROUND(E10*H10,2)</f>
        <v>1862.35</v>
      </c>
      <c r="J10" s="164">
        <v>745.95</v>
      </c>
      <c r="K10" s="163">
        <f>ROUND(E10*J10,2)</f>
        <v>5221.6499999999996</v>
      </c>
      <c r="L10" s="163">
        <v>21</v>
      </c>
      <c r="M10" s="163">
        <f>G10*(1+L10/100)</f>
        <v>0</v>
      </c>
      <c r="N10" s="162">
        <v>1.5200000000000001E-3</v>
      </c>
      <c r="O10" s="162">
        <f>ROUND(E10*N10,2)</f>
        <v>0.01</v>
      </c>
      <c r="P10" s="162">
        <v>0</v>
      </c>
      <c r="Q10" s="162">
        <f>ROUND(E10*P10,2)</f>
        <v>0</v>
      </c>
      <c r="R10" s="163"/>
      <c r="S10" s="163" t="s">
        <v>216</v>
      </c>
      <c r="T10" s="163" t="s">
        <v>216</v>
      </c>
      <c r="U10" s="163">
        <v>1.173</v>
      </c>
      <c r="V10" s="163">
        <f>ROUND(E10*U10,2)</f>
        <v>8.2100000000000009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964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4">
        <v>3</v>
      </c>
      <c r="B11" s="175" t="s">
        <v>1011</v>
      </c>
      <c r="C11" s="188" t="s">
        <v>1012</v>
      </c>
      <c r="D11" s="176" t="s">
        <v>249</v>
      </c>
      <c r="E11" s="177">
        <v>18</v>
      </c>
      <c r="F11" s="178">
        <v>0</v>
      </c>
      <c r="G11" s="179">
        <f>ROUND(E11*F11,2)</f>
        <v>0</v>
      </c>
      <c r="H11" s="164">
        <v>300.02999999999997</v>
      </c>
      <c r="I11" s="163">
        <f>ROUND(E11*H11,2)</f>
        <v>5400.54</v>
      </c>
      <c r="J11" s="164">
        <v>505.97</v>
      </c>
      <c r="K11" s="163">
        <f>ROUND(E11*J11,2)</f>
        <v>9107.4599999999991</v>
      </c>
      <c r="L11" s="163">
        <v>21</v>
      </c>
      <c r="M11" s="163">
        <f>G11*(1+L11/100)</f>
        <v>0</v>
      </c>
      <c r="N11" s="162">
        <v>1.31E-3</v>
      </c>
      <c r="O11" s="162">
        <f>ROUND(E11*N11,2)</f>
        <v>0.02</v>
      </c>
      <c r="P11" s="162">
        <v>0</v>
      </c>
      <c r="Q11" s="162">
        <f>ROUND(E11*P11,2)</f>
        <v>0</v>
      </c>
      <c r="R11" s="163"/>
      <c r="S11" s="163" t="s">
        <v>216</v>
      </c>
      <c r="T11" s="163" t="s">
        <v>216</v>
      </c>
      <c r="U11" s="163">
        <v>0.79700000000000004</v>
      </c>
      <c r="V11" s="163">
        <f>ROUND(E11*U11,2)</f>
        <v>14.35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964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4" t="s">
        <v>1013</v>
      </c>
      <c r="D12" s="192"/>
      <c r="E12" s="193"/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3" x14ac:dyDescent="0.2">
      <c r="A13" s="160"/>
      <c r="B13" s="161"/>
      <c r="C13" s="194" t="s">
        <v>1014</v>
      </c>
      <c r="D13" s="192"/>
      <c r="E13" s="193">
        <v>18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0">
        <v>4</v>
      </c>
      <c r="B14" s="181" t="s">
        <v>1015</v>
      </c>
      <c r="C14" s="187" t="s">
        <v>1016</v>
      </c>
      <c r="D14" s="182" t="s">
        <v>256</v>
      </c>
      <c r="E14" s="183">
        <v>18</v>
      </c>
      <c r="F14" s="184">
        <v>0</v>
      </c>
      <c r="G14" s="185">
        <f>ROUND(E14*F14,2)</f>
        <v>0</v>
      </c>
      <c r="H14" s="164">
        <v>1566.37</v>
      </c>
      <c r="I14" s="163">
        <f>ROUND(E14*H14,2)</f>
        <v>28194.66</v>
      </c>
      <c r="J14" s="164">
        <v>110.63</v>
      </c>
      <c r="K14" s="163">
        <f>ROUND(E14*J14,2)</f>
        <v>1991.34</v>
      </c>
      <c r="L14" s="163">
        <v>21</v>
      </c>
      <c r="M14" s="163">
        <f>G14*(1+L14/100)</f>
        <v>0</v>
      </c>
      <c r="N14" s="162">
        <v>5.0000000000000001E-4</v>
      </c>
      <c r="O14" s="162">
        <f>ROUND(E14*N14,2)</f>
        <v>0.01</v>
      </c>
      <c r="P14" s="162">
        <v>0</v>
      </c>
      <c r="Q14" s="162">
        <f>ROUND(E14*P14,2)</f>
        <v>0</v>
      </c>
      <c r="R14" s="163"/>
      <c r="S14" s="163" t="s">
        <v>216</v>
      </c>
      <c r="T14" s="163" t="s">
        <v>216</v>
      </c>
      <c r="U14" s="163">
        <v>0.17399999999999999</v>
      </c>
      <c r="V14" s="163">
        <f>ROUND(E14*U14,2)</f>
        <v>3.13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964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0">
        <v>5</v>
      </c>
      <c r="B15" s="181" t="s">
        <v>1017</v>
      </c>
      <c r="C15" s="187" t="s">
        <v>1018</v>
      </c>
      <c r="D15" s="182" t="s">
        <v>256</v>
      </c>
      <c r="E15" s="183">
        <v>7</v>
      </c>
      <c r="F15" s="184">
        <v>0</v>
      </c>
      <c r="G15" s="185">
        <f>ROUND(E15*F15,2)</f>
        <v>0</v>
      </c>
      <c r="H15" s="164">
        <v>0</v>
      </c>
      <c r="I15" s="163">
        <f>ROUND(E15*H15,2)</f>
        <v>0</v>
      </c>
      <c r="J15" s="164">
        <v>165</v>
      </c>
      <c r="K15" s="163">
        <f>ROUND(E15*J15,2)</f>
        <v>1155</v>
      </c>
      <c r="L15" s="163">
        <v>21</v>
      </c>
      <c r="M15" s="163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3"/>
      <c r="S15" s="163" t="s">
        <v>216</v>
      </c>
      <c r="T15" s="163" t="s">
        <v>216</v>
      </c>
      <c r="U15" s="163">
        <v>0.25900000000000001</v>
      </c>
      <c r="V15" s="163">
        <f>ROUND(E15*U15,2)</f>
        <v>1.81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964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74">
        <v>6</v>
      </c>
      <c r="B16" s="175" t="s">
        <v>1019</v>
      </c>
      <c r="C16" s="188" t="s">
        <v>1020</v>
      </c>
      <c r="D16" s="176" t="s">
        <v>256</v>
      </c>
      <c r="E16" s="177">
        <v>3</v>
      </c>
      <c r="F16" s="178">
        <v>0</v>
      </c>
      <c r="G16" s="179">
        <f>ROUND(E16*F16,2)</f>
        <v>0</v>
      </c>
      <c r="H16" s="164">
        <v>196.68</v>
      </c>
      <c r="I16" s="163">
        <f>ROUND(E16*H16,2)</f>
        <v>590.04</v>
      </c>
      <c r="J16" s="164">
        <v>193.82</v>
      </c>
      <c r="K16" s="163">
        <f>ROUND(E16*J16,2)</f>
        <v>581.46</v>
      </c>
      <c r="L16" s="163">
        <v>21</v>
      </c>
      <c r="M16" s="163">
        <f>G16*(1+L16/100)</f>
        <v>0</v>
      </c>
      <c r="N16" s="162">
        <v>3.8E-3</v>
      </c>
      <c r="O16" s="162">
        <f>ROUND(E16*N16,2)</f>
        <v>0.01</v>
      </c>
      <c r="P16" s="162">
        <v>0</v>
      </c>
      <c r="Q16" s="162">
        <f>ROUND(E16*P16,2)</f>
        <v>0</v>
      </c>
      <c r="R16" s="163"/>
      <c r="S16" s="163" t="s">
        <v>216</v>
      </c>
      <c r="T16" s="163" t="s">
        <v>216</v>
      </c>
      <c r="U16" s="163">
        <v>0.33300000000000002</v>
      </c>
      <c r="V16" s="163">
        <f>ROUND(E16*U16,2)</f>
        <v>1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964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2" x14ac:dyDescent="0.2">
      <c r="A17" s="160"/>
      <c r="B17" s="161"/>
      <c r="C17" s="194" t="s">
        <v>1021</v>
      </c>
      <c r="D17" s="192"/>
      <c r="E17" s="193"/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243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3" x14ac:dyDescent="0.2">
      <c r="A18" s="160"/>
      <c r="B18" s="161"/>
      <c r="C18" s="194" t="s">
        <v>102</v>
      </c>
      <c r="D18" s="192"/>
      <c r="E18" s="193">
        <v>3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0">
        <v>7</v>
      </c>
      <c r="B19" s="181" t="s">
        <v>1022</v>
      </c>
      <c r="C19" s="187" t="s">
        <v>1023</v>
      </c>
      <c r="D19" s="182" t="s">
        <v>249</v>
      </c>
      <c r="E19" s="183">
        <v>107</v>
      </c>
      <c r="F19" s="184">
        <v>0</v>
      </c>
      <c r="G19" s="185">
        <f>ROUND(E19*F19,2)</f>
        <v>0</v>
      </c>
      <c r="H19" s="164">
        <v>3.58</v>
      </c>
      <c r="I19" s="163">
        <f>ROUND(E19*H19,2)</f>
        <v>383.06</v>
      </c>
      <c r="J19" s="164">
        <v>37.520000000000003</v>
      </c>
      <c r="K19" s="163">
        <f>ROUND(E19*J19,2)</f>
        <v>4014.64</v>
      </c>
      <c r="L19" s="163">
        <v>21</v>
      </c>
      <c r="M19" s="163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3"/>
      <c r="S19" s="163" t="s">
        <v>216</v>
      </c>
      <c r="T19" s="163" t="s">
        <v>216</v>
      </c>
      <c r="U19" s="163">
        <v>5.8999999999999997E-2</v>
      </c>
      <c r="V19" s="163">
        <f>ROUND(E19*U19,2)</f>
        <v>6.31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964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80">
        <v>8</v>
      </c>
      <c r="B20" s="181" t="s">
        <v>1024</v>
      </c>
      <c r="C20" s="187" t="s">
        <v>1025</v>
      </c>
      <c r="D20" s="182" t="s">
        <v>283</v>
      </c>
      <c r="E20" s="183">
        <v>8.9870000000000005E-2</v>
      </c>
      <c r="F20" s="184">
        <v>0</v>
      </c>
      <c r="G20" s="185">
        <f>ROUND(E20*F20,2)</f>
        <v>0</v>
      </c>
      <c r="H20" s="164">
        <v>0</v>
      </c>
      <c r="I20" s="163">
        <f>ROUND(E20*H20,2)</f>
        <v>0</v>
      </c>
      <c r="J20" s="164">
        <v>922</v>
      </c>
      <c r="K20" s="163">
        <f>ROUND(E20*J20,2)</f>
        <v>82.86</v>
      </c>
      <c r="L20" s="163">
        <v>21</v>
      </c>
      <c r="M20" s="163">
        <f>G20*(1+L20/100)</f>
        <v>0</v>
      </c>
      <c r="N20" s="162">
        <v>0</v>
      </c>
      <c r="O20" s="162">
        <f>ROUND(E20*N20,2)</f>
        <v>0</v>
      </c>
      <c r="P20" s="162">
        <v>0</v>
      </c>
      <c r="Q20" s="162">
        <f>ROUND(E20*P20,2)</f>
        <v>0</v>
      </c>
      <c r="R20" s="163"/>
      <c r="S20" s="163" t="s">
        <v>216</v>
      </c>
      <c r="T20" s="163" t="s">
        <v>216</v>
      </c>
      <c r="U20" s="163">
        <v>1.47</v>
      </c>
      <c r="V20" s="163">
        <f>ROUND(E20*U20,2)</f>
        <v>0.13</v>
      </c>
      <c r="W20" s="163"/>
      <c r="X20" s="163" t="s">
        <v>291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297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x14ac:dyDescent="0.2">
      <c r="A21" s="167" t="s">
        <v>211</v>
      </c>
      <c r="B21" s="168" t="s">
        <v>149</v>
      </c>
      <c r="C21" s="186" t="s">
        <v>150</v>
      </c>
      <c r="D21" s="169"/>
      <c r="E21" s="170"/>
      <c r="F21" s="171"/>
      <c r="G21" s="172">
        <f>SUMIF(AG22:AG43,"&lt;&gt;NOR",G22:G43)</f>
        <v>0</v>
      </c>
      <c r="H21" s="166"/>
      <c r="I21" s="166">
        <f>SUM(I22:I43)</f>
        <v>104931.29</v>
      </c>
      <c r="J21" s="166"/>
      <c r="K21" s="166">
        <f>SUM(K22:K43)</f>
        <v>123182.15</v>
      </c>
      <c r="L21" s="166"/>
      <c r="M21" s="166">
        <f>SUM(M22:M43)</f>
        <v>0</v>
      </c>
      <c r="N21" s="165"/>
      <c r="O21" s="165">
        <f>SUM(O22:O43)</f>
        <v>0.23</v>
      </c>
      <c r="P21" s="165"/>
      <c r="Q21" s="165">
        <f>SUM(Q22:Q43)</f>
        <v>0</v>
      </c>
      <c r="R21" s="166"/>
      <c r="S21" s="166"/>
      <c r="T21" s="166"/>
      <c r="U21" s="166"/>
      <c r="V21" s="166">
        <f>SUM(V22:V43)</f>
        <v>189.51000000000005</v>
      </c>
      <c r="W21" s="166"/>
      <c r="X21" s="166"/>
      <c r="Y21" s="166"/>
      <c r="AG21" t="s">
        <v>212</v>
      </c>
    </row>
    <row r="22" spans="1:60" outlineLevel="1" x14ac:dyDescent="0.2">
      <c r="A22" s="180">
        <v>9</v>
      </c>
      <c r="B22" s="181" t="s">
        <v>1026</v>
      </c>
      <c r="C22" s="187" t="s">
        <v>1027</v>
      </c>
      <c r="D22" s="182" t="s">
        <v>249</v>
      </c>
      <c r="E22" s="183">
        <v>130</v>
      </c>
      <c r="F22" s="184">
        <v>0</v>
      </c>
      <c r="G22" s="185">
        <f t="shared" ref="G22:G40" si="0">ROUND(E22*F22,2)</f>
        <v>0</v>
      </c>
      <c r="H22" s="164">
        <v>110.13</v>
      </c>
      <c r="I22" s="163">
        <f t="shared" ref="I22:I40" si="1">ROUND(E22*H22,2)</f>
        <v>14316.9</v>
      </c>
      <c r="J22" s="164">
        <v>175.87</v>
      </c>
      <c r="K22" s="163">
        <f t="shared" ref="K22:K40" si="2">ROUND(E22*J22,2)</f>
        <v>22863.1</v>
      </c>
      <c r="L22" s="163">
        <v>21</v>
      </c>
      <c r="M22" s="163">
        <f t="shared" ref="M22:M40" si="3">G22*(1+L22/100)</f>
        <v>0</v>
      </c>
      <c r="N22" s="162">
        <v>4.4000000000000002E-4</v>
      </c>
      <c r="O22" s="162">
        <f t="shared" ref="O22:O40" si="4">ROUND(E22*N22,2)</f>
        <v>0.06</v>
      </c>
      <c r="P22" s="162">
        <v>0</v>
      </c>
      <c r="Q22" s="162">
        <f t="shared" ref="Q22:Q40" si="5">ROUND(E22*P22,2)</f>
        <v>0</v>
      </c>
      <c r="R22" s="163"/>
      <c r="S22" s="163" t="s">
        <v>216</v>
      </c>
      <c r="T22" s="163" t="s">
        <v>216</v>
      </c>
      <c r="U22" s="163">
        <v>0.25800000000000001</v>
      </c>
      <c r="V22" s="163">
        <f t="shared" ref="V22:V40" si="6">ROUND(E22*U22,2)</f>
        <v>33.54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964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0">
        <v>10</v>
      </c>
      <c r="B23" s="181" t="s">
        <v>1028</v>
      </c>
      <c r="C23" s="187" t="s">
        <v>1029</v>
      </c>
      <c r="D23" s="182" t="s">
        <v>249</v>
      </c>
      <c r="E23" s="183">
        <v>98.56</v>
      </c>
      <c r="F23" s="184">
        <v>0</v>
      </c>
      <c r="G23" s="185">
        <f t="shared" si="0"/>
        <v>0</v>
      </c>
      <c r="H23" s="164">
        <v>165.76</v>
      </c>
      <c r="I23" s="163">
        <f t="shared" si="1"/>
        <v>16337.31</v>
      </c>
      <c r="J23" s="164">
        <v>190.24</v>
      </c>
      <c r="K23" s="163">
        <f t="shared" si="2"/>
        <v>18750.05</v>
      </c>
      <c r="L23" s="163">
        <v>21</v>
      </c>
      <c r="M23" s="163">
        <f t="shared" si="3"/>
        <v>0</v>
      </c>
      <c r="N23" s="162">
        <v>5.5999999999999995E-4</v>
      </c>
      <c r="O23" s="162">
        <f t="shared" si="4"/>
        <v>0.06</v>
      </c>
      <c r="P23" s="162">
        <v>0</v>
      </c>
      <c r="Q23" s="162">
        <f t="shared" si="5"/>
        <v>0</v>
      </c>
      <c r="R23" s="163"/>
      <c r="S23" s="163" t="s">
        <v>216</v>
      </c>
      <c r="T23" s="163" t="s">
        <v>216</v>
      </c>
      <c r="U23" s="163">
        <v>0.27889999999999998</v>
      </c>
      <c r="V23" s="163">
        <f t="shared" si="6"/>
        <v>27.49</v>
      </c>
      <c r="W23" s="163"/>
      <c r="X23" s="163" t="s">
        <v>240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964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0">
        <v>11</v>
      </c>
      <c r="B24" s="181" t="s">
        <v>1030</v>
      </c>
      <c r="C24" s="187" t="s">
        <v>1031</v>
      </c>
      <c r="D24" s="182" t="s">
        <v>249</v>
      </c>
      <c r="E24" s="183">
        <v>60.8</v>
      </c>
      <c r="F24" s="184">
        <v>0</v>
      </c>
      <c r="G24" s="185">
        <f t="shared" si="0"/>
        <v>0</v>
      </c>
      <c r="H24" s="164">
        <v>243.68</v>
      </c>
      <c r="I24" s="163">
        <f t="shared" si="1"/>
        <v>14815.74</v>
      </c>
      <c r="J24" s="164">
        <v>226.32</v>
      </c>
      <c r="K24" s="163">
        <f t="shared" si="2"/>
        <v>13760.26</v>
      </c>
      <c r="L24" s="163">
        <v>21</v>
      </c>
      <c r="M24" s="163">
        <f t="shared" si="3"/>
        <v>0</v>
      </c>
      <c r="N24" s="162">
        <v>7.5000000000000002E-4</v>
      </c>
      <c r="O24" s="162">
        <f t="shared" si="4"/>
        <v>0.05</v>
      </c>
      <c r="P24" s="162">
        <v>0</v>
      </c>
      <c r="Q24" s="162">
        <f t="shared" si="5"/>
        <v>0</v>
      </c>
      <c r="R24" s="163"/>
      <c r="S24" s="163" t="s">
        <v>216</v>
      </c>
      <c r="T24" s="163" t="s">
        <v>216</v>
      </c>
      <c r="U24" s="163">
        <v>0.33279999999999998</v>
      </c>
      <c r="V24" s="163">
        <f t="shared" si="6"/>
        <v>20.23</v>
      </c>
      <c r="W24" s="163"/>
      <c r="X24" s="163" t="s">
        <v>240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964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80">
        <v>12</v>
      </c>
      <c r="B25" s="181" t="s">
        <v>1032</v>
      </c>
      <c r="C25" s="187" t="s">
        <v>1033</v>
      </c>
      <c r="D25" s="182" t="s">
        <v>249</v>
      </c>
      <c r="E25" s="183">
        <v>28.1</v>
      </c>
      <c r="F25" s="184">
        <v>0</v>
      </c>
      <c r="G25" s="185">
        <f t="shared" si="0"/>
        <v>0</v>
      </c>
      <c r="H25" s="164">
        <v>386.99</v>
      </c>
      <c r="I25" s="163">
        <f t="shared" si="1"/>
        <v>10874.42</v>
      </c>
      <c r="J25" s="164">
        <v>262.01</v>
      </c>
      <c r="K25" s="163">
        <f t="shared" si="2"/>
        <v>7362.48</v>
      </c>
      <c r="L25" s="163">
        <v>21</v>
      </c>
      <c r="M25" s="163">
        <f t="shared" si="3"/>
        <v>0</v>
      </c>
      <c r="N25" s="162">
        <v>1.1100000000000001E-3</v>
      </c>
      <c r="O25" s="162">
        <f t="shared" si="4"/>
        <v>0.03</v>
      </c>
      <c r="P25" s="162">
        <v>0</v>
      </c>
      <c r="Q25" s="162">
        <f t="shared" si="5"/>
        <v>0</v>
      </c>
      <c r="R25" s="163"/>
      <c r="S25" s="163" t="s">
        <v>216</v>
      </c>
      <c r="T25" s="163" t="s">
        <v>216</v>
      </c>
      <c r="U25" s="163">
        <v>0.38469999999999999</v>
      </c>
      <c r="V25" s="163">
        <f t="shared" si="6"/>
        <v>10.81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964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80">
        <v>13</v>
      </c>
      <c r="B26" s="181" t="s">
        <v>1034</v>
      </c>
      <c r="C26" s="187" t="s">
        <v>1035</v>
      </c>
      <c r="D26" s="182" t="s">
        <v>249</v>
      </c>
      <c r="E26" s="183">
        <v>130</v>
      </c>
      <c r="F26" s="184">
        <v>0</v>
      </c>
      <c r="G26" s="185">
        <f t="shared" si="0"/>
        <v>0</v>
      </c>
      <c r="H26" s="164">
        <v>73.92</v>
      </c>
      <c r="I26" s="163">
        <f t="shared" si="1"/>
        <v>9609.6</v>
      </c>
      <c r="J26" s="164">
        <v>75.08</v>
      </c>
      <c r="K26" s="163">
        <f t="shared" si="2"/>
        <v>9760.4</v>
      </c>
      <c r="L26" s="163">
        <v>21</v>
      </c>
      <c r="M26" s="163">
        <f t="shared" si="3"/>
        <v>0</v>
      </c>
      <c r="N26" s="162">
        <v>6.0000000000000002E-5</v>
      </c>
      <c r="O26" s="162">
        <f t="shared" si="4"/>
        <v>0.01</v>
      </c>
      <c r="P26" s="162">
        <v>0</v>
      </c>
      <c r="Q26" s="162">
        <f t="shared" si="5"/>
        <v>0</v>
      </c>
      <c r="R26" s="163"/>
      <c r="S26" s="163" t="s">
        <v>216</v>
      </c>
      <c r="T26" s="163" t="s">
        <v>216</v>
      </c>
      <c r="U26" s="163">
        <v>0.129</v>
      </c>
      <c r="V26" s="163">
        <f t="shared" si="6"/>
        <v>16.77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964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80">
        <v>14</v>
      </c>
      <c r="B27" s="181" t="s">
        <v>1036</v>
      </c>
      <c r="C27" s="187" t="s">
        <v>1037</v>
      </c>
      <c r="D27" s="182" t="s">
        <v>249</v>
      </c>
      <c r="E27" s="183">
        <v>98.56</v>
      </c>
      <c r="F27" s="184">
        <v>0</v>
      </c>
      <c r="G27" s="185">
        <f t="shared" si="0"/>
        <v>0</v>
      </c>
      <c r="H27" s="164">
        <v>82.42</v>
      </c>
      <c r="I27" s="163">
        <f t="shared" si="1"/>
        <v>8123.32</v>
      </c>
      <c r="J27" s="164">
        <v>75.08</v>
      </c>
      <c r="K27" s="163">
        <f t="shared" si="2"/>
        <v>7399.88</v>
      </c>
      <c r="L27" s="163">
        <v>21</v>
      </c>
      <c r="M27" s="163">
        <f t="shared" si="3"/>
        <v>0</v>
      </c>
      <c r="N27" s="162">
        <v>6.9999999999999994E-5</v>
      </c>
      <c r="O27" s="162">
        <f t="shared" si="4"/>
        <v>0.01</v>
      </c>
      <c r="P27" s="162">
        <v>0</v>
      </c>
      <c r="Q27" s="162">
        <f t="shared" si="5"/>
        <v>0</v>
      </c>
      <c r="R27" s="163"/>
      <c r="S27" s="163" t="s">
        <v>216</v>
      </c>
      <c r="T27" s="163" t="s">
        <v>216</v>
      </c>
      <c r="U27" s="163">
        <v>0.129</v>
      </c>
      <c r="V27" s="163">
        <f t="shared" si="6"/>
        <v>12.71</v>
      </c>
      <c r="W27" s="163"/>
      <c r="X27" s="163" t="s">
        <v>240</v>
      </c>
      <c r="Y27" s="163" t="s">
        <v>219</v>
      </c>
      <c r="Z27" s="153"/>
      <c r="AA27" s="153"/>
      <c r="AB27" s="153"/>
      <c r="AC27" s="153"/>
      <c r="AD27" s="153"/>
      <c r="AE27" s="153"/>
      <c r="AF27" s="153"/>
      <c r="AG27" s="153" t="s">
        <v>964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80">
        <v>15</v>
      </c>
      <c r="B28" s="181" t="s">
        <v>1038</v>
      </c>
      <c r="C28" s="187" t="s">
        <v>1039</v>
      </c>
      <c r="D28" s="182" t="s">
        <v>249</v>
      </c>
      <c r="E28" s="183">
        <v>60.8</v>
      </c>
      <c r="F28" s="184">
        <v>0</v>
      </c>
      <c r="G28" s="185">
        <f t="shared" si="0"/>
        <v>0</v>
      </c>
      <c r="H28" s="164">
        <v>92.35</v>
      </c>
      <c r="I28" s="163">
        <f t="shared" si="1"/>
        <v>5614.88</v>
      </c>
      <c r="J28" s="164">
        <v>82.65</v>
      </c>
      <c r="K28" s="163">
        <f t="shared" si="2"/>
        <v>5025.12</v>
      </c>
      <c r="L28" s="163">
        <v>21</v>
      </c>
      <c r="M28" s="163">
        <f t="shared" si="3"/>
        <v>0</v>
      </c>
      <c r="N28" s="162">
        <v>8.0000000000000007E-5</v>
      </c>
      <c r="O28" s="162">
        <f t="shared" si="4"/>
        <v>0</v>
      </c>
      <c r="P28" s="162">
        <v>0</v>
      </c>
      <c r="Q28" s="162">
        <f t="shared" si="5"/>
        <v>0</v>
      </c>
      <c r="R28" s="163"/>
      <c r="S28" s="163" t="s">
        <v>216</v>
      </c>
      <c r="T28" s="163" t="s">
        <v>216</v>
      </c>
      <c r="U28" s="163">
        <v>0.14199999999999999</v>
      </c>
      <c r="V28" s="163">
        <f t="shared" si="6"/>
        <v>8.6300000000000008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964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80">
        <v>16</v>
      </c>
      <c r="B29" s="181" t="s">
        <v>1040</v>
      </c>
      <c r="C29" s="187" t="s">
        <v>1041</v>
      </c>
      <c r="D29" s="182" t="s">
        <v>249</v>
      </c>
      <c r="E29" s="183">
        <v>28.1</v>
      </c>
      <c r="F29" s="184">
        <v>0</v>
      </c>
      <c r="G29" s="185">
        <f t="shared" si="0"/>
        <v>0</v>
      </c>
      <c r="H29" s="164">
        <v>101.62</v>
      </c>
      <c r="I29" s="163">
        <f t="shared" si="1"/>
        <v>2855.52</v>
      </c>
      <c r="J29" s="164">
        <v>91.38</v>
      </c>
      <c r="K29" s="163">
        <f t="shared" si="2"/>
        <v>2567.7800000000002</v>
      </c>
      <c r="L29" s="163">
        <v>21</v>
      </c>
      <c r="M29" s="163">
        <f t="shared" si="3"/>
        <v>0</v>
      </c>
      <c r="N29" s="162">
        <v>1.2999999999999999E-4</v>
      </c>
      <c r="O29" s="162">
        <f t="shared" si="4"/>
        <v>0</v>
      </c>
      <c r="P29" s="162">
        <v>0</v>
      </c>
      <c r="Q29" s="162">
        <f t="shared" si="5"/>
        <v>0</v>
      </c>
      <c r="R29" s="163"/>
      <c r="S29" s="163" t="s">
        <v>216</v>
      </c>
      <c r="T29" s="163" t="s">
        <v>216</v>
      </c>
      <c r="U29" s="163">
        <v>0.157</v>
      </c>
      <c r="V29" s="163">
        <f t="shared" si="6"/>
        <v>4.41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964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80">
        <v>17</v>
      </c>
      <c r="B30" s="181" t="s">
        <v>1042</v>
      </c>
      <c r="C30" s="187" t="s">
        <v>1043</v>
      </c>
      <c r="D30" s="182" t="s">
        <v>256</v>
      </c>
      <c r="E30" s="183">
        <v>33</v>
      </c>
      <c r="F30" s="184">
        <v>0</v>
      </c>
      <c r="G30" s="185">
        <f t="shared" si="0"/>
        <v>0</v>
      </c>
      <c r="H30" s="164">
        <v>0</v>
      </c>
      <c r="I30" s="163">
        <f t="shared" si="1"/>
        <v>0</v>
      </c>
      <c r="J30" s="164">
        <v>287.5</v>
      </c>
      <c r="K30" s="163">
        <f t="shared" si="2"/>
        <v>9487.5</v>
      </c>
      <c r="L30" s="163">
        <v>21</v>
      </c>
      <c r="M30" s="163">
        <f t="shared" si="3"/>
        <v>0</v>
      </c>
      <c r="N30" s="162">
        <v>0</v>
      </c>
      <c r="O30" s="162">
        <f t="shared" si="4"/>
        <v>0</v>
      </c>
      <c r="P30" s="162">
        <v>0</v>
      </c>
      <c r="Q30" s="162">
        <f t="shared" si="5"/>
        <v>0</v>
      </c>
      <c r="R30" s="163"/>
      <c r="S30" s="163" t="s">
        <v>216</v>
      </c>
      <c r="T30" s="163" t="s">
        <v>216</v>
      </c>
      <c r="U30" s="163">
        <v>0.42499999999999999</v>
      </c>
      <c r="V30" s="163">
        <f t="shared" si="6"/>
        <v>14.03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964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80">
        <v>18</v>
      </c>
      <c r="B31" s="181" t="s">
        <v>1044</v>
      </c>
      <c r="C31" s="187" t="s">
        <v>1045</v>
      </c>
      <c r="D31" s="182" t="s">
        <v>256</v>
      </c>
      <c r="E31" s="183">
        <v>10</v>
      </c>
      <c r="F31" s="184">
        <v>0</v>
      </c>
      <c r="G31" s="185">
        <f t="shared" si="0"/>
        <v>0</v>
      </c>
      <c r="H31" s="164">
        <v>362.69</v>
      </c>
      <c r="I31" s="163">
        <f t="shared" si="1"/>
        <v>3626.9</v>
      </c>
      <c r="J31" s="164">
        <v>139.31</v>
      </c>
      <c r="K31" s="163">
        <f t="shared" si="2"/>
        <v>1393.1</v>
      </c>
      <c r="L31" s="163">
        <v>21</v>
      </c>
      <c r="M31" s="163">
        <f t="shared" si="3"/>
        <v>0</v>
      </c>
      <c r="N31" s="162">
        <v>1.2999999999999999E-4</v>
      </c>
      <c r="O31" s="162">
        <f t="shared" si="4"/>
        <v>0</v>
      </c>
      <c r="P31" s="162">
        <v>0</v>
      </c>
      <c r="Q31" s="162">
        <f t="shared" si="5"/>
        <v>0</v>
      </c>
      <c r="R31" s="163"/>
      <c r="S31" s="163" t="s">
        <v>216</v>
      </c>
      <c r="T31" s="163" t="s">
        <v>216</v>
      </c>
      <c r="U31" s="163">
        <v>0.20269000000000001</v>
      </c>
      <c r="V31" s="163">
        <f t="shared" si="6"/>
        <v>2.0299999999999998</v>
      </c>
      <c r="W31" s="163"/>
      <c r="X31" s="163" t="s">
        <v>240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964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80">
        <v>19</v>
      </c>
      <c r="B32" s="181" t="s">
        <v>1046</v>
      </c>
      <c r="C32" s="187" t="s">
        <v>1047</v>
      </c>
      <c r="D32" s="182" t="s">
        <v>256</v>
      </c>
      <c r="E32" s="183">
        <v>6</v>
      </c>
      <c r="F32" s="184">
        <v>0</v>
      </c>
      <c r="G32" s="185">
        <f t="shared" si="0"/>
        <v>0</v>
      </c>
      <c r="H32" s="164">
        <v>516.32000000000005</v>
      </c>
      <c r="I32" s="163">
        <f t="shared" si="1"/>
        <v>3097.92</v>
      </c>
      <c r="J32" s="164">
        <v>165.68</v>
      </c>
      <c r="K32" s="163">
        <f t="shared" si="2"/>
        <v>994.08</v>
      </c>
      <c r="L32" s="163">
        <v>21</v>
      </c>
      <c r="M32" s="163">
        <f t="shared" si="3"/>
        <v>0</v>
      </c>
      <c r="N32" s="162">
        <v>2.3000000000000001E-4</v>
      </c>
      <c r="O32" s="162">
        <f t="shared" si="4"/>
        <v>0</v>
      </c>
      <c r="P32" s="162">
        <v>0</v>
      </c>
      <c r="Q32" s="162">
        <f t="shared" si="5"/>
        <v>0</v>
      </c>
      <c r="R32" s="163"/>
      <c r="S32" s="163" t="s">
        <v>216</v>
      </c>
      <c r="T32" s="163" t="s">
        <v>216</v>
      </c>
      <c r="U32" s="163">
        <v>0.24107000000000001</v>
      </c>
      <c r="V32" s="163">
        <f t="shared" si="6"/>
        <v>1.45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964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80">
        <v>20</v>
      </c>
      <c r="B33" s="181" t="s">
        <v>1048</v>
      </c>
      <c r="C33" s="187" t="s">
        <v>1049</v>
      </c>
      <c r="D33" s="182" t="s">
        <v>256</v>
      </c>
      <c r="E33" s="183">
        <v>1</v>
      </c>
      <c r="F33" s="184">
        <v>0</v>
      </c>
      <c r="G33" s="185">
        <f t="shared" si="0"/>
        <v>0</v>
      </c>
      <c r="H33" s="164">
        <v>2783.39</v>
      </c>
      <c r="I33" s="163">
        <f t="shared" si="1"/>
        <v>2783.39</v>
      </c>
      <c r="J33" s="164">
        <v>131.61000000000001</v>
      </c>
      <c r="K33" s="163">
        <f t="shared" si="2"/>
        <v>131.61000000000001</v>
      </c>
      <c r="L33" s="163">
        <v>21</v>
      </c>
      <c r="M33" s="163">
        <f t="shared" si="3"/>
        <v>0</v>
      </c>
      <c r="N33" s="162">
        <v>1.6000000000000001E-3</v>
      </c>
      <c r="O33" s="162">
        <f t="shared" si="4"/>
        <v>0</v>
      </c>
      <c r="P33" s="162">
        <v>0</v>
      </c>
      <c r="Q33" s="162">
        <f t="shared" si="5"/>
        <v>0</v>
      </c>
      <c r="R33" s="163"/>
      <c r="S33" s="163" t="s">
        <v>216</v>
      </c>
      <c r="T33" s="163" t="s">
        <v>216</v>
      </c>
      <c r="U33" s="163">
        <v>0.20699999999999999</v>
      </c>
      <c r="V33" s="163">
        <f t="shared" si="6"/>
        <v>0.21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964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80">
        <v>21</v>
      </c>
      <c r="B34" s="181" t="s">
        <v>1050</v>
      </c>
      <c r="C34" s="187" t="s">
        <v>1051</v>
      </c>
      <c r="D34" s="182" t="s">
        <v>256</v>
      </c>
      <c r="E34" s="183">
        <v>6</v>
      </c>
      <c r="F34" s="184">
        <v>0</v>
      </c>
      <c r="G34" s="185">
        <f t="shared" si="0"/>
        <v>0</v>
      </c>
      <c r="H34" s="164">
        <v>1109.97</v>
      </c>
      <c r="I34" s="163">
        <f t="shared" si="1"/>
        <v>6659.82</v>
      </c>
      <c r="J34" s="164">
        <v>171.03</v>
      </c>
      <c r="K34" s="163">
        <f t="shared" si="2"/>
        <v>1026.18</v>
      </c>
      <c r="L34" s="163">
        <v>21</v>
      </c>
      <c r="M34" s="163">
        <f t="shared" si="3"/>
        <v>0</v>
      </c>
      <c r="N34" s="162">
        <v>8.4999999999999995E-4</v>
      </c>
      <c r="O34" s="162">
        <f t="shared" si="4"/>
        <v>0.01</v>
      </c>
      <c r="P34" s="162">
        <v>0</v>
      </c>
      <c r="Q34" s="162">
        <f t="shared" si="5"/>
        <v>0</v>
      </c>
      <c r="R34" s="163"/>
      <c r="S34" s="163" t="s">
        <v>216</v>
      </c>
      <c r="T34" s="163" t="s">
        <v>216</v>
      </c>
      <c r="U34" s="163">
        <v>0.26900000000000002</v>
      </c>
      <c r="V34" s="163">
        <f t="shared" si="6"/>
        <v>1.61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964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80">
        <v>22</v>
      </c>
      <c r="B35" s="181" t="s">
        <v>1052</v>
      </c>
      <c r="C35" s="187" t="s">
        <v>1053</v>
      </c>
      <c r="D35" s="182" t="s">
        <v>256</v>
      </c>
      <c r="E35" s="183">
        <v>2</v>
      </c>
      <c r="F35" s="184">
        <v>0</v>
      </c>
      <c r="G35" s="185">
        <f t="shared" si="0"/>
        <v>0</v>
      </c>
      <c r="H35" s="164">
        <v>367.68</v>
      </c>
      <c r="I35" s="163">
        <f t="shared" si="1"/>
        <v>735.36</v>
      </c>
      <c r="J35" s="164">
        <v>144.32</v>
      </c>
      <c r="K35" s="163">
        <f t="shared" si="2"/>
        <v>288.64</v>
      </c>
      <c r="L35" s="163">
        <v>21</v>
      </c>
      <c r="M35" s="163">
        <f t="shared" si="3"/>
        <v>0</v>
      </c>
      <c r="N35" s="162">
        <v>5.0000000000000001E-4</v>
      </c>
      <c r="O35" s="162">
        <f t="shared" si="4"/>
        <v>0</v>
      </c>
      <c r="P35" s="162">
        <v>0</v>
      </c>
      <c r="Q35" s="162">
        <f t="shared" si="5"/>
        <v>0</v>
      </c>
      <c r="R35" s="163"/>
      <c r="S35" s="163" t="s">
        <v>216</v>
      </c>
      <c r="T35" s="163" t="s">
        <v>216</v>
      </c>
      <c r="U35" s="163">
        <v>0.22700000000000001</v>
      </c>
      <c r="V35" s="163">
        <f t="shared" si="6"/>
        <v>0.45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964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0">
        <v>23</v>
      </c>
      <c r="B36" s="181" t="s">
        <v>1054</v>
      </c>
      <c r="C36" s="187" t="s">
        <v>1055</v>
      </c>
      <c r="D36" s="182" t="s">
        <v>256</v>
      </c>
      <c r="E36" s="183">
        <v>8</v>
      </c>
      <c r="F36" s="184">
        <v>0</v>
      </c>
      <c r="G36" s="185">
        <f t="shared" si="0"/>
        <v>0</v>
      </c>
      <c r="H36" s="164">
        <v>449.68</v>
      </c>
      <c r="I36" s="163">
        <f t="shared" si="1"/>
        <v>3597.44</v>
      </c>
      <c r="J36" s="164">
        <v>144.32</v>
      </c>
      <c r="K36" s="163">
        <f t="shared" si="2"/>
        <v>1154.56</v>
      </c>
      <c r="L36" s="163">
        <v>21</v>
      </c>
      <c r="M36" s="163">
        <f t="shared" si="3"/>
        <v>0</v>
      </c>
      <c r="N36" s="162">
        <v>4.0000000000000002E-4</v>
      </c>
      <c r="O36" s="162">
        <f t="shared" si="4"/>
        <v>0</v>
      </c>
      <c r="P36" s="162">
        <v>0</v>
      </c>
      <c r="Q36" s="162">
        <f t="shared" si="5"/>
        <v>0</v>
      </c>
      <c r="R36" s="163"/>
      <c r="S36" s="163" t="s">
        <v>216</v>
      </c>
      <c r="T36" s="163" t="s">
        <v>216</v>
      </c>
      <c r="U36" s="163">
        <v>0.22700000000000001</v>
      </c>
      <c r="V36" s="163">
        <f t="shared" si="6"/>
        <v>1.82</v>
      </c>
      <c r="W36" s="163"/>
      <c r="X36" s="163" t="s">
        <v>240</v>
      </c>
      <c r="Y36" s="163" t="s">
        <v>219</v>
      </c>
      <c r="Z36" s="153"/>
      <c r="AA36" s="153"/>
      <c r="AB36" s="153"/>
      <c r="AC36" s="153"/>
      <c r="AD36" s="153"/>
      <c r="AE36" s="153"/>
      <c r="AF36" s="153"/>
      <c r="AG36" s="153" t="s">
        <v>964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80">
        <v>24</v>
      </c>
      <c r="B37" s="181" t="s">
        <v>1056</v>
      </c>
      <c r="C37" s="187" t="s">
        <v>1057</v>
      </c>
      <c r="D37" s="182" t="s">
        <v>256</v>
      </c>
      <c r="E37" s="183">
        <v>1</v>
      </c>
      <c r="F37" s="184">
        <v>0</v>
      </c>
      <c r="G37" s="185">
        <f t="shared" si="0"/>
        <v>0</v>
      </c>
      <c r="H37" s="164">
        <v>964.97</v>
      </c>
      <c r="I37" s="163">
        <f t="shared" si="1"/>
        <v>964.97</v>
      </c>
      <c r="J37" s="164">
        <v>171.03</v>
      </c>
      <c r="K37" s="163">
        <f t="shared" si="2"/>
        <v>171.03</v>
      </c>
      <c r="L37" s="163">
        <v>21</v>
      </c>
      <c r="M37" s="163">
        <f t="shared" si="3"/>
        <v>0</v>
      </c>
      <c r="N37" s="162">
        <v>5.5000000000000003E-4</v>
      </c>
      <c r="O37" s="162">
        <f t="shared" si="4"/>
        <v>0</v>
      </c>
      <c r="P37" s="162">
        <v>0</v>
      </c>
      <c r="Q37" s="162">
        <f t="shared" si="5"/>
        <v>0</v>
      </c>
      <c r="R37" s="163"/>
      <c r="S37" s="163" t="s">
        <v>216</v>
      </c>
      <c r="T37" s="163" t="s">
        <v>216</v>
      </c>
      <c r="U37" s="163">
        <v>0.26900000000000002</v>
      </c>
      <c r="V37" s="163">
        <f t="shared" si="6"/>
        <v>0.27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964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80">
        <v>25</v>
      </c>
      <c r="B38" s="181" t="s">
        <v>1058</v>
      </c>
      <c r="C38" s="187" t="s">
        <v>1059</v>
      </c>
      <c r="D38" s="182" t="s">
        <v>256</v>
      </c>
      <c r="E38" s="183">
        <v>17</v>
      </c>
      <c r="F38" s="184">
        <v>0</v>
      </c>
      <c r="G38" s="185">
        <f t="shared" si="0"/>
        <v>0</v>
      </c>
      <c r="H38" s="164">
        <v>8.61</v>
      </c>
      <c r="I38" s="163">
        <f t="shared" si="1"/>
        <v>146.37</v>
      </c>
      <c r="J38" s="164">
        <v>144.38999999999999</v>
      </c>
      <c r="K38" s="163">
        <f t="shared" si="2"/>
        <v>2454.63</v>
      </c>
      <c r="L38" s="163">
        <v>21</v>
      </c>
      <c r="M38" s="163">
        <f t="shared" si="3"/>
        <v>0</v>
      </c>
      <c r="N38" s="162">
        <v>0</v>
      </c>
      <c r="O38" s="162">
        <f t="shared" si="4"/>
        <v>0</v>
      </c>
      <c r="P38" s="162">
        <v>0</v>
      </c>
      <c r="Q38" s="162">
        <f t="shared" si="5"/>
        <v>0</v>
      </c>
      <c r="R38" s="163"/>
      <c r="S38" s="163" t="s">
        <v>216</v>
      </c>
      <c r="T38" s="163" t="s">
        <v>216</v>
      </c>
      <c r="U38" s="163">
        <v>0.22700000000000001</v>
      </c>
      <c r="V38" s="163">
        <f t="shared" si="6"/>
        <v>3.86</v>
      </c>
      <c r="W38" s="163"/>
      <c r="X38" s="163" t="s">
        <v>240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964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80">
        <v>26</v>
      </c>
      <c r="B39" s="181" t="s">
        <v>1060</v>
      </c>
      <c r="C39" s="187" t="s">
        <v>1061</v>
      </c>
      <c r="D39" s="182" t="s">
        <v>249</v>
      </c>
      <c r="E39" s="183">
        <v>317.45999999999998</v>
      </c>
      <c r="F39" s="184">
        <v>0</v>
      </c>
      <c r="G39" s="185">
        <f t="shared" si="0"/>
        <v>0</v>
      </c>
      <c r="H39" s="164">
        <v>0.28000000000000003</v>
      </c>
      <c r="I39" s="163">
        <f t="shared" si="1"/>
        <v>88.89</v>
      </c>
      <c r="J39" s="164">
        <v>18.52</v>
      </c>
      <c r="K39" s="163">
        <f t="shared" si="2"/>
        <v>5879.36</v>
      </c>
      <c r="L39" s="163">
        <v>21</v>
      </c>
      <c r="M39" s="163">
        <f t="shared" si="3"/>
        <v>0</v>
      </c>
      <c r="N39" s="162">
        <v>0</v>
      </c>
      <c r="O39" s="162">
        <f t="shared" si="4"/>
        <v>0</v>
      </c>
      <c r="P39" s="162">
        <v>0</v>
      </c>
      <c r="Q39" s="162">
        <f t="shared" si="5"/>
        <v>0</v>
      </c>
      <c r="R39" s="163"/>
      <c r="S39" s="163" t="s">
        <v>216</v>
      </c>
      <c r="T39" s="163" t="s">
        <v>216</v>
      </c>
      <c r="U39" s="163">
        <v>2.9000000000000001E-2</v>
      </c>
      <c r="V39" s="163">
        <f t="shared" si="6"/>
        <v>9.2100000000000009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964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4">
        <v>27</v>
      </c>
      <c r="B40" s="175" t="s">
        <v>1062</v>
      </c>
      <c r="C40" s="188" t="s">
        <v>1063</v>
      </c>
      <c r="D40" s="176" t="s">
        <v>249</v>
      </c>
      <c r="E40" s="177">
        <v>317.45999999999998</v>
      </c>
      <c r="F40" s="178">
        <v>0</v>
      </c>
      <c r="G40" s="179">
        <f t="shared" si="0"/>
        <v>0</v>
      </c>
      <c r="H40" s="164">
        <v>2.15</v>
      </c>
      <c r="I40" s="163">
        <f t="shared" si="1"/>
        <v>682.54</v>
      </c>
      <c r="J40" s="164">
        <v>39.450000000000003</v>
      </c>
      <c r="K40" s="163">
        <f t="shared" si="2"/>
        <v>12523.8</v>
      </c>
      <c r="L40" s="163">
        <v>21</v>
      </c>
      <c r="M40" s="163">
        <f t="shared" si="3"/>
        <v>0</v>
      </c>
      <c r="N40" s="162">
        <v>1.0000000000000001E-5</v>
      </c>
      <c r="O40" s="162">
        <f t="shared" si="4"/>
        <v>0</v>
      </c>
      <c r="P40" s="162">
        <v>0</v>
      </c>
      <c r="Q40" s="162">
        <f t="shared" si="5"/>
        <v>0</v>
      </c>
      <c r="R40" s="163"/>
      <c r="S40" s="163" t="s">
        <v>216</v>
      </c>
      <c r="T40" s="163" t="s">
        <v>216</v>
      </c>
      <c r="U40" s="163">
        <v>6.2E-2</v>
      </c>
      <c r="V40" s="163">
        <f t="shared" si="6"/>
        <v>19.68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964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 x14ac:dyDescent="0.2">
      <c r="A41" s="160"/>
      <c r="B41" s="161"/>
      <c r="C41" s="194" t="s">
        <v>1064</v>
      </c>
      <c r="D41" s="192"/>
      <c r="E41" s="193"/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243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3" x14ac:dyDescent="0.2">
      <c r="A42" s="160"/>
      <c r="B42" s="161"/>
      <c r="C42" s="194" t="s">
        <v>1065</v>
      </c>
      <c r="D42" s="192"/>
      <c r="E42" s="193">
        <v>317.45999999999998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0">
        <v>28</v>
      </c>
      <c r="B43" s="181" t="s">
        <v>499</v>
      </c>
      <c r="C43" s="187" t="s">
        <v>500</v>
      </c>
      <c r="D43" s="182" t="s">
        <v>283</v>
      </c>
      <c r="E43" s="183">
        <v>0.22971</v>
      </c>
      <c r="F43" s="184">
        <v>0</v>
      </c>
      <c r="G43" s="185">
        <f>ROUND(E43*F43,2)</f>
        <v>0</v>
      </c>
      <c r="H43" s="164">
        <v>0</v>
      </c>
      <c r="I43" s="163">
        <f>ROUND(E43*H43,2)</f>
        <v>0</v>
      </c>
      <c r="J43" s="164">
        <v>821</v>
      </c>
      <c r="K43" s="163">
        <f>ROUND(E43*J43,2)</f>
        <v>188.59</v>
      </c>
      <c r="L43" s="163">
        <v>21</v>
      </c>
      <c r="M43" s="163">
        <f>G43*(1+L43/100)</f>
        <v>0</v>
      </c>
      <c r="N43" s="162">
        <v>0</v>
      </c>
      <c r="O43" s="162">
        <f>ROUND(E43*N43,2)</f>
        <v>0</v>
      </c>
      <c r="P43" s="162">
        <v>0</v>
      </c>
      <c r="Q43" s="162">
        <f>ROUND(E43*P43,2)</f>
        <v>0</v>
      </c>
      <c r="R43" s="163"/>
      <c r="S43" s="163" t="s">
        <v>216</v>
      </c>
      <c r="T43" s="163" t="s">
        <v>216</v>
      </c>
      <c r="U43" s="163">
        <v>1.327</v>
      </c>
      <c r="V43" s="163">
        <f>ROUND(E43*U43,2)</f>
        <v>0.3</v>
      </c>
      <c r="W43" s="163"/>
      <c r="X43" s="163" t="s">
        <v>291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297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67" t="s">
        <v>211</v>
      </c>
      <c r="B44" s="168" t="s">
        <v>151</v>
      </c>
      <c r="C44" s="186" t="s">
        <v>152</v>
      </c>
      <c r="D44" s="169"/>
      <c r="E44" s="170"/>
      <c r="F44" s="171"/>
      <c r="G44" s="172">
        <f>SUMIF(AG45:AG53,"&lt;&gt;NOR",G45:G53)</f>
        <v>0</v>
      </c>
      <c r="H44" s="166"/>
      <c r="I44" s="166">
        <f>SUM(I45:I53)</f>
        <v>357698.32</v>
      </c>
      <c r="J44" s="166"/>
      <c r="K44" s="166">
        <f>SUM(K45:K53)</f>
        <v>61884.229999999996</v>
      </c>
      <c r="L44" s="166"/>
      <c r="M44" s="166">
        <f>SUM(M45:M53)</f>
        <v>0</v>
      </c>
      <c r="N44" s="165"/>
      <c r="O44" s="165">
        <f>SUM(O45:O53)</f>
        <v>1.02</v>
      </c>
      <c r="P44" s="165"/>
      <c r="Q44" s="165">
        <f>SUM(Q45:Q53)</f>
        <v>0</v>
      </c>
      <c r="R44" s="166"/>
      <c r="S44" s="166"/>
      <c r="T44" s="166"/>
      <c r="U44" s="166"/>
      <c r="V44" s="166">
        <f>SUM(V45:V53)</f>
        <v>95.51</v>
      </c>
      <c r="W44" s="166"/>
      <c r="X44" s="166"/>
      <c r="Y44" s="166"/>
      <c r="AG44" t="s">
        <v>212</v>
      </c>
    </row>
    <row r="45" spans="1:60" outlineLevel="1" x14ac:dyDescent="0.2">
      <c r="A45" s="180">
        <v>29</v>
      </c>
      <c r="B45" s="181" t="s">
        <v>1066</v>
      </c>
      <c r="C45" s="187" t="s">
        <v>1067</v>
      </c>
      <c r="D45" s="182" t="s">
        <v>256</v>
      </c>
      <c r="E45" s="183">
        <v>8</v>
      </c>
      <c r="F45" s="184">
        <v>0</v>
      </c>
      <c r="G45" s="185">
        <f t="shared" ref="G45:G53" si="7">ROUND(E45*F45,2)</f>
        <v>0</v>
      </c>
      <c r="H45" s="164">
        <v>535.61</v>
      </c>
      <c r="I45" s="163">
        <f t="shared" ref="I45:I53" si="8">ROUND(E45*H45,2)</f>
        <v>4284.88</v>
      </c>
      <c r="J45" s="164">
        <v>156.38999999999999</v>
      </c>
      <c r="K45" s="163">
        <f t="shared" ref="K45:K53" si="9">ROUND(E45*J45,2)</f>
        <v>1251.1199999999999</v>
      </c>
      <c r="L45" s="163">
        <v>21</v>
      </c>
      <c r="M45" s="163">
        <f t="shared" ref="M45:M53" si="10">G45*(1+L45/100)</f>
        <v>0</v>
      </c>
      <c r="N45" s="162">
        <v>2.0000000000000001E-4</v>
      </c>
      <c r="O45" s="162">
        <f t="shared" ref="O45:O53" si="11">ROUND(E45*N45,2)</f>
        <v>0</v>
      </c>
      <c r="P45" s="162">
        <v>0</v>
      </c>
      <c r="Q45" s="162">
        <f t="shared" ref="Q45:Q53" si="12">ROUND(E45*P45,2)</f>
        <v>0</v>
      </c>
      <c r="R45" s="163"/>
      <c r="S45" s="163" t="s">
        <v>216</v>
      </c>
      <c r="T45" s="163" t="s">
        <v>216</v>
      </c>
      <c r="U45" s="163">
        <v>0.246</v>
      </c>
      <c r="V45" s="163">
        <f t="shared" ref="V45:V53" si="13">ROUND(E45*U45,2)</f>
        <v>1.97</v>
      </c>
      <c r="W45" s="163"/>
      <c r="X45" s="163" t="s">
        <v>240</v>
      </c>
      <c r="Y45" s="163" t="s">
        <v>219</v>
      </c>
      <c r="Z45" s="153"/>
      <c r="AA45" s="153"/>
      <c r="AB45" s="153"/>
      <c r="AC45" s="153"/>
      <c r="AD45" s="153"/>
      <c r="AE45" s="153"/>
      <c r="AF45" s="153"/>
      <c r="AG45" s="153" t="s">
        <v>964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80">
        <v>30</v>
      </c>
      <c r="B46" s="181" t="s">
        <v>1068</v>
      </c>
      <c r="C46" s="187" t="s">
        <v>1069</v>
      </c>
      <c r="D46" s="182" t="s">
        <v>256</v>
      </c>
      <c r="E46" s="183">
        <v>9</v>
      </c>
      <c r="F46" s="184">
        <v>0</v>
      </c>
      <c r="G46" s="185">
        <f t="shared" si="7"/>
        <v>0</v>
      </c>
      <c r="H46" s="164">
        <v>4759.12</v>
      </c>
      <c r="I46" s="163">
        <f t="shared" si="8"/>
        <v>42832.08</v>
      </c>
      <c r="J46" s="164">
        <v>1875.88</v>
      </c>
      <c r="K46" s="163">
        <f t="shared" si="9"/>
        <v>16882.919999999998</v>
      </c>
      <c r="L46" s="163">
        <v>21</v>
      </c>
      <c r="M46" s="163">
        <f t="shared" si="10"/>
        <v>0</v>
      </c>
      <c r="N46" s="162">
        <v>1.8669999999999999E-2</v>
      </c>
      <c r="O46" s="162">
        <f t="shared" si="11"/>
        <v>0.17</v>
      </c>
      <c r="P46" s="162">
        <v>0</v>
      </c>
      <c r="Q46" s="162">
        <f t="shared" si="12"/>
        <v>0</v>
      </c>
      <c r="R46" s="163"/>
      <c r="S46" s="163" t="s">
        <v>216</v>
      </c>
      <c r="T46" s="163" t="s">
        <v>216</v>
      </c>
      <c r="U46" s="163">
        <v>2.9221499999999998</v>
      </c>
      <c r="V46" s="163">
        <f t="shared" si="13"/>
        <v>26.3</v>
      </c>
      <c r="W46" s="163"/>
      <c r="X46" s="163" t="s">
        <v>510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1070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0">
        <v>31</v>
      </c>
      <c r="B47" s="181" t="s">
        <v>1071</v>
      </c>
      <c r="C47" s="187" t="s">
        <v>1072</v>
      </c>
      <c r="D47" s="182" t="s">
        <v>256</v>
      </c>
      <c r="E47" s="183">
        <v>4</v>
      </c>
      <c r="F47" s="184">
        <v>0</v>
      </c>
      <c r="G47" s="185">
        <f t="shared" si="7"/>
        <v>0</v>
      </c>
      <c r="H47" s="164">
        <v>3487.16</v>
      </c>
      <c r="I47" s="163">
        <f t="shared" si="8"/>
        <v>13948.64</v>
      </c>
      <c r="J47" s="164">
        <v>1387.84</v>
      </c>
      <c r="K47" s="163">
        <f t="shared" si="9"/>
        <v>5551.36</v>
      </c>
      <c r="L47" s="163">
        <v>21</v>
      </c>
      <c r="M47" s="163">
        <f t="shared" si="10"/>
        <v>0</v>
      </c>
      <c r="N47" s="162">
        <v>6.4099999999999999E-3</v>
      </c>
      <c r="O47" s="162">
        <f t="shared" si="11"/>
        <v>0.03</v>
      </c>
      <c r="P47" s="162">
        <v>0</v>
      </c>
      <c r="Q47" s="162">
        <f t="shared" si="12"/>
        <v>0</v>
      </c>
      <c r="R47" s="163"/>
      <c r="S47" s="163" t="s">
        <v>216</v>
      </c>
      <c r="T47" s="163" t="s">
        <v>216</v>
      </c>
      <c r="U47" s="163">
        <v>2.1550799999999999</v>
      </c>
      <c r="V47" s="163">
        <f t="shared" si="13"/>
        <v>8.6199999999999992</v>
      </c>
      <c r="W47" s="163"/>
      <c r="X47" s="163" t="s">
        <v>510</v>
      </c>
      <c r="Y47" s="163" t="s">
        <v>219</v>
      </c>
      <c r="Z47" s="153"/>
      <c r="AA47" s="153"/>
      <c r="AB47" s="153"/>
      <c r="AC47" s="153"/>
      <c r="AD47" s="153"/>
      <c r="AE47" s="153"/>
      <c r="AF47" s="153"/>
      <c r="AG47" s="153" t="s">
        <v>1070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80">
        <v>32</v>
      </c>
      <c r="B48" s="181" t="s">
        <v>1073</v>
      </c>
      <c r="C48" s="187" t="s">
        <v>1074</v>
      </c>
      <c r="D48" s="182" t="s">
        <v>256</v>
      </c>
      <c r="E48" s="183">
        <v>2</v>
      </c>
      <c r="F48" s="184">
        <v>0</v>
      </c>
      <c r="G48" s="185">
        <f t="shared" si="7"/>
        <v>0</v>
      </c>
      <c r="H48" s="164">
        <v>22752.39</v>
      </c>
      <c r="I48" s="163">
        <f t="shared" si="8"/>
        <v>45504.78</v>
      </c>
      <c r="J48" s="164">
        <v>4427.6099999999997</v>
      </c>
      <c r="K48" s="163">
        <f t="shared" si="9"/>
        <v>8855.2199999999993</v>
      </c>
      <c r="L48" s="163">
        <v>21</v>
      </c>
      <c r="M48" s="163">
        <f t="shared" si="10"/>
        <v>0</v>
      </c>
      <c r="N48" s="162">
        <v>3.8280000000000002E-2</v>
      </c>
      <c r="O48" s="162">
        <f t="shared" si="11"/>
        <v>0.08</v>
      </c>
      <c r="P48" s="162">
        <v>0</v>
      </c>
      <c r="Q48" s="162">
        <f t="shared" si="12"/>
        <v>0</v>
      </c>
      <c r="R48" s="163"/>
      <c r="S48" s="163" t="s">
        <v>216</v>
      </c>
      <c r="T48" s="163" t="s">
        <v>216</v>
      </c>
      <c r="U48" s="163">
        <v>6.9312100000000001</v>
      </c>
      <c r="V48" s="163">
        <f t="shared" si="13"/>
        <v>13.86</v>
      </c>
      <c r="W48" s="163"/>
      <c r="X48" s="163" t="s">
        <v>510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1070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80">
        <v>33</v>
      </c>
      <c r="B49" s="181" t="s">
        <v>1075</v>
      </c>
      <c r="C49" s="187" t="s">
        <v>1076</v>
      </c>
      <c r="D49" s="182" t="s">
        <v>256</v>
      </c>
      <c r="E49" s="183">
        <v>3</v>
      </c>
      <c r="F49" s="184">
        <v>0</v>
      </c>
      <c r="G49" s="185">
        <f t="shared" si="7"/>
        <v>0</v>
      </c>
      <c r="H49" s="164">
        <v>17724.39</v>
      </c>
      <c r="I49" s="163">
        <f t="shared" si="8"/>
        <v>53173.17</v>
      </c>
      <c r="J49" s="164">
        <v>2905.61</v>
      </c>
      <c r="K49" s="163">
        <f t="shared" si="9"/>
        <v>8716.83</v>
      </c>
      <c r="L49" s="163">
        <v>21</v>
      </c>
      <c r="M49" s="163">
        <f t="shared" si="10"/>
        <v>0</v>
      </c>
      <c r="N49" s="162">
        <v>0.13618</v>
      </c>
      <c r="O49" s="162">
        <f t="shared" si="11"/>
        <v>0.41</v>
      </c>
      <c r="P49" s="162">
        <v>0</v>
      </c>
      <c r="Q49" s="162">
        <f t="shared" si="12"/>
        <v>0</v>
      </c>
      <c r="R49" s="163"/>
      <c r="S49" s="163" t="s">
        <v>216</v>
      </c>
      <c r="T49" s="163" t="s">
        <v>216</v>
      </c>
      <c r="U49" s="163">
        <v>4.7797200000000002</v>
      </c>
      <c r="V49" s="163">
        <f t="shared" si="13"/>
        <v>14.34</v>
      </c>
      <c r="W49" s="163"/>
      <c r="X49" s="163" t="s">
        <v>510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1070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80">
        <v>34</v>
      </c>
      <c r="B50" s="181" t="s">
        <v>1077</v>
      </c>
      <c r="C50" s="187" t="s">
        <v>1078</v>
      </c>
      <c r="D50" s="182" t="s">
        <v>256</v>
      </c>
      <c r="E50" s="183">
        <v>7</v>
      </c>
      <c r="F50" s="184">
        <v>0</v>
      </c>
      <c r="G50" s="185">
        <f t="shared" si="7"/>
        <v>0</v>
      </c>
      <c r="H50" s="164">
        <v>15436.94</v>
      </c>
      <c r="I50" s="163">
        <f t="shared" si="8"/>
        <v>108058.58</v>
      </c>
      <c r="J50" s="164">
        <v>2013.06</v>
      </c>
      <c r="K50" s="163">
        <f t="shared" si="9"/>
        <v>14091.42</v>
      </c>
      <c r="L50" s="163">
        <v>21</v>
      </c>
      <c r="M50" s="163">
        <f t="shared" si="10"/>
        <v>0</v>
      </c>
      <c r="N50" s="162">
        <v>2.6009999999999998E-2</v>
      </c>
      <c r="O50" s="162">
        <f t="shared" si="11"/>
        <v>0.18</v>
      </c>
      <c r="P50" s="162">
        <v>0</v>
      </c>
      <c r="Q50" s="162">
        <f t="shared" si="12"/>
        <v>0</v>
      </c>
      <c r="R50" s="163"/>
      <c r="S50" s="163" t="s">
        <v>216</v>
      </c>
      <c r="T50" s="163" t="s">
        <v>216</v>
      </c>
      <c r="U50" s="163">
        <v>2.9308800000000002</v>
      </c>
      <c r="V50" s="163">
        <f t="shared" si="13"/>
        <v>20.52</v>
      </c>
      <c r="W50" s="163"/>
      <c r="X50" s="163" t="s">
        <v>510</v>
      </c>
      <c r="Y50" s="163" t="s">
        <v>219</v>
      </c>
      <c r="Z50" s="153"/>
      <c r="AA50" s="153"/>
      <c r="AB50" s="153"/>
      <c r="AC50" s="153"/>
      <c r="AD50" s="153"/>
      <c r="AE50" s="153"/>
      <c r="AF50" s="153"/>
      <c r="AG50" s="153" t="s">
        <v>1070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80">
        <v>35</v>
      </c>
      <c r="B51" s="181" t="s">
        <v>1079</v>
      </c>
      <c r="C51" s="187" t="s">
        <v>1080</v>
      </c>
      <c r="D51" s="182" t="s">
        <v>256</v>
      </c>
      <c r="E51" s="183">
        <v>1</v>
      </c>
      <c r="F51" s="184">
        <v>0</v>
      </c>
      <c r="G51" s="185">
        <f t="shared" si="7"/>
        <v>0</v>
      </c>
      <c r="H51" s="164">
        <v>57088.15</v>
      </c>
      <c r="I51" s="163">
        <f t="shared" si="8"/>
        <v>57088.15</v>
      </c>
      <c r="J51" s="164">
        <v>1621.85</v>
      </c>
      <c r="K51" s="163">
        <f t="shared" si="9"/>
        <v>1621.85</v>
      </c>
      <c r="L51" s="163">
        <v>21</v>
      </c>
      <c r="M51" s="163">
        <f t="shared" si="10"/>
        <v>0</v>
      </c>
      <c r="N51" s="162">
        <v>4.1790000000000001E-2</v>
      </c>
      <c r="O51" s="162">
        <f t="shared" si="11"/>
        <v>0.04</v>
      </c>
      <c r="P51" s="162">
        <v>0</v>
      </c>
      <c r="Q51" s="162">
        <f t="shared" si="12"/>
        <v>0</v>
      </c>
      <c r="R51" s="163"/>
      <c r="S51" s="163" t="s">
        <v>216</v>
      </c>
      <c r="T51" s="163" t="s">
        <v>216</v>
      </c>
      <c r="U51" s="163">
        <v>2.4207100000000001</v>
      </c>
      <c r="V51" s="163">
        <f t="shared" si="13"/>
        <v>2.42</v>
      </c>
      <c r="W51" s="163"/>
      <c r="X51" s="163" t="s">
        <v>510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1070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80">
        <v>36</v>
      </c>
      <c r="B52" s="181" t="s">
        <v>1081</v>
      </c>
      <c r="C52" s="187" t="s">
        <v>1082</v>
      </c>
      <c r="D52" s="182" t="s">
        <v>256</v>
      </c>
      <c r="E52" s="183">
        <v>2</v>
      </c>
      <c r="F52" s="184">
        <v>0</v>
      </c>
      <c r="G52" s="185">
        <f t="shared" si="7"/>
        <v>0</v>
      </c>
      <c r="H52" s="164">
        <v>16404.02</v>
      </c>
      <c r="I52" s="163">
        <f t="shared" si="8"/>
        <v>32808.04</v>
      </c>
      <c r="J52" s="164">
        <v>2455.98</v>
      </c>
      <c r="K52" s="163">
        <f t="shared" si="9"/>
        <v>4911.96</v>
      </c>
      <c r="L52" s="163">
        <v>21</v>
      </c>
      <c r="M52" s="163">
        <f t="shared" si="10"/>
        <v>0</v>
      </c>
      <c r="N52" s="162">
        <v>5.3249999999999999E-2</v>
      </c>
      <c r="O52" s="162">
        <f t="shared" si="11"/>
        <v>0.11</v>
      </c>
      <c r="P52" s="162">
        <v>0</v>
      </c>
      <c r="Q52" s="162">
        <f t="shared" si="12"/>
        <v>0</v>
      </c>
      <c r="R52" s="163"/>
      <c r="S52" s="163" t="s">
        <v>216</v>
      </c>
      <c r="T52" s="163" t="s">
        <v>216</v>
      </c>
      <c r="U52" s="163">
        <v>3.7397300000000002</v>
      </c>
      <c r="V52" s="163">
        <f t="shared" si="13"/>
        <v>7.48</v>
      </c>
      <c r="W52" s="163"/>
      <c r="X52" s="163" t="s">
        <v>510</v>
      </c>
      <c r="Y52" s="163" t="s">
        <v>219</v>
      </c>
      <c r="Z52" s="153"/>
      <c r="AA52" s="153"/>
      <c r="AB52" s="153"/>
      <c r="AC52" s="153"/>
      <c r="AD52" s="153"/>
      <c r="AE52" s="153"/>
      <c r="AF52" s="153"/>
      <c r="AG52" s="153" t="s">
        <v>1070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4">
        <v>37</v>
      </c>
      <c r="B53" s="175" t="s">
        <v>1083</v>
      </c>
      <c r="C53" s="188" t="s">
        <v>1084</v>
      </c>
      <c r="D53" s="176" t="s">
        <v>283</v>
      </c>
      <c r="E53" s="177">
        <v>1.6000000000000001E-3</v>
      </c>
      <c r="F53" s="178">
        <v>0</v>
      </c>
      <c r="G53" s="179">
        <f t="shared" si="7"/>
        <v>0</v>
      </c>
      <c r="H53" s="164">
        <v>0</v>
      </c>
      <c r="I53" s="163">
        <f t="shared" si="8"/>
        <v>0</v>
      </c>
      <c r="J53" s="164">
        <v>967</v>
      </c>
      <c r="K53" s="163">
        <f t="shared" si="9"/>
        <v>1.55</v>
      </c>
      <c r="L53" s="163">
        <v>21</v>
      </c>
      <c r="M53" s="163">
        <f t="shared" si="10"/>
        <v>0</v>
      </c>
      <c r="N53" s="162">
        <v>0</v>
      </c>
      <c r="O53" s="162">
        <f t="shared" si="11"/>
        <v>0</v>
      </c>
      <c r="P53" s="162">
        <v>0</v>
      </c>
      <c r="Q53" s="162">
        <f t="shared" si="12"/>
        <v>0</v>
      </c>
      <c r="R53" s="163"/>
      <c r="S53" s="163" t="s">
        <v>216</v>
      </c>
      <c r="T53" s="163" t="s">
        <v>216</v>
      </c>
      <c r="U53" s="163">
        <v>1.5169999999999999</v>
      </c>
      <c r="V53" s="163">
        <f t="shared" si="13"/>
        <v>0</v>
      </c>
      <c r="W53" s="163"/>
      <c r="X53" s="163" t="s">
        <v>291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297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3"/>
      <c r="B54" s="4"/>
      <c r="C54" s="189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197</v>
      </c>
    </row>
    <row r="55" spans="1:60" x14ac:dyDescent="0.2">
      <c r="A55" s="156"/>
      <c r="B55" s="157" t="s">
        <v>31</v>
      </c>
      <c r="C55" s="190"/>
      <c r="D55" s="158"/>
      <c r="E55" s="159"/>
      <c r="F55" s="159"/>
      <c r="G55" s="173">
        <f>G8+G21+G44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234</v>
      </c>
    </row>
    <row r="56" spans="1:60" x14ac:dyDescent="0.2">
      <c r="A56" s="3"/>
      <c r="B56" s="4"/>
      <c r="C56" s="18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18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61"/>
      <c r="B58" s="261"/>
      <c r="C58" s="26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3"/>
      <c r="B59" s="263"/>
      <c r="C59" s="264"/>
      <c r="D59" s="263"/>
      <c r="E59" s="263"/>
      <c r="F59" s="263"/>
      <c r="G59" s="26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235</v>
      </c>
    </row>
    <row r="60" spans="1:60" x14ac:dyDescent="0.2">
      <c r="A60" s="263"/>
      <c r="B60" s="263"/>
      <c r="C60" s="264"/>
      <c r="D60" s="263"/>
      <c r="E60" s="263"/>
      <c r="F60" s="263"/>
      <c r="G60" s="26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3"/>
      <c r="B61" s="263"/>
      <c r="C61" s="264"/>
      <c r="D61" s="263"/>
      <c r="E61" s="263"/>
      <c r="F61" s="263"/>
      <c r="G61" s="26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3"/>
      <c r="B62" s="263"/>
      <c r="C62" s="264"/>
      <c r="D62" s="263"/>
      <c r="E62" s="263"/>
      <c r="F62" s="263"/>
      <c r="G62" s="26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3"/>
      <c r="B63" s="263"/>
      <c r="C63" s="264"/>
      <c r="D63" s="263"/>
      <c r="E63" s="263"/>
      <c r="F63" s="263"/>
      <c r="G63" s="26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8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191"/>
      <c r="D65" s="10"/>
      <c r="AG65" t="s">
        <v>236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9:G63"/>
    <mergeCell ref="A1:G1"/>
    <mergeCell ref="C2:G2"/>
    <mergeCell ref="C3:G3"/>
    <mergeCell ref="C4:G4"/>
    <mergeCell ref="A58:C58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DBC2-84C4-4CD6-8642-B68ED8B63893}">
  <sheetPr>
    <outlinePr summaryBelow="0"/>
  </sheetPr>
  <dimension ref="A1:BH5000"/>
  <sheetViews>
    <sheetView zoomScale="130" zoomScaleNormal="130" workbookViewId="0">
      <pane ySplit="7" topLeftCell="A164" activePane="bottomLeft" state="frozen"/>
      <selection pane="bottomLeft" activeCell="C176" sqref="C176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71</v>
      </c>
      <c r="C3" s="255" t="s">
        <v>72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73</v>
      </c>
      <c r="C4" s="258" t="s">
        <v>74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SUMIF(AG9:AG12,"&lt;&gt;NOR",G9:G12)</f>
        <v>0</v>
      </c>
      <c r="H8" s="166"/>
      <c r="I8" s="166">
        <f>SUM(I9:I12)</f>
        <v>2626.85</v>
      </c>
      <c r="J8" s="166"/>
      <c r="K8" s="166">
        <f>SUM(K9:K12)</f>
        <v>1502.35</v>
      </c>
      <c r="L8" s="166"/>
      <c r="M8" s="166">
        <f>SUM(M9:M12)</f>
        <v>0</v>
      </c>
      <c r="N8" s="165"/>
      <c r="O8" s="165">
        <f>SUM(O9:O12)</f>
        <v>0.36</v>
      </c>
      <c r="P8" s="165"/>
      <c r="Q8" s="165">
        <f>SUM(Q9:Q12)</f>
        <v>0</v>
      </c>
      <c r="R8" s="166"/>
      <c r="S8" s="166"/>
      <c r="T8" s="166"/>
      <c r="U8" s="166"/>
      <c r="V8" s="166">
        <f>SUM(V9:V12)</f>
        <v>2.71</v>
      </c>
      <c r="W8" s="166"/>
      <c r="X8" s="166"/>
      <c r="Y8" s="166"/>
      <c r="AG8" t="s">
        <v>212</v>
      </c>
    </row>
    <row r="9" spans="1:60" ht="22.5" outlineLevel="1" x14ac:dyDescent="0.2">
      <c r="A9" s="174">
        <v>1</v>
      </c>
      <c r="B9" s="175" t="s">
        <v>1085</v>
      </c>
      <c r="C9" s="188" t="s">
        <v>1086</v>
      </c>
      <c r="D9" s="176" t="s">
        <v>256</v>
      </c>
      <c r="E9" s="177">
        <v>3</v>
      </c>
      <c r="F9" s="178">
        <v>0</v>
      </c>
      <c r="G9" s="179">
        <f>ROUND(E9*F9,2)</f>
        <v>0</v>
      </c>
      <c r="H9" s="164">
        <v>821.84</v>
      </c>
      <c r="I9" s="163">
        <f>ROUND(E9*H9,2)</f>
        <v>2465.52</v>
      </c>
      <c r="J9" s="164">
        <v>434.16</v>
      </c>
      <c r="K9" s="163">
        <f>ROUND(E9*J9,2)</f>
        <v>1302.48</v>
      </c>
      <c r="L9" s="163">
        <v>21</v>
      </c>
      <c r="M9" s="163">
        <f>G9*(1+L9/100)</f>
        <v>0</v>
      </c>
      <c r="N9" s="162">
        <v>0.12041</v>
      </c>
      <c r="O9" s="162">
        <f>ROUND(E9*N9,2)</f>
        <v>0.36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0.78200000000000003</v>
      </c>
      <c r="V9" s="163">
        <f>ROUND(E9*U9,2)</f>
        <v>2.35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1087</v>
      </c>
      <c r="D10" s="192"/>
      <c r="E10" s="193">
        <v>3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4">
        <v>2</v>
      </c>
      <c r="B11" s="175" t="s">
        <v>1088</v>
      </c>
      <c r="C11" s="188" t="s">
        <v>1089</v>
      </c>
      <c r="D11" s="176" t="s">
        <v>249</v>
      </c>
      <c r="E11" s="177">
        <v>2.4</v>
      </c>
      <c r="F11" s="178">
        <v>0</v>
      </c>
      <c r="G11" s="179">
        <f>ROUND(E11*F11,2)</f>
        <v>0</v>
      </c>
      <c r="H11" s="164">
        <v>67.22</v>
      </c>
      <c r="I11" s="163">
        <f>ROUND(E11*H11,2)</f>
        <v>161.33000000000001</v>
      </c>
      <c r="J11" s="164">
        <v>83.28</v>
      </c>
      <c r="K11" s="163">
        <f>ROUND(E11*J11,2)</f>
        <v>199.87</v>
      </c>
      <c r="L11" s="163">
        <v>21</v>
      </c>
      <c r="M11" s="163">
        <f>G11*(1+L11/100)</f>
        <v>0</v>
      </c>
      <c r="N11" s="162">
        <v>3.8999999999999999E-4</v>
      </c>
      <c r="O11" s="162">
        <f>ROUND(E11*N11,2)</f>
        <v>0</v>
      </c>
      <c r="P11" s="162">
        <v>0</v>
      </c>
      <c r="Q11" s="162">
        <f>ROUND(E11*P11,2)</f>
        <v>0</v>
      </c>
      <c r="R11" s="163"/>
      <c r="S11" s="163" t="s">
        <v>216</v>
      </c>
      <c r="T11" s="163" t="s">
        <v>216</v>
      </c>
      <c r="U11" s="163">
        <v>0.15</v>
      </c>
      <c r="V11" s="163">
        <f>ROUND(E11*U11,2)</f>
        <v>0.36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241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4" t="s">
        <v>1090</v>
      </c>
      <c r="D12" s="192"/>
      <c r="E12" s="193">
        <v>2.4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67" t="s">
        <v>211</v>
      </c>
      <c r="B13" s="168" t="s">
        <v>129</v>
      </c>
      <c r="C13" s="186" t="s">
        <v>130</v>
      </c>
      <c r="D13" s="169"/>
      <c r="E13" s="170"/>
      <c r="F13" s="171"/>
      <c r="G13" s="172">
        <f>SUMIF(AG14:AG94,"&lt;&gt;NOR",G14:G94)</f>
        <v>0</v>
      </c>
      <c r="H13" s="166"/>
      <c r="I13" s="166">
        <f>SUM(I14:I94)</f>
        <v>14107.53</v>
      </c>
      <c r="J13" s="166"/>
      <c r="K13" s="166">
        <f>SUM(K14:K94)</f>
        <v>524589.85000000009</v>
      </c>
      <c r="L13" s="166"/>
      <c r="M13" s="166">
        <f>SUM(M14:M94)</f>
        <v>0</v>
      </c>
      <c r="N13" s="165"/>
      <c r="O13" s="165">
        <f>SUM(O14:O94)</f>
        <v>0.59000000000000008</v>
      </c>
      <c r="P13" s="165"/>
      <c r="Q13" s="165">
        <f>SUM(Q14:Q94)</f>
        <v>320.7</v>
      </c>
      <c r="R13" s="166"/>
      <c r="S13" s="166"/>
      <c r="T13" s="166"/>
      <c r="U13" s="166"/>
      <c r="V13" s="166">
        <f>SUM(V14:V94)</f>
        <v>736.48000000000013</v>
      </c>
      <c r="W13" s="166"/>
      <c r="X13" s="166"/>
      <c r="Y13" s="166"/>
      <c r="AG13" t="s">
        <v>212</v>
      </c>
    </row>
    <row r="14" spans="1:60" outlineLevel="1" x14ac:dyDescent="0.2">
      <c r="A14" s="174">
        <v>3</v>
      </c>
      <c r="B14" s="175" t="s">
        <v>449</v>
      </c>
      <c r="C14" s="188" t="s">
        <v>450</v>
      </c>
      <c r="D14" s="176" t="s">
        <v>239</v>
      </c>
      <c r="E14" s="177">
        <v>83.213139999999996</v>
      </c>
      <c r="F14" s="178">
        <v>0</v>
      </c>
      <c r="G14" s="179">
        <f>ROUND(E14*F14,2)</f>
        <v>0</v>
      </c>
      <c r="H14" s="164">
        <v>37.29</v>
      </c>
      <c r="I14" s="163">
        <f>ROUND(E14*H14,2)</f>
        <v>3103.02</v>
      </c>
      <c r="J14" s="164">
        <v>1019.71</v>
      </c>
      <c r="K14" s="163">
        <f>ROUND(E14*J14,2)</f>
        <v>84853.27</v>
      </c>
      <c r="L14" s="163">
        <v>21</v>
      </c>
      <c r="M14" s="163">
        <f>G14*(1+L14/100)</f>
        <v>0</v>
      </c>
      <c r="N14" s="162">
        <v>1.2800000000000001E-3</v>
      </c>
      <c r="O14" s="162">
        <f>ROUND(E14*N14,2)</f>
        <v>0.11</v>
      </c>
      <c r="P14" s="162">
        <v>1.8</v>
      </c>
      <c r="Q14" s="162">
        <f>ROUND(E14*P14,2)</f>
        <v>149.78</v>
      </c>
      <c r="R14" s="163"/>
      <c r="S14" s="163" t="s">
        <v>216</v>
      </c>
      <c r="T14" s="163" t="s">
        <v>216</v>
      </c>
      <c r="U14" s="163">
        <v>1.52</v>
      </c>
      <c r="V14" s="163">
        <f>ROUND(E14*U14,2)</f>
        <v>126.48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241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4" t="s">
        <v>1091</v>
      </c>
      <c r="D15" s="192"/>
      <c r="E15" s="193">
        <v>26.08578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243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3" x14ac:dyDescent="0.2">
      <c r="A16" s="160"/>
      <c r="B16" s="161"/>
      <c r="C16" s="194" t="s">
        <v>1092</v>
      </c>
      <c r="D16" s="192"/>
      <c r="E16" s="193">
        <v>0.1575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3" x14ac:dyDescent="0.2">
      <c r="A17" s="160"/>
      <c r="B17" s="161"/>
      <c r="C17" s="194" t="s">
        <v>1093</v>
      </c>
      <c r="D17" s="192"/>
      <c r="E17" s="193">
        <v>4.7542299999999997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243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3" x14ac:dyDescent="0.2">
      <c r="A18" s="160"/>
      <c r="B18" s="161"/>
      <c r="C18" s="194" t="s">
        <v>1094</v>
      </c>
      <c r="D18" s="192"/>
      <c r="E18" s="193">
        <v>26.08578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3" x14ac:dyDescent="0.2">
      <c r="A19" s="160"/>
      <c r="B19" s="161"/>
      <c r="C19" s="194" t="s">
        <v>1095</v>
      </c>
      <c r="D19" s="192"/>
      <c r="E19" s="193">
        <v>-3.37365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243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">
      <c r="A20" s="160"/>
      <c r="B20" s="161"/>
      <c r="C20" s="194" t="s">
        <v>1096</v>
      </c>
      <c r="D20" s="192"/>
      <c r="E20" s="193">
        <v>22.428000000000001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3" x14ac:dyDescent="0.2">
      <c r="A21" s="160"/>
      <c r="B21" s="161"/>
      <c r="C21" s="194" t="s">
        <v>1097</v>
      </c>
      <c r="D21" s="192"/>
      <c r="E21" s="193">
        <v>-1.758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3" x14ac:dyDescent="0.2">
      <c r="A22" s="160"/>
      <c r="B22" s="161"/>
      <c r="C22" s="194" t="s">
        <v>1098</v>
      </c>
      <c r="D22" s="192"/>
      <c r="E22" s="193">
        <v>11.2035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243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3" x14ac:dyDescent="0.2">
      <c r="A23" s="160"/>
      <c r="B23" s="161"/>
      <c r="C23" s="194" t="s">
        <v>1099</v>
      </c>
      <c r="D23" s="192"/>
      <c r="E23" s="193">
        <v>-2.37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4">
        <v>4</v>
      </c>
      <c r="B24" s="175" t="s">
        <v>1100</v>
      </c>
      <c r="C24" s="188" t="s">
        <v>1101</v>
      </c>
      <c r="D24" s="176" t="s">
        <v>239</v>
      </c>
      <c r="E24" s="177">
        <v>14.5</v>
      </c>
      <c r="F24" s="178">
        <v>0</v>
      </c>
      <c r="G24" s="179">
        <f>ROUND(E24*F24,2)</f>
        <v>0</v>
      </c>
      <c r="H24" s="164">
        <v>364.5</v>
      </c>
      <c r="I24" s="163">
        <f>ROUND(E24*H24,2)</f>
        <v>5285.25</v>
      </c>
      <c r="J24" s="164">
        <v>1840.5</v>
      </c>
      <c r="K24" s="163">
        <f>ROUND(E24*J24,2)</f>
        <v>26687.25</v>
      </c>
      <c r="L24" s="163">
        <v>21</v>
      </c>
      <c r="M24" s="163">
        <f>G24*(1+L24/100)</f>
        <v>0</v>
      </c>
      <c r="N24" s="162">
        <v>1.2489999999999999E-2</v>
      </c>
      <c r="O24" s="162">
        <f>ROUND(E24*N24,2)</f>
        <v>0.18</v>
      </c>
      <c r="P24" s="162">
        <v>1.8</v>
      </c>
      <c r="Q24" s="162">
        <f>ROUND(E24*P24,2)</f>
        <v>26.1</v>
      </c>
      <c r="R24" s="163"/>
      <c r="S24" s="163" t="s">
        <v>216</v>
      </c>
      <c r="T24" s="163" t="s">
        <v>216</v>
      </c>
      <c r="U24" s="163">
        <v>3.3149999999999999</v>
      </c>
      <c r="V24" s="163">
        <f>ROUND(E24*U24,2)</f>
        <v>48.07</v>
      </c>
      <c r="W24" s="163"/>
      <c r="X24" s="163" t="s">
        <v>240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241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">
      <c r="A25" s="160"/>
      <c r="B25" s="161"/>
      <c r="C25" s="194" t="s">
        <v>1102</v>
      </c>
      <c r="D25" s="192"/>
      <c r="E25" s="193">
        <v>14.5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243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4">
        <v>5</v>
      </c>
      <c r="B26" s="175" t="s">
        <v>1103</v>
      </c>
      <c r="C26" s="188" t="s">
        <v>1104</v>
      </c>
      <c r="D26" s="176" t="s">
        <v>239</v>
      </c>
      <c r="E26" s="177">
        <v>13.4445</v>
      </c>
      <c r="F26" s="178">
        <v>0</v>
      </c>
      <c r="G26" s="179">
        <f>ROUND(E26*F26,2)</f>
        <v>0</v>
      </c>
      <c r="H26" s="164">
        <v>42.77</v>
      </c>
      <c r="I26" s="163">
        <f>ROUND(E26*H26,2)</f>
        <v>575.02</v>
      </c>
      <c r="J26" s="164">
        <v>3382.23</v>
      </c>
      <c r="K26" s="163">
        <f>ROUND(E26*J26,2)</f>
        <v>45472.39</v>
      </c>
      <c r="L26" s="163">
        <v>21</v>
      </c>
      <c r="M26" s="163">
        <f>G26*(1+L26/100)</f>
        <v>0</v>
      </c>
      <c r="N26" s="162">
        <v>1.47E-3</v>
      </c>
      <c r="O26" s="162">
        <f>ROUND(E26*N26,2)</f>
        <v>0.02</v>
      </c>
      <c r="P26" s="162">
        <v>2.2000000000000002</v>
      </c>
      <c r="Q26" s="162">
        <f>ROUND(E26*P26,2)</f>
        <v>29.58</v>
      </c>
      <c r="R26" s="163"/>
      <c r="S26" s="163" t="s">
        <v>216</v>
      </c>
      <c r="T26" s="163" t="s">
        <v>216</v>
      </c>
      <c r="U26" s="163">
        <v>4.9960000000000004</v>
      </c>
      <c r="V26" s="163">
        <f>ROUND(E26*U26,2)</f>
        <v>67.17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241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2" x14ac:dyDescent="0.2">
      <c r="A27" s="160"/>
      <c r="B27" s="161"/>
      <c r="C27" s="194" t="s">
        <v>1105</v>
      </c>
      <c r="D27" s="192"/>
      <c r="E27" s="193">
        <v>12.442500000000001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 x14ac:dyDescent="0.2">
      <c r="A28" s="160"/>
      <c r="B28" s="161"/>
      <c r="C28" s="194" t="s">
        <v>1106</v>
      </c>
      <c r="D28" s="192"/>
      <c r="E28" s="193">
        <v>1.002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4">
        <v>6</v>
      </c>
      <c r="B29" s="175" t="s">
        <v>1107</v>
      </c>
      <c r="C29" s="188" t="s">
        <v>1108</v>
      </c>
      <c r="D29" s="176" t="s">
        <v>239</v>
      </c>
      <c r="E29" s="177">
        <v>17.295000000000002</v>
      </c>
      <c r="F29" s="178">
        <v>0</v>
      </c>
      <c r="G29" s="179">
        <f>ROUND(E29*F29,2)</f>
        <v>0</v>
      </c>
      <c r="H29" s="164">
        <v>42.77</v>
      </c>
      <c r="I29" s="163">
        <f>ROUND(E29*H29,2)</f>
        <v>739.71</v>
      </c>
      <c r="J29" s="164">
        <v>5767.23</v>
      </c>
      <c r="K29" s="163">
        <f>ROUND(E29*J29,2)</f>
        <v>99744.24</v>
      </c>
      <c r="L29" s="163">
        <v>21</v>
      </c>
      <c r="M29" s="163">
        <f>G29*(1+L29/100)</f>
        <v>0</v>
      </c>
      <c r="N29" s="162">
        <v>1.47E-3</v>
      </c>
      <c r="O29" s="162">
        <f>ROUND(E29*N29,2)</f>
        <v>0.03</v>
      </c>
      <c r="P29" s="162">
        <v>2.4</v>
      </c>
      <c r="Q29" s="162">
        <f>ROUND(E29*P29,2)</f>
        <v>41.51</v>
      </c>
      <c r="R29" s="163"/>
      <c r="S29" s="163" t="s">
        <v>216</v>
      </c>
      <c r="T29" s="163" t="s">
        <v>216</v>
      </c>
      <c r="U29" s="163">
        <v>8.5</v>
      </c>
      <c r="V29" s="163">
        <f>ROUND(E29*U29,2)</f>
        <v>147.01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241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 x14ac:dyDescent="0.2">
      <c r="A30" s="160"/>
      <c r="B30" s="161"/>
      <c r="C30" s="194" t="s">
        <v>1109</v>
      </c>
      <c r="D30" s="192"/>
      <c r="E30" s="193">
        <v>7.92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 x14ac:dyDescent="0.2">
      <c r="A31" s="160"/>
      <c r="B31" s="161"/>
      <c r="C31" s="194" t="s">
        <v>1110</v>
      </c>
      <c r="D31" s="192"/>
      <c r="E31" s="193">
        <v>1.23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3" x14ac:dyDescent="0.2">
      <c r="A32" s="160"/>
      <c r="B32" s="161"/>
      <c r="C32" s="194" t="s">
        <v>1111</v>
      </c>
      <c r="D32" s="192"/>
      <c r="E32" s="193">
        <v>2.37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243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">
      <c r="A33" s="160"/>
      <c r="B33" s="161"/>
      <c r="C33" s="194" t="s">
        <v>1112</v>
      </c>
      <c r="D33" s="192"/>
      <c r="E33" s="193">
        <v>0.45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243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">
      <c r="A34" s="160"/>
      <c r="B34" s="161"/>
      <c r="C34" s="194" t="s">
        <v>1113</v>
      </c>
      <c r="D34" s="192"/>
      <c r="E34" s="193">
        <v>5.3250000000000002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4">
        <v>7</v>
      </c>
      <c r="B35" s="175" t="s">
        <v>924</v>
      </c>
      <c r="C35" s="188" t="s">
        <v>925</v>
      </c>
      <c r="D35" s="176" t="s">
        <v>245</v>
      </c>
      <c r="E35" s="177">
        <v>1.57</v>
      </c>
      <c r="F35" s="178">
        <v>0</v>
      </c>
      <c r="G35" s="179">
        <f>ROUND(E35*F35,2)</f>
        <v>0</v>
      </c>
      <c r="H35" s="164">
        <v>19.43</v>
      </c>
      <c r="I35" s="163">
        <f>ROUND(E35*H35,2)</f>
        <v>30.51</v>
      </c>
      <c r="J35" s="164">
        <v>194.57</v>
      </c>
      <c r="K35" s="163">
        <f>ROUND(E35*J35,2)</f>
        <v>305.47000000000003</v>
      </c>
      <c r="L35" s="163">
        <v>21</v>
      </c>
      <c r="M35" s="163">
        <f>G35*(1+L35/100)</f>
        <v>0</v>
      </c>
      <c r="N35" s="162">
        <v>6.7000000000000002E-4</v>
      </c>
      <c r="O35" s="162">
        <f>ROUND(E35*N35,2)</f>
        <v>0</v>
      </c>
      <c r="P35" s="162">
        <v>5.5E-2</v>
      </c>
      <c r="Q35" s="162">
        <f>ROUND(E35*P35,2)</f>
        <v>0.09</v>
      </c>
      <c r="R35" s="163"/>
      <c r="S35" s="163" t="s">
        <v>216</v>
      </c>
      <c r="T35" s="163" t="s">
        <v>216</v>
      </c>
      <c r="U35" s="163">
        <v>0.38100000000000001</v>
      </c>
      <c r="V35" s="163">
        <f>ROUND(E35*U35,2)</f>
        <v>0.6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241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 x14ac:dyDescent="0.2">
      <c r="A36" s="160"/>
      <c r="B36" s="161"/>
      <c r="C36" s="194" t="s">
        <v>1114</v>
      </c>
      <c r="D36" s="192"/>
      <c r="E36" s="193">
        <v>1.25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4" t="s">
        <v>1115</v>
      </c>
      <c r="D37" s="192"/>
      <c r="E37" s="193">
        <v>0.32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4">
        <v>8</v>
      </c>
      <c r="B38" s="175" t="s">
        <v>1116</v>
      </c>
      <c r="C38" s="188" t="s">
        <v>1117</v>
      </c>
      <c r="D38" s="176" t="s">
        <v>239</v>
      </c>
      <c r="E38" s="177">
        <v>4.23963</v>
      </c>
      <c r="F38" s="178">
        <v>0</v>
      </c>
      <c r="G38" s="179">
        <f>ROUND(E38*F38,2)</f>
        <v>0</v>
      </c>
      <c r="H38" s="164">
        <v>216.09</v>
      </c>
      <c r="I38" s="163">
        <f>ROUND(E38*H38,2)</f>
        <v>916.14</v>
      </c>
      <c r="J38" s="164">
        <v>5008.91</v>
      </c>
      <c r="K38" s="163">
        <f>ROUND(E38*J38,2)</f>
        <v>21235.93</v>
      </c>
      <c r="L38" s="163">
        <v>21</v>
      </c>
      <c r="M38" s="163">
        <f>G38*(1+L38/100)</f>
        <v>0</v>
      </c>
      <c r="N38" s="162">
        <v>7.4099999999999999E-3</v>
      </c>
      <c r="O38" s="162">
        <f>ROUND(E38*N38,2)</f>
        <v>0.03</v>
      </c>
      <c r="P38" s="162">
        <v>2.1</v>
      </c>
      <c r="Q38" s="162">
        <f>ROUND(E38*P38,2)</f>
        <v>8.9</v>
      </c>
      <c r="R38" s="163"/>
      <c r="S38" s="163" t="s">
        <v>216</v>
      </c>
      <c r="T38" s="163" t="s">
        <v>216</v>
      </c>
      <c r="U38" s="163">
        <v>7.476</v>
      </c>
      <c r="V38" s="163">
        <f>ROUND(E38*U38,2)</f>
        <v>31.7</v>
      </c>
      <c r="W38" s="163"/>
      <c r="X38" s="163" t="s">
        <v>240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241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194" t="s">
        <v>1118</v>
      </c>
      <c r="D39" s="192"/>
      <c r="E39" s="193">
        <v>4.23963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4">
        <v>9</v>
      </c>
      <c r="B40" s="175" t="s">
        <v>1119</v>
      </c>
      <c r="C40" s="188" t="s">
        <v>1120</v>
      </c>
      <c r="D40" s="176" t="s">
        <v>239</v>
      </c>
      <c r="E40" s="177">
        <v>4.08</v>
      </c>
      <c r="F40" s="178">
        <v>0</v>
      </c>
      <c r="G40" s="179">
        <f>ROUND(E40*F40,2)</f>
        <v>0</v>
      </c>
      <c r="H40" s="164">
        <v>0</v>
      </c>
      <c r="I40" s="163">
        <f>ROUND(E40*H40,2)</f>
        <v>0</v>
      </c>
      <c r="J40" s="164">
        <v>3140</v>
      </c>
      <c r="K40" s="163">
        <f>ROUND(E40*J40,2)</f>
        <v>12811.2</v>
      </c>
      <c r="L40" s="163">
        <v>21</v>
      </c>
      <c r="M40" s="163">
        <f>G40*(1+L40/100)</f>
        <v>0</v>
      </c>
      <c r="N40" s="162">
        <v>0</v>
      </c>
      <c r="O40" s="162">
        <f>ROUND(E40*N40,2)</f>
        <v>0</v>
      </c>
      <c r="P40" s="162">
        <v>2.2000000000000002</v>
      </c>
      <c r="Q40" s="162">
        <f>ROUND(E40*P40,2)</f>
        <v>8.98</v>
      </c>
      <c r="R40" s="163"/>
      <c r="S40" s="163" t="s">
        <v>216</v>
      </c>
      <c r="T40" s="163" t="s">
        <v>216</v>
      </c>
      <c r="U40" s="163">
        <v>5.867</v>
      </c>
      <c r="V40" s="163">
        <f>ROUND(E40*U40,2)</f>
        <v>23.94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241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2" x14ac:dyDescent="0.2">
      <c r="A41" s="160"/>
      <c r="B41" s="161"/>
      <c r="C41" s="194" t="s">
        <v>1121</v>
      </c>
      <c r="D41" s="192"/>
      <c r="E41" s="193">
        <v>4.08</v>
      </c>
      <c r="F41" s="163"/>
      <c r="G41" s="1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3"/>
      <c r="AA41" s="153"/>
      <c r="AB41" s="153"/>
      <c r="AC41" s="153"/>
      <c r="AD41" s="153"/>
      <c r="AE41" s="153"/>
      <c r="AF41" s="153"/>
      <c r="AG41" s="153" t="s">
        <v>243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74">
        <v>10</v>
      </c>
      <c r="B42" s="175" t="s">
        <v>271</v>
      </c>
      <c r="C42" s="188" t="s">
        <v>272</v>
      </c>
      <c r="D42" s="176" t="s">
        <v>256</v>
      </c>
      <c r="E42" s="177">
        <v>23</v>
      </c>
      <c r="F42" s="178">
        <v>0</v>
      </c>
      <c r="G42" s="179">
        <f>ROUND(E42*F42,2)</f>
        <v>0</v>
      </c>
      <c r="H42" s="164">
        <v>0</v>
      </c>
      <c r="I42" s="163">
        <f>ROUND(E42*H42,2)</f>
        <v>0</v>
      </c>
      <c r="J42" s="164">
        <v>13.8</v>
      </c>
      <c r="K42" s="163">
        <f>ROUND(E42*J42,2)</f>
        <v>317.39999999999998</v>
      </c>
      <c r="L42" s="163">
        <v>21</v>
      </c>
      <c r="M42" s="163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3"/>
      <c r="S42" s="163" t="s">
        <v>216</v>
      </c>
      <c r="T42" s="163" t="s">
        <v>216</v>
      </c>
      <c r="U42" s="163">
        <v>0.03</v>
      </c>
      <c r="V42" s="163">
        <f>ROUND(E42*U42,2)</f>
        <v>0.69</v>
      </c>
      <c r="W42" s="163"/>
      <c r="X42" s="163" t="s">
        <v>240</v>
      </c>
      <c r="Y42" s="163" t="s">
        <v>219</v>
      </c>
      <c r="Z42" s="153"/>
      <c r="AA42" s="153"/>
      <c r="AB42" s="153"/>
      <c r="AC42" s="153"/>
      <c r="AD42" s="153"/>
      <c r="AE42" s="153"/>
      <c r="AF42" s="153"/>
      <c r="AG42" s="153" t="s">
        <v>241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2" x14ac:dyDescent="0.2">
      <c r="A43" s="160"/>
      <c r="B43" s="161"/>
      <c r="C43" s="194" t="s">
        <v>1122</v>
      </c>
      <c r="D43" s="192"/>
      <c r="E43" s="193">
        <v>11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3" x14ac:dyDescent="0.2">
      <c r="A44" s="160"/>
      <c r="B44" s="161"/>
      <c r="C44" s="194" t="s">
        <v>1123</v>
      </c>
      <c r="D44" s="192"/>
      <c r="E44" s="193">
        <v>8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 x14ac:dyDescent="0.2">
      <c r="A45" s="160"/>
      <c r="B45" s="161"/>
      <c r="C45" s="194" t="s">
        <v>1124</v>
      </c>
      <c r="D45" s="192"/>
      <c r="E45" s="193">
        <v>4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74">
        <v>11</v>
      </c>
      <c r="B46" s="175" t="s">
        <v>273</v>
      </c>
      <c r="C46" s="188" t="s">
        <v>274</v>
      </c>
      <c r="D46" s="176" t="s">
        <v>256</v>
      </c>
      <c r="E46" s="177">
        <v>3</v>
      </c>
      <c r="F46" s="178">
        <v>0</v>
      </c>
      <c r="G46" s="179">
        <f>ROUND(E46*F46,2)</f>
        <v>0</v>
      </c>
      <c r="H46" s="164">
        <v>0</v>
      </c>
      <c r="I46" s="163">
        <f>ROUND(E46*H46,2)</f>
        <v>0</v>
      </c>
      <c r="J46" s="164">
        <v>23</v>
      </c>
      <c r="K46" s="163">
        <f>ROUND(E46*J46,2)</f>
        <v>69</v>
      </c>
      <c r="L46" s="163">
        <v>21</v>
      </c>
      <c r="M46" s="163">
        <f>G46*(1+L46/100)</f>
        <v>0</v>
      </c>
      <c r="N46" s="162">
        <v>0</v>
      </c>
      <c r="O46" s="162">
        <f>ROUND(E46*N46,2)</f>
        <v>0</v>
      </c>
      <c r="P46" s="162">
        <v>0</v>
      </c>
      <c r="Q46" s="162">
        <f>ROUND(E46*P46,2)</f>
        <v>0</v>
      </c>
      <c r="R46" s="163"/>
      <c r="S46" s="163" t="s">
        <v>216</v>
      </c>
      <c r="T46" s="163" t="s">
        <v>216</v>
      </c>
      <c r="U46" s="163">
        <v>0.05</v>
      </c>
      <c r="V46" s="163">
        <f>ROUND(E46*U46,2)</f>
        <v>0.15</v>
      </c>
      <c r="W46" s="163"/>
      <c r="X46" s="163" t="s">
        <v>240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241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2" x14ac:dyDescent="0.2">
      <c r="A47" s="160"/>
      <c r="B47" s="161"/>
      <c r="C47" s="194" t="s">
        <v>1125</v>
      </c>
      <c r="D47" s="192"/>
      <c r="E47" s="193">
        <v>1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3" x14ac:dyDescent="0.2">
      <c r="A48" s="160"/>
      <c r="B48" s="161"/>
      <c r="C48" s="194" t="s">
        <v>1126</v>
      </c>
      <c r="D48" s="192"/>
      <c r="E48" s="193">
        <v>2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12</v>
      </c>
      <c r="B49" s="175" t="s">
        <v>1127</v>
      </c>
      <c r="C49" s="188" t="s">
        <v>1128</v>
      </c>
      <c r="D49" s="176" t="s">
        <v>245</v>
      </c>
      <c r="E49" s="177">
        <v>7.4</v>
      </c>
      <c r="F49" s="178">
        <v>0</v>
      </c>
      <c r="G49" s="179">
        <f>ROUND(E49*F49,2)</f>
        <v>0</v>
      </c>
      <c r="H49" s="164">
        <v>64.03</v>
      </c>
      <c r="I49" s="163">
        <f>ROUND(E49*H49,2)</f>
        <v>473.82</v>
      </c>
      <c r="J49" s="164">
        <v>271.97000000000003</v>
      </c>
      <c r="K49" s="163">
        <f>ROUND(E49*J49,2)</f>
        <v>2012.58</v>
      </c>
      <c r="L49" s="163">
        <v>21</v>
      </c>
      <c r="M49" s="163">
        <f>G49*(1+L49/100)</f>
        <v>0</v>
      </c>
      <c r="N49" s="162">
        <v>2.1900000000000001E-3</v>
      </c>
      <c r="O49" s="162">
        <f>ROUND(E49*N49,2)</f>
        <v>0.02</v>
      </c>
      <c r="P49" s="162">
        <v>4.1000000000000002E-2</v>
      </c>
      <c r="Q49" s="162">
        <f>ROUND(E49*P49,2)</f>
        <v>0.3</v>
      </c>
      <c r="R49" s="163"/>
      <c r="S49" s="163" t="s">
        <v>216</v>
      </c>
      <c r="T49" s="163" t="s">
        <v>216</v>
      </c>
      <c r="U49" s="163">
        <v>0.52</v>
      </c>
      <c r="V49" s="163">
        <f>ROUND(E49*U49,2)</f>
        <v>3.85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241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4" t="s">
        <v>1129</v>
      </c>
      <c r="D50" s="192"/>
      <c r="E50" s="193">
        <v>7.4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4">
        <v>13</v>
      </c>
      <c r="B51" s="175" t="s">
        <v>1130</v>
      </c>
      <c r="C51" s="188" t="s">
        <v>1131</v>
      </c>
      <c r="D51" s="176" t="s">
        <v>245</v>
      </c>
      <c r="E51" s="177">
        <v>1.77</v>
      </c>
      <c r="F51" s="178">
        <v>0</v>
      </c>
      <c r="G51" s="179">
        <f>ROUND(E51*F51,2)</f>
        <v>0</v>
      </c>
      <c r="H51" s="164">
        <v>29.21</v>
      </c>
      <c r="I51" s="163">
        <f>ROUND(E51*H51,2)</f>
        <v>51.7</v>
      </c>
      <c r="J51" s="164">
        <v>171.29</v>
      </c>
      <c r="K51" s="163">
        <f>ROUND(E51*J51,2)</f>
        <v>303.18</v>
      </c>
      <c r="L51" s="163">
        <v>21</v>
      </c>
      <c r="M51" s="163">
        <f>G51*(1+L51/100)</f>
        <v>0</v>
      </c>
      <c r="N51" s="162">
        <v>1E-3</v>
      </c>
      <c r="O51" s="162">
        <f>ROUND(E51*N51,2)</f>
        <v>0</v>
      </c>
      <c r="P51" s="162">
        <v>3.1E-2</v>
      </c>
      <c r="Q51" s="162">
        <f>ROUND(E51*P51,2)</f>
        <v>0.05</v>
      </c>
      <c r="R51" s="163"/>
      <c r="S51" s="163" t="s">
        <v>216</v>
      </c>
      <c r="T51" s="163" t="s">
        <v>216</v>
      </c>
      <c r="U51" s="163">
        <v>0.33100000000000002</v>
      </c>
      <c r="V51" s="163">
        <f>ROUND(E51*U51,2)</f>
        <v>0.59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241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4" t="s">
        <v>1132</v>
      </c>
      <c r="D52" s="192"/>
      <c r="E52" s="193">
        <v>1.77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74">
        <v>14</v>
      </c>
      <c r="B53" s="175" t="s">
        <v>1133</v>
      </c>
      <c r="C53" s="188" t="s">
        <v>1134</v>
      </c>
      <c r="D53" s="176" t="s">
        <v>245</v>
      </c>
      <c r="E53" s="177">
        <v>14.355</v>
      </c>
      <c r="F53" s="178">
        <v>0</v>
      </c>
      <c r="G53" s="179">
        <f>ROUND(E53*F53,2)</f>
        <v>0</v>
      </c>
      <c r="H53" s="164">
        <v>24.13</v>
      </c>
      <c r="I53" s="163">
        <f>ROUND(E53*H53,2)</f>
        <v>346.39</v>
      </c>
      <c r="J53" s="164">
        <v>131.87</v>
      </c>
      <c r="K53" s="163">
        <f>ROUND(E53*J53,2)</f>
        <v>1892.99</v>
      </c>
      <c r="L53" s="163">
        <v>21</v>
      </c>
      <c r="M53" s="163">
        <f>G53*(1+L53/100)</f>
        <v>0</v>
      </c>
      <c r="N53" s="162">
        <v>8.3000000000000001E-4</v>
      </c>
      <c r="O53" s="162">
        <f>ROUND(E53*N53,2)</f>
        <v>0.01</v>
      </c>
      <c r="P53" s="162">
        <v>5.1999999999999998E-2</v>
      </c>
      <c r="Q53" s="162">
        <f>ROUND(E53*P53,2)</f>
        <v>0.75</v>
      </c>
      <c r="R53" s="163"/>
      <c r="S53" s="163" t="s">
        <v>216</v>
      </c>
      <c r="T53" s="163" t="s">
        <v>216</v>
      </c>
      <c r="U53" s="163">
        <v>0.25700000000000001</v>
      </c>
      <c r="V53" s="163">
        <f>ROUND(E53*U53,2)</f>
        <v>3.69</v>
      </c>
      <c r="W53" s="163"/>
      <c r="X53" s="163" t="s">
        <v>240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241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2" x14ac:dyDescent="0.2">
      <c r="A54" s="160"/>
      <c r="B54" s="161"/>
      <c r="C54" s="194" t="s">
        <v>1135</v>
      </c>
      <c r="D54" s="192"/>
      <c r="E54" s="193">
        <v>14.355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243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4">
        <v>15</v>
      </c>
      <c r="B55" s="175" t="s">
        <v>1136</v>
      </c>
      <c r="C55" s="188" t="s">
        <v>1137</v>
      </c>
      <c r="D55" s="176" t="s">
        <v>245</v>
      </c>
      <c r="E55" s="177">
        <v>3.375</v>
      </c>
      <c r="F55" s="178">
        <v>0</v>
      </c>
      <c r="G55" s="179">
        <f>ROUND(E55*F55,2)</f>
        <v>0</v>
      </c>
      <c r="H55" s="164">
        <v>40.03</v>
      </c>
      <c r="I55" s="163">
        <f>ROUND(E55*H55,2)</f>
        <v>135.1</v>
      </c>
      <c r="J55" s="164">
        <v>265.47000000000003</v>
      </c>
      <c r="K55" s="163">
        <f>ROUND(E55*J55,2)</f>
        <v>895.96</v>
      </c>
      <c r="L55" s="163">
        <v>21</v>
      </c>
      <c r="M55" s="163">
        <f>G55*(1+L55/100)</f>
        <v>0</v>
      </c>
      <c r="N55" s="162">
        <v>1.3699999999999999E-3</v>
      </c>
      <c r="O55" s="162">
        <f>ROUND(E55*N55,2)</f>
        <v>0</v>
      </c>
      <c r="P55" s="162">
        <v>4.1000000000000002E-2</v>
      </c>
      <c r="Q55" s="162">
        <f>ROUND(E55*P55,2)</f>
        <v>0.14000000000000001</v>
      </c>
      <c r="R55" s="163"/>
      <c r="S55" s="163" t="s">
        <v>216</v>
      </c>
      <c r="T55" s="163" t="s">
        <v>216</v>
      </c>
      <c r="U55" s="163">
        <v>0.51600000000000001</v>
      </c>
      <c r="V55" s="163">
        <f>ROUND(E55*U55,2)</f>
        <v>1.74</v>
      </c>
      <c r="W55" s="163"/>
      <c r="X55" s="163" t="s">
        <v>240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241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2" x14ac:dyDescent="0.2">
      <c r="A56" s="160"/>
      <c r="B56" s="161"/>
      <c r="C56" s="194" t="s">
        <v>1138</v>
      </c>
      <c r="D56" s="192"/>
      <c r="E56" s="193">
        <v>3.375</v>
      </c>
      <c r="F56" s="163"/>
      <c r="G56" s="163"/>
      <c r="H56" s="163"/>
      <c r="I56" s="163"/>
      <c r="J56" s="163"/>
      <c r="K56" s="163"/>
      <c r="L56" s="163"/>
      <c r="M56" s="163"/>
      <c r="N56" s="162"/>
      <c r="O56" s="162"/>
      <c r="P56" s="162"/>
      <c r="Q56" s="162"/>
      <c r="R56" s="163"/>
      <c r="S56" s="163"/>
      <c r="T56" s="163"/>
      <c r="U56" s="163"/>
      <c r="V56" s="163"/>
      <c r="W56" s="163"/>
      <c r="X56" s="163"/>
      <c r="Y56" s="163"/>
      <c r="Z56" s="153"/>
      <c r="AA56" s="153"/>
      <c r="AB56" s="153"/>
      <c r="AC56" s="153"/>
      <c r="AD56" s="153"/>
      <c r="AE56" s="153"/>
      <c r="AF56" s="153"/>
      <c r="AG56" s="153" t="s">
        <v>243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4">
        <v>16</v>
      </c>
      <c r="B57" s="175" t="s">
        <v>1139</v>
      </c>
      <c r="C57" s="188" t="s">
        <v>1140</v>
      </c>
      <c r="D57" s="176" t="s">
        <v>245</v>
      </c>
      <c r="E57" s="177">
        <v>8.5259999999999998</v>
      </c>
      <c r="F57" s="178">
        <v>0</v>
      </c>
      <c r="G57" s="179">
        <f>ROUND(E57*F57,2)</f>
        <v>0</v>
      </c>
      <c r="H57" s="164">
        <v>17.87</v>
      </c>
      <c r="I57" s="163">
        <f>ROUND(E57*H57,2)</f>
        <v>152.36000000000001</v>
      </c>
      <c r="J57" s="164">
        <v>138.63</v>
      </c>
      <c r="K57" s="163">
        <f>ROUND(E57*J57,2)</f>
        <v>1181.96</v>
      </c>
      <c r="L57" s="163">
        <v>21</v>
      </c>
      <c r="M57" s="163">
        <f>G57*(1+L57/100)</f>
        <v>0</v>
      </c>
      <c r="N57" s="162">
        <v>6.0999999999999997E-4</v>
      </c>
      <c r="O57" s="162">
        <f>ROUND(E57*N57,2)</f>
        <v>0.01</v>
      </c>
      <c r="P57" s="162">
        <v>3.4000000000000002E-2</v>
      </c>
      <c r="Q57" s="162">
        <f>ROUND(E57*P57,2)</f>
        <v>0.28999999999999998</v>
      </c>
      <c r="R57" s="163"/>
      <c r="S57" s="163" t="s">
        <v>216</v>
      </c>
      <c r="T57" s="163" t="s">
        <v>216</v>
      </c>
      <c r="U57" s="163">
        <v>0.27</v>
      </c>
      <c r="V57" s="163">
        <f>ROUND(E57*U57,2)</f>
        <v>2.2999999999999998</v>
      </c>
      <c r="W57" s="163"/>
      <c r="X57" s="163" t="s">
        <v>240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241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 x14ac:dyDescent="0.2">
      <c r="A58" s="160"/>
      <c r="B58" s="161"/>
      <c r="C58" s="194" t="s">
        <v>1141</v>
      </c>
      <c r="D58" s="192"/>
      <c r="E58" s="193">
        <v>8.5259999999999998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243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4">
        <v>17</v>
      </c>
      <c r="B59" s="175" t="s">
        <v>278</v>
      </c>
      <c r="C59" s="188" t="s">
        <v>279</v>
      </c>
      <c r="D59" s="176" t="s">
        <v>245</v>
      </c>
      <c r="E59" s="177">
        <v>7</v>
      </c>
      <c r="F59" s="178">
        <v>0</v>
      </c>
      <c r="G59" s="179">
        <f>ROUND(E59*F59,2)</f>
        <v>0</v>
      </c>
      <c r="H59" s="164">
        <v>34.17</v>
      </c>
      <c r="I59" s="163">
        <f>ROUND(E59*H59,2)</f>
        <v>239.19</v>
      </c>
      <c r="J59" s="164">
        <v>476.83</v>
      </c>
      <c r="K59" s="163">
        <f>ROUND(E59*J59,2)</f>
        <v>3337.81</v>
      </c>
      <c r="L59" s="163">
        <v>21</v>
      </c>
      <c r="M59" s="163">
        <f>G59*(1+L59/100)</f>
        <v>0</v>
      </c>
      <c r="N59" s="162">
        <v>1.17E-3</v>
      </c>
      <c r="O59" s="162">
        <f>ROUND(E59*N59,2)</f>
        <v>0.01</v>
      </c>
      <c r="P59" s="162">
        <v>7.5999999999999998E-2</v>
      </c>
      <c r="Q59" s="162">
        <f>ROUND(E59*P59,2)</f>
        <v>0.53</v>
      </c>
      <c r="R59" s="163"/>
      <c r="S59" s="163" t="s">
        <v>216</v>
      </c>
      <c r="T59" s="163" t="s">
        <v>216</v>
      </c>
      <c r="U59" s="163">
        <v>0.93899999999999995</v>
      </c>
      <c r="V59" s="163">
        <f>ROUND(E59*U59,2)</f>
        <v>6.57</v>
      </c>
      <c r="W59" s="163"/>
      <c r="X59" s="163" t="s">
        <v>240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241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2" x14ac:dyDescent="0.2">
      <c r="A60" s="160"/>
      <c r="B60" s="161"/>
      <c r="C60" s="194" t="s">
        <v>1142</v>
      </c>
      <c r="D60" s="192"/>
      <c r="E60" s="193">
        <v>1.8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3" x14ac:dyDescent="0.2">
      <c r="A61" s="160"/>
      <c r="B61" s="161"/>
      <c r="C61" s="194" t="s">
        <v>1143</v>
      </c>
      <c r="D61" s="192"/>
      <c r="E61" s="193">
        <v>1.8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243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3" x14ac:dyDescent="0.2">
      <c r="A62" s="160"/>
      <c r="B62" s="161"/>
      <c r="C62" s="194" t="s">
        <v>1144</v>
      </c>
      <c r="D62" s="192"/>
      <c r="E62" s="193">
        <v>3.4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243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4">
        <v>18</v>
      </c>
      <c r="B63" s="175" t="s">
        <v>1145</v>
      </c>
      <c r="C63" s="188" t="s">
        <v>1146</v>
      </c>
      <c r="D63" s="176" t="s">
        <v>239</v>
      </c>
      <c r="E63" s="177">
        <v>6.5590900000000003</v>
      </c>
      <c r="F63" s="178">
        <v>0</v>
      </c>
      <c r="G63" s="179">
        <f>ROUND(E63*F63,2)</f>
        <v>0</v>
      </c>
      <c r="H63" s="164">
        <v>53.21</v>
      </c>
      <c r="I63" s="163">
        <f>ROUND(E63*H63,2)</f>
        <v>349.01</v>
      </c>
      <c r="J63" s="164">
        <v>1818.79</v>
      </c>
      <c r="K63" s="163">
        <f>ROUND(E63*J63,2)</f>
        <v>11929.61</v>
      </c>
      <c r="L63" s="163">
        <v>21</v>
      </c>
      <c r="M63" s="163">
        <f>G63*(1+L63/100)</f>
        <v>0</v>
      </c>
      <c r="N63" s="162">
        <v>1.82E-3</v>
      </c>
      <c r="O63" s="162">
        <f>ROUND(E63*N63,2)</f>
        <v>0.01</v>
      </c>
      <c r="P63" s="162">
        <v>1.8</v>
      </c>
      <c r="Q63" s="162">
        <f>ROUND(E63*P63,2)</f>
        <v>11.81</v>
      </c>
      <c r="R63" s="163"/>
      <c r="S63" s="163" t="s">
        <v>216</v>
      </c>
      <c r="T63" s="163" t="s">
        <v>216</v>
      </c>
      <c r="U63" s="163">
        <v>3.6080000000000001</v>
      </c>
      <c r="V63" s="163">
        <f>ROUND(E63*U63,2)</f>
        <v>23.67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241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">
      <c r="A64" s="160"/>
      <c r="B64" s="161"/>
      <c r="C64" s="194" t="s">
        <v>1147</v>
      </c>
      <c r="D64" s="192"/>
      <c r="E64" s="193">
        <v>4.3029000000000002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243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3" x14ac:dyDescent="0.2">
      <c r="A65" s="160"/>
      <c r="B65" s="161"/>
      <c r="C65" s="194" t="s">
        <v>1148</v>
      </c>
      <c r="D65" s="192"/>
      <c r="E65" s="193">
        <v>2.2561900000000001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243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4">
        <v>19</v>
      </c>
      <c r="B66" s="175" t="s">
        <v>942</v>
      </c>
      <c r="C66" s="188" t="s">
        <v>943</v>
      </c>
      <c r="D66" s="176" t="s">
        <v>249</v>
      </c>
      <c r="E66" s="177">
        <v>2.4</v>
      </c>
      <c r="F66" s="178">
        <v>0</v>
      </c>
      <c r="G66" s="179">
        <f>ROUND(E66*F66,2)</f>
        <v>0</v>
      </c>
      <c r="H66" s="164">
        <v>712.63</v>
      </c>
      <c r="I66" s="163">
        <f>ROUND(E66*H66,2)</f>
        <v>1710.31</v>
      </c>
      <c r="J66" s="164">
        <v>2837.37</v>
      </c>
      <c r="K66" s="163">
        <f>ROUND(E66*J66,2)</f>
        <v>6809.69</v>
      </c>
      <c r="L66" s="163">
        <v>21</v>
      </c>
      <c r="M66" s="163">
        <f>G66*(1+L66/100)</f>
        <v>0</v>
      </c>
      <c r="N66" s="162">
        <v>6.6210000000000005E-2</v>
      </c>
      <c r="O66" s="162">
        <f>ROUND(E66*N66,2)</f>
        <v>0.16</v>
      </c>
      <c r="P66" s="162">
        <v>0</v>
      </c>
      <c r="Q66" s="162">
        <f>ROUND(E66*P66,2)</f>
        <v>0</v>
      </c>
      <c r="R66" s="163"/>
      <c r="S66" s="163" t="s">
        <v>216</v>
      </c>
      <c r="T66" s="163" t="s">
        <v>216</v>
      </c>
      <c r="U66" s="163">
        <v>4.5750000000000002</v>
      </c>
      <c r="V66" s="163">
        <f>ROUND(E66*U66,2)</f>
        <v>10.98</v>
      </c>
      <c r="W66" s="163"/>
      <c r="X66" s="163" t="s">
        <v>240</v>
      </c>
      <c r="Y66" s="163" t="s">
        <v>219</v>
      </c>
      <c r="Z66" s="153"/>
      <c r="AA66" s="153"/>
      <c r="AB66" s="153"/>
      <c r="AC66" s="153"/>
      <c r="AD66" s="153"/>
      <c r="AE66" s="153"/>
      <c r="AF66" s="153"/>
      <c r="AG66" s="153" t="s">
        <v>241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2" x14ac:dyDescent="0.2">
      <c r="A67" s="160"/>
      <c r="B67" s="161"/>
      <c r="C67" s="194" t="s">
        <v>1090</v>
      </c>
      <c r="D67" s="192"/>
      <c r="E67" s="193">
        <v>2.4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4">
        <v>20</v>
      </c>
      <c r="B68" s="175" t="s">
        <v>706</v>
      </c>
      <c r="C68" s="188" t="s">
        <v>707</v>
      </c>
      <c r="D68" s="176" t="s">
        <v>245</v>
      </c>
      <c r="E68" s="177">
        <v>366.73489999999998</v>
      </c>
      <c r="F68" s="178">
        <v>0</v>
      </c>
      <c r="G68" s="179">
        <f>ROUND(E68*F68,2)</f>
        <v>0</v>
      </c>
      <c r="H68" s="164">
        <v>0</v>
      </c>
      <c r="I68" s="163">
        <f>ROUND(E68*H68,2)</f>
        <v>0</v>
      </c>
      <c r="J68" s="164">
        <v>119.5</v>
      </c>
      <c r="K68" s="163">
        <f>ROUND(E68*J68,2)</f>
        <v>43824.82</v>
      </c>
      <c r="L68" s="163">
        <v>21</v>
      </c>
      <c r="M68" s="163">
        <f>G68*(1+L68/100)</f>
        <v>0</v>
      </c>
      <c r="N68" s="162">
        <v>0</v>
      </c>
      <c r="O68" s="162">
        <f>ROUND(E68*N68,2)</f>
        <v>0</v>
      </c>
      <c r="P68" s="162">
        <v>4.5999999999999999E-2</v>
      </c>
      <c r="Q68" s="162">
        <f>ROUND(E68*P68,2)</f>
        <v>16.87</v>
      </c>
      <c r="R68" s="163"/>
      <c r="S68" s="163" t="s">
        <v>216</v>
      </c>
      <c r="T68" s="163" t="s">
        <v>216</v>
      </c>
      <c r="U68" s="163">
        <v>0.26</v>
      </c>
      <c r="V68" s="163">
        <f>ROUND(E68*U68,2)</f>
        <v>95.35</v>
      </c>
      <c r="W68" s="163"/>
      <c r="X68" s="163" t="s">
        <v>240</v>
      </c>
      <c r="Y68" s="163" t="s">
        <v>219</v>
      </c>
      <c r="Z68" s="153"/>
      <c r="AA68" s="153"/>
      <c r="AB68" s="153"/>
      <c r="AC68" s="153"/>
      <c r="AD68" s="153"/>
      <c r="AE68" s="153"/>
      <c r="AF68" s="153"/>
      <c r="AG68" s="153" t="s">
        <v>241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2" x14ac:dyDescent="0.2">
      <c r="A69" s="160"/>
      <c r="B69" s="161"/>
      <c r="C69" s="194" t="s">
        <v>1149</v>
      </c>
      <c r="D69" s="192"/>
      <c r="E69" s="193">
        <v>144.28919999999999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3" x14ac:dyDescent="0.2">
      <c r="A70" s="160"/>
      <c r="B70" s="161"/>
      <c r="C70" s="194" t="s">
        <v>1150</v>
      </c>
      <c r="D70" s="192"/>
      <c r="E70" s="193">
        <v>-6.4</v>
      </c>
      <c r="F70" s="163"/>
      <c r="G70" s="163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3"/>
      <c r="AA70" s="153"/>
      <c r="AB70" s="153"/>
      <c r="AC70" s="153"/>
      <c r="AD70" s="153"/>
      <c r="AE70" s="153"/>
      <c r="AF70" s="153"/>
      <c r="AG70" s="153" t="s">
        <v>243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3" x14ac:dyDescent="0.2">
      <c r="A71" s="160"/>
      <c r="B71" s="161"/>
      <c r="C71" s="194" t="s">
        <v>1151</v>
      </c>
      <c r="D71" s="192"/>
      <c r="E71" s="193">
        <v>144.28919999999999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3" x14ac:dyDescent="0.2">
      <c r="A72" s="160"/>
      <c r="B72" s="161"/>
      <c r="C72" s="194" t="s">
        <v>1152</v>
      </c>
      <c r="D72" s="192"/>
      <c r="E72" s="193">
        <v>-4.72</v>
      </c>
      <c r="F72" s="163"/>
      <c r="G72" s="163"/>
      <c r="H72" s="163"/>
      <c r="I72" s="163"/>
      <c r="J72" s="163"/>
      <c r="K72" s="163"/>
      <c r="L72" s="163"/>
      <c r="M72" s="163"/>
      <c r="N72" s="162"/>
      <c r="O72" s="162"/>
      <c r="P72" s="162"/>
      <c r="Q72" s="162"/>
      <c r="R72" s="163"/>
      <c r="S72" s="163"/>
      <c r="T72" s="163"/>
      <c r="U72" s="163"/>
      <c r="V72" s="163"/>
      <c r="W72" s="163"/>
      <c r="X72" s="163"/>
      <c r="Y72" s="163"/>
      <c r="Z72" s="153"/>
      <c r="AA72" s="153"/>
      <c r="AB72" s="153"/>
      <c r="AC72" s="153"/>
      <c r="AD72" s="153"/>
      <c r="AE72" s="153"/>
      <c r="AF72" s="153"/>
      <c r="AG72" s="153" t="s">
        <v>243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3" x14ac:dyDescent="0.2">
      <c r="A73" s="160"/>
      <c r="B73" s="161"/>
      <c r="C73" s="194" t="s">
        <v>1153</v>
      </c>
      <c r="D73" s="192"/>
      <c r="E73" s="193">
        <v>56.212200000000003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3" x14ac:dyDescent="0.2">
      <c r="A74" s="160"/>
      <c r="B74" s="161"/>
      <c r="C74" s="194" t="s">
        <v>1154</v>
      </c>
      <c r="D74" s="192"/>
      <c r="E74" s="193">
        <v>-10.3604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3"/>
      <c r="AA74" s="153"/>
      <c r="AB74" s="153"/>
      <c r="AC74" s="153"/>
      <c r="AD74" s="153"/>
      <c r="AE74" s="153"/>
      <c r="AF74" s="153"/>
      <c r="AG74" s="153" t="s">
        <v>243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3" x14ac:dyDescent="0.2">
      <c r="A75" s="160"/>
      <c r="B75" s="161"/>
      <c r="C75" s="194" t="s">
        <v>1155</v>
      </c>
      <c r="D75" s="192"/>
      <c r="E75" s="193">
        <v>56.212200000000003</v>
      </c>
      <c r="F75" s="163"/>
      <c r="G75" s="163"/>
      <c r="H75" s="163"/>
      <c r="I75" s="163"/>
      <c r="J75" s="163"/>
      <c r="K75" s="163"/>
      <c r="L75" s="163"/>
      <c r="M75" s="163"/>
      <c r="N75" s="162"/>
      <c r="O75" s="162"/>
      <c r="P75" s="162"/>
      <c r="Q75" s="162"/>
      <c r="R75" s="163"/>
      <c r="S75" s="163"/>
      <c r="T75" s="163"/>
      <c r="U75" s="163"/>
      <c r="V75" s="163"/>
      <c r="W75" s="163"/>
      <c r="X75" s="163"/>
      <c r="Y75" s="163"/>
      <c r="Z75" s="153"/>
      <c r="AA75" s="153"/>
      <c r="AB75" s="153"/>
      <c r="AC75" s="153"/>
      <c r="AD75" s="153"/>
      <c r="AE75" s="153"/>
      <c r="AF75" s="153"/>
      <c r="AG75" s="153" t="s">
        <v>243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3" x14ac:dyDescent="0.2">
      <c r="A76" s="160"/>
      <c r="B76" s="161"/>
      <c r="C76" s="194" t="s">
        <v>1156</v>
      </c>
      <c r="D76" s="192"/>
      <c r="E76" s="193">
        <v>-12.7875</v>
      </c>
      <c r="F76" s="163"/>
      <c r="G76" s="163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3"/>
      <c r="AA76" s="153"/>
      <c r="AB76" s="153"/>
      <c r="AC76" s="153"/>
      <c r="AD76" s="153"/>
      <c r="AE76" s="153"/>
      <c r="AF76" s="153"/>
      <c r="AG76" s="153" t="s">
        <v>243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74">
        <v>21</v>
      </c>
      <c r="B77" s="175" t="s">
        <v>1157</v>
      </c>
      <c r="C77" s="188" t="s">
        <v>1158</v>
      </c>
      <c r="D77" s="176" t="s">
        <v>245</v>
      </c>
      <c r="E77" s="177">
        <v>424.07855000000001</v>
      </c>
      <c r="F77" s="178">
        <v>0</v>
      </c>
      <c r="G77" s="179">
        <f>ROUND(E77*F77,2)</f>
        <v>0</v>
      </c>
      <c r="H77" s="164">
        <v>0</v>
      </c>
      <c r="I77" s="163">
        <f>ROUND(E77*H77,2)</f>
        <v>0</v>
      </c>
      <c r="J77" s="164">
        <v>138</v>
      </c>
      <c r="K77" s="163">
        <f>ROUND(E77*J77,2)</f>
        <v>58522.84</v>
      </c>
      <c r="L77" s="163">
        <v>21</v>
      </c>
      <c r="M77" s="163">
        <f>G77*(1+L77/100)</f>
        <v>0</v>
      </c>
      <c r="N77" s="162">
        <v>0</v>
      </c>
      <c r="O77" s="162">
        <f>ROUND(E77*N77,2)</f>
        <v>0</v>
      </c>
      <c r="P77" s="162">
        <v>5.8999999999999997E-2</v>
      </c>
      <c r="Q77" s="162">
        <f>ROUND(E77*P77,2)</f>
        <v>25.02</v>
      </c>
      <c r="R77" s="163"/>
      <c r="S77" s="163" t="s">
        <v>216</v>
      </c>
      <c r="T77" s="163" t="s">
        <v>216</v>
      </c>
      <c r="U77" s="163">
        <v>0.3</v>
      </c>
      <c r="V77" s="163">
        <f>ROUND(E77*U77,2)</f>
        <v>127.22</v>
      </c>
      <c r="W77" s="163"/>
      <c r="X77" s="163" t="s">
        <v>240</v>
      </c>
      <c r="Y77" s="163" t="s">
        <v>219</v>
      </c>
      <c r="Z77" s="153"/>
      <c r="AA77" s="153"/>
      <c r="AB77" s="153"/>
      <c r="AC77" s="153"/>
      <c r="AD77" s="153"/>
      <c r="AE77" s="153"/>
      <c r="AF77" s="153"/>
      <c r="AG77" s="153" t="s">
        <v>241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2" x14ac:dyDescent="0.2">
      <c r="A78" s="160"/>
      <c r="B78" s="161"/>
      <c r="C78" s="194" t="s">
        <v>1159</v>
      </c>
      <c r="D78" s="192"/>
      <c r="E78" s="193">
        <v>114.33255</v>
      </c>
      <c r="F78" s="163"/>
      <c r="G78" s="163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3"/>
      <c r="AA78" s="153"/>
      <c r="AB78" s="153"/>
      <c r="AC78" s="153"/>
      <c r="AD78" s="153"/>
      <c r="AE78" s="153"/>
      <c r="AF78" s="153"/>
      <c r="AG78" s="153" t="s">
        <v>243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3" x14ac:dyDescent="0.2">
      <c r="A79" s="160"/>
      <c r="B79" s="161"/>
      <c r="C79" s="194" t="s">
        <v>1150</v>
      </c>
      <c r="D79" s="192"/>
      <c r="E79" s="193">
        <v>-6.4</v>
      </c>
      <c r="F79" s="163"/>
      <c r="G79" s="163"/>
      <c r="H79" s="163"/>
      <c r="I79" s="163"/>
      <c r="J79" s="163"/>
      <c r="K79" s="163"/>
      <c r="L79" s="163"/>
      <c r="M79" s="163"/>
      <c r="N79" s="162"/>
      <c r="O79" s="162"/>
      <c r="P79" s="162"/>
      <c r="Q79" s="162"/>
      <c r="R79" s="163"/>
      <c r="S79" s="163"/>
      <c r="T79" s="163"/>
      <c r="U79" s="163"/>
      <c r="V79" s="163"/>
      <c r="W79" s="163"/>
      <c r="X79" s="163"/>
      <c r="Y79" s="163"/>
      <c r="Z79" s="153"/>
      <c r="AA79" s="153"/>
      <c r="AB79" s="153"/>
      <c r="AC79" s="153"/>
      <c r="AD79" s="153"/>
      <c r="AE79" s="153"/>
      <c r="AF79" s="153"/>
      <c r="AG79" s="153" t="s">
        <v>243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3" x14ac:dyDescent="0.2">
      <c r="A80" s="160"/>
      <c r="B80" s="161"/>
      <c r="C80" s="194" t="s">
        <v>1160</v>
      </c>
      <c r="D80" s="192"/>
      <c r="E80" s="193">
        <v>152.57550000000001</v>
      </c>
      <c r="F80" s="163"/>
      <c r="G80" s="163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243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3" x14ac:dyDescent="0.2">
      <c r="A81" s="160"/>
      <c r="B81" s="161"/>
      <c r="C81" s="194" t="s">
        <v>1152</v>
      </c>
      <c r="D81" s="192"/>
      <c r="E81" s="193">
        <v>-4.72</v>
      </c>
      <c r="F81" s="163"/>
      <c r="G81" s="163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3"/>
      <c r="AA81" s="153"/>
      <c r="AB81" s="153"/>
      <c r="AC81" s="153"/>
      <c r="AD81" s="153"/>
      <c r="AE81" s="153"/>
      <c r="AF81" s="153"/>
      <c r="AG81" s="153" t="s">
        <v>243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3" x14ac:dyDescent="0.2">
      <c r="A82" s="160"/>
      <c r="B82" s="161"/>
      <c r="C82" s="194" t="s">
        <v>1161</v>
      </c>
      <c r="D82" s="192"/>
      <c r="E82" s="193">
        <v>79.400199999999998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243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3" x14ac:dyDescent="0.2">
      <c r="A83" s="160"/>
      <c r="B83" s="161"/>
      <c r="C83" s="194" t="s">
        <v>1154</v>
      </c>
      <c r="D83" s="192"/>
      <c r="E83" s="193">
        <v>-10.3604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3"/>
      <c r="AA83" s="153"/>
      <c r="AB83" s="153"/>
      <c r="AC83" s="153"/>
      <c r="AD83" s="153"/>
      <c r="AE83" s="153"/>
      <c r="AF83" s="153"/>
      <c r="AG83" s="153" t="s">
        <v>243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3" x14ac:dyDescent="0.2">
      <c r="A84" s="160"/>
      <c r="B84" s="161"/>
      <c r="C84" s="194" t="s">
        <v>1162</v>
      </c>
      <c r="D84" s="192"/>
      <c r="E84" s="193">
        <v>112.0382</v>
      </c>
      <c r="F84" s="163"/>
      <c r="G84" s="163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243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3" x14ac:dyDescent="0.2">
      <c r="A85" s="160"/>
      <c r="B85" s="161"/>
      <c r="C85" s="194" t="s">
        <v>1156</v>
      </c>
      <c r="D85" s="192"/>
      <c r="E85" s="193">
        <v>-12.7875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3"/>
      <c r="AA85" s="153"/>
      <c r="AB85" s="153"/>
      <c r="AC85" s="153"/>
      <c r="AD85" s="153"/>
      <c r="AE85" s="153"/>
      <c r="AF85" s="153"/>
      <c r="AG85" s="153" t="s">
        <v>243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4">
        <v>22</v>
      </c>
      <c r="B86" s="175" t="s">
        <v>281</v>
      </c>
      <c r="C86" s="188" t="s">
        <v>282</v>
      </c>
      <c r="D86" s="176" t="s">
        <v>283</v>
      </c>
      <c r="E86" s="177">
        <v>319.84463</v>
      </c>
      <c r="F86" s="178">
        <v>0</v>
      </c>
      <c r="G86" s="179">
        <f>ROUND(E86*F86,2)</f>
        <v>0</v>
      </c>
      <c r="H86" s="164">
        <v>0</v>
      </c>
      <c r="I86" s="163">
        <f>ROUND(E86*H86,2)</f>
        <v>0</v>
      </c>
      <c r="J86" s="164">
        <v>122</v>
      </c>
      <c r="K86" s="163">
        <f>ROUND(E86*J86,2)</f>
        <v>39021.040000000001</v>
      </c>
      <c r="L86" s="163">
        <v>21</v>
      </c>
      <c r="M86" s="163">
        <f>G86*(1+L86/100)</f>
        <v>0</v>
      </c>
      <c r="N86" s="162">
        <v>0</v>
      </c>
      <c r="O86" s="162">
        <f>ROUND(E86*N86,2)</f>
        <v>0</v>
      </c>
      <c r="P86" s="162">
        <v>0</v>
      </c>
      <c r="Q86" s="162">
        <f>ROUND(E86*P86,2)</f>
        <v>0</v>
      </c>
      <c r="R86" s="163"/>
      <c r="S86" s="163" t="s">
        <v>216</v>
      </c>
      <c r="T86" s="163" t="s">
        <v>216</v>
      </c>
      <c r="U86" s="163">
        <v>4.5999999999999999E-2</v>
      </c>
      <c r="V86" s="163">
        <f>ROUND(E86*U86,2)</f>
        <v>14.71</v>
      </c>
      <c r="W86" s="163"/>
      <c r="X86" s="163" t="s">
        <v>240</v>
      </c>
      <c r="Y86" s="163" t="s">
        <v>219</v>
      </c>
      <c r="Z86" s="153"/>
      <c r="AA86" s="153"/>
      <c r="AB86" s="153"/>
      <c r="AC86" s="153"/>
      <c r="AD86" s="153"/>
      <c r="AE86" s="153"/>
      <c r="AF86" s="153"/>
      <c r="AG86" s="153" t="s">
        <v>241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2" x14ac:dyDescent="0.2">
      <c r="A87" s="160"/>
      <c r="B87" s="161"/>
      <c r="C87" s="194" t="s">
        <v>1163</v>
      </c>
      <c r="D87" s="192"/>
      <c r="E87" s="193">
        <v>380.00932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243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3" x14ac:dyDescent="0.2">
      <c r="A88" s="160"/>
      <c r="B88" s="161"/>
      <c r="C88" s="194" t="s">
        <v>1164</v>
      </c>
      <c r="D88" s="192"/>
      <c r="E88" s="193">
        <v>-39.48912</v>
      </c>
      <c r="F88" s="163"/>
      <c r="G88" s="163"/>
      <c r="H88" s="163"/>
      <c r="I88" s="163"/>
      <c r="J88" s="163"/>
      <c r="K88" s="163"/>
      <c r="L88" s="163"/>
      <c r="M88" s="163"/>
      <c r="N88" s="162"/>
      <c r="O88" s="162"/>
      <c r="P88" s="162"/>
      <c r="Q88" s="162"/>
      <c r="R88" s="163"/>
      <c r="S88" s="163"/>
      <c r="T88" s="163"/>
      <c r="U88" s="163"/>
      <c r="V88" s="163"/>
      <c r="W88" s="163"/>
      <c r="X88" s="163"/>
      <c r="Y88" s="163"/>
      <c r="Z88" s="153"/>
      <c r="AA88" s="153"/>
      <c r="AB88" s="153"/>
      <c r="AC88" s="153"/>
      <c r="AD88" s="153"/>
      <c r="AE88" s="153"/>
      <c r="AF88" s="153"/>
      <c r="AG88" s="153" t="s">
        <v>243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3" x14ac:dyDescent="0.2">
      <c r="A89" s="160"/>
      <c r="B89" s="161"/>
      <c r="C89" s="194" t="s">
        <v>1165</v>
      </c>
      <c r="D89" s="192"/>
      <c r="E89" s="193">
        <v>-6.1727999999999996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3"/>
      <c r="AA89" s="153"/>
      <c r="AB89" s="153"/>
      <c r="AC89" s="153"/>
      <c r="AD89" s="153"/>
      <c r="AE89" s="153"/>
      <c r="AF89" s="153"/>
      <c r="AG89" s="153" t="s">
        <v>243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3" x14ac:dyDescent="0.2">
      <c r="A90" s="160"/>
      <c r="B90" s="161"/>
      <c r="C90" s="194" t="s">
        <v>1166</v>
      </c>
      <c r="D90" s="192"/>
      <c r="E90" s="193">
        <v>-12.519119999999999</v>
      </c>
      <c r="F90" s="163"/>
      <c r="G90" s="163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3"/>
      <c r="AA90" s="153"/>
      <c r="AB90" s="153"/>
      <c r="AC90" s="153"/>
      <c r="AD90" s="153"/>
      <c r="AE90" s="153"/>
      <c r="AF90" s="153"/>
      <c r="AG90" s="153" t="s">
        <v>243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3" x14ac:dyDescent="0.2">
      <c r="A91" s="160"/>
      <c r="B91" s="161"/>
      <c r="C91" s="194" t="s">
        <v>1167</v>
      </c>
      <c r="D91" s="192"/>
      <c r="E91" s="193">
        <v>-0.42515999999999998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3"/>
      <c r="AA91" s="153"/>
      <c r="AB91" s="153"/>
      <c r="AC91" s="153"/>
      <c r="AD91" s="153"/>
      <c r="AE91" s="153"/>
      <c r="AF91" s="153"/>
      <c r="AG91" s="153" t="s">
        <v>243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3" x14ac:dyDescent="0.2">
      <c r="A92" s="160"/>
      <c r="B92" s="161"/>
      <c r="C92" s="194" t="s">
        <v>1168</v>
      </c>
      <c r="D92" s="192"/>
      <c r="E92" s="193">
        <v>-1.5585</v>
      </c>
      <c r="F92" s="163"/>
      <c r="G92" s="163"/>
      <c r="H92" s="163"/>
      <c r="I92" s="163"/>
      <c r="J92" s="163"/>
      <c r="K92" s="163"/>
      <c r="L92" s="163"/>
      <c r="M92" s="163"/>
      <c r="N92" s="162"/>
      <c r="O92" s="162"/>
      <c r="P92" s="162"/>
      <c r="Q92" s="162"/>
      <c r="R92" s="163"/>
      <c r="S92" s="163"/>
      <c r="T92" s="163"/>
      <c r="U92" s="163"/>
      <c r="V92" s="163"/>
      <c r="W92" s="163"/>
      <c r="X92" s="163"/>
      <c r="Y92" s="163"/>
      <c r="Z92" s="153"/>
      <c r="AA92" s="153"/>
      <c r="AB92" s="153"/>
      <c r="AC92" s="153"/>
      <c r="AD92" s="153"/>
      <c r="AE92" s="153"/>
      <c r="AF92" s="153"/>
      <c r="AG92" s="153" t="s">
        <v>243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80">
        <v>23</v>
      </c>
      <c r="B93" s="181" t="s">
        <v>285</v>
      </c>
      <c r="C93" s="187" t="s">
        <v>286</v>
      </c>
      <c r="D93" s="182" t="s">
        <v>283</v>
      </c>
      <c r="E93" s="183">
        <v>319.84463</v>
      </c>
      <c r="F93" s="184">
        <v>0</v>
      </c>
      <c r="G93" s="185">
        <f>ROUND(E93*F93,2)</f>
        <v>0</v>
      </c>
      <c r="H93" s="164">
        <v>0</v>
      </c>
      <c r="I93" s="163">
        <f>ROUND(E93*H93,2)</f>
        <v>0</v>
      </c>
      <c r="J93" s="164">
        <v>131</v>
      </c>
      <c r="K93" s="163">
        <f>ROUND(E93*J93,2)</f>
        <v>41899.65</v>
      </c>
      <c r="L93" s="163">
        <v>21</v>
      </c>
      <c r="M93" s="163">
        <f>G93*(1+L93/100)</f>
        <v>0</v>
      </c>
      <c r="N93" s="162">
        <v>0</v>
      </c>
      <c r="O93" s="162">
        <f>ROUND(E93*N93,2)</f>
        <v>0</v>
      </c>
      <c r="P93" s="162">
        <v>0</v>
      </c>
      <c r="Q93" s="162">
        <f>ROUND(E93*P93,2)</f>
        <v>0</v>
      </c>
      <c r="R93" s="163"/>
      <c r="S93" s="163" t="s">
        <v>216</v>
      </c>
      <c r="T93" s="163" t="s">
        <v>216</v>
      </c>
      <c r="U93" s="163">
        <v>0</v>
      </c>
      <c r="V93" s="163">
        <f>ROUND(E93*U93,2)</f>
        <v>0</v>
      </c>
      <c r="W93" s="163"/>
      <c r="X93" s="163" t="s">
        <v>240</v>
      </c>
      <c r="Y93" s="163" t="s">
        <v>219</v>
      </c>
      <c r="Z93" s="153"/>
      <c r="AA93" s="153"/>
      <c r="AB93" s="153"/>
      <c r="AC93" s="153"/>
      <c r="AD93" s="153"/>
      <c r="AE93" s="153"/>
      <c r="AF93" s="153"/>
      <c r="AG93" s="153" t="s">
        <v>241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80">
        <v>24</v>
      </c>
      <c r="B94" s="181" t="s">
        <v>287</v>
      </c>
      <c r="C94" s="187" t="s">
        <v>288</v>
      </c>
      <c r="D94" s="182" t="s">
        <v>283</v>
      </c>
      <c r="E94" s="183">
        <v>319.84463</v>
      </c>
      <c r="F94" s="184">
        <v>0</v>
      </c>
      <c r="G94" s="185">
        <f>ROUND(E94*F94,2)</f>
        <v>0</v>
      </c>
      <c r="H94" s="164">
        <v>0</v>
      </c>
      <c r="I94" s="163">
        <f>ROUND(E94*H94,2)</f>
        <v>0</v>
      </c>
      <c r="J94" s="164">
        <v>67.099999999999994</v>
      </c>
      <c r="K94" s="163">
        <f>ROUND(E94*J94,2)</f>
        <v>21461.57</v>
      </c>
      <c r="L94" s="163">
        <v>21</v>
      </c>
      <c r="M94" s="163">
        <f>G94*(1+L94/100)</f>
        <v>0</v>
      </c>
      <c r="N94" s="162">
        <v>0</v>
      </c>
      <c r="O94" s="162">
        <f>ROUND(E94*N94,2)</f>
        <v>0</v>
      </c>
      <c r="P94" s="162">
        <v>0</v>
      </c>
      <c r="Q94" s="162">
        <f>ROUND(E94*P94,2)</f>
        <v>0</v>
      </c>
      <c r="R94" s="163"/>
      <c r="S94" s="163" t="s">
        <v>216</v>
      </c>
      <c r="T94" s="163" t="s">
        <v>216</v>
      </c>
      <c r="U94" s="163">
        <v>0</v>
      </c>
      <c r="V94" s="163">
        <f>ROUND(E94*U94,2)</f>
        <v>0</v>
      </c>
      <c r="W94" s="163"/>
      <c r="X94" s="163" t="s">
        <v>240</v>
      </c>
      <c r="Y94" s="163" t="s">
        <v>219</v>
      </c>
      <c r="Z94" s="153"/>
      <c r="AA94" s="153"/>
      <c r="AB94" s="153"/>
      <c r="AC94" s="153"/>
      <c r="AD94" s="153"/>
      <c r="AE94" s="153"/>
      <c r="AF94" s="153"/>
      <c r="AG94" s="153" t="s">
        <v>241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x14ac:dyDescent="0.2">
      <c r="A95" s="167" t="s">
        <v>211</v>
      </c>
      <c r="B95" s="168" t="s">
        <v>133</v>
      </c>
      <c r="C95" s="186" t="s">
        <v>134</v>
      </c>
      <c r="D95" s="169"/>
      <c r="E95" s="170"/>
      <c r="F95" s="171"/>
      <c r="G95" s="172">
        <f>SUMIF(AG96:AG96,"&lt;&gt;NOR",G96:G96)</f>
        <v>0</v>
      </c>
      <c r="H95" s="166"/>
      <c r="I95" s="166">
        <f>SUM(I96:I96)</f>
        <v>0</v>
      </c>
      <c r="J95" s="166"/>
      <c r="K95" s="166">
        <f>SUM(K96:K96)</f>
        <v>466.94</v>
      </c>
      <c r="L95" s="166"/>
      <c r="M95" s="166">
        <f>SUM(M96:M96)</f>
        <v>0</v>
      </c>
      <c r="N95" s="165"/>
      <c r="O95" s="165">
        <f>SUM(O96:O96)</f>
        <v>0</v>
      </c>
      <c r="P95" s="165"/>
      <c r="Q95" s="165">
        <f>SUM(Q96:Q96)</f>
        <v>0</v>
      </c>
      <c r="R95" s="166"/>
      <c r="S95" s="166"/>
      <c r="T95" s="166"/>
      <c r="U95" s="166"/>
      <c r="V95" s="166">
        <f>SUM(V96:V96)</f>
        <v>0.89</v>
      </c>
      <c r="W95" s="166"/>
      <c r="X95" s="166"/>
      <c r="Y95" s="166"/>
      <c r="AG95" t="s">
        <v>212</v>
      </c>
    </row>
    <row r="96" spans="1:60" outlineLevel="1" x14ac:dyDescent="0.2">
      <c r="A96" s="180">
        <v>25</v>
      </c>
      <c r="B96" s="181" t="s">
        <v>289</v>
      </c>
      <c r="C96" s="187" t="s">
        <v>290</v>
      </c>
      <c r="D96" s="182" t="s">
        <v>283</v>
      </c>
      <c r="E96" s="183">
        <v>0.94618999999999998</v>
      </c>
      <c r="F96" s="184">
        <v>0</v>
      </c>
      <c r="G96" s="185">
        <f>ROUND(E96*F96,2)</f>
        <v>0</v>
      </c>
      <c r="H96" s="164">
        <v>0</v>
      </c>
      <c r="I96" s="163">
        <f>ROUND(E96*H96,2)</f>
        <v>0</v>
      </c>
      <c r="J96" s="164">
        <v>493.5</v>
      </c>
      <c r="K96" s="163">
        <f>ROUND(E96*J96,2)</f>
        <v>466.94</v>
      </c>
      <c r="L96" s="163">
        <v>21</v>
      </c>
      <c r="M96" s="163">
        <f>G96*(1+L96/100)</f>
        <v>0</v>
      </c>
      <c r="N96" s="162">
        <v>0</v>
      </c>
      <c r="O96" s="162">
        <f>ROUND(E96*N96,2)</f>
        <v>0</v>
      </c>
      <c r="P96" s="162">
        <v>0</v>
      </c>
      <c r="Q96" s="162">
        <f>ROUND(E96*P96,2)</f>
        <v>0</v>
      </c>
      <c r="R96" s="163"/>
      <c r="S96" s="163" t="s">
        <v>216</v>
      </c>
      <c r="T96" s="163" t="s">
        <v>216</v>
      </c>
      <c r="U96" s="163">
        <v>0.9385</v>
      </c>
      <c r="V96" s="163">
        <f>ROUND(E96*U96,2)</f>
        <v>0.89</v>
      </c>
      <c r="W96" s="163"/>
      <c r="X96" s="163" t="s">
        <v>291</v>
      </c>
      <c r="Y96" s="163" t="s">
        <v>219</v>
      </c>
      <c r="Z96" s="153"/>
      <c r="AA96" s="153"/>
      <c r="AB96" s="153"/>
      <c r="AC96" s="153"/>
      <c r="AD96" s="153"/>
      <c r="AE96" s="153"/>
      <c r="AF96" s="153"/>
      <c r="AG96" s="153" t="s">
        <v>292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x14ac:dyDescent="0.2">
      <c r="A97" s="167" t="s">
        <v>211</v>
      </c>
      <c r="B97" s="168" t="s">
        <v>155</v>
      </c>
      <c r="C97" s="186" t="s">
        <v>156</v>
      </c>
      <c r="D97" s="169"/>
      <c r="E97" s="170"/>
      <c r="F97" s="171"/>
      <c r="G97" s="172">
        <f>SUMIF(AG98:AG105,"&lt;&gt;NOR",G98:G105)</f>
        <v>0</v>
      </c>
      <c r="H97" s="166"/>
      <c r="I97" s="166">
        <f>SUM(I98:I105)</f>
        <v>332.33</v>
      </c>
      <c r="J97" s="166"/>
      <c r="K97" s="166">
        <f>SUM(K98:K105)</f>
        <v>247802.30000000002</v>
      </c>
      <c r="L97" s="166"/>
      <c r="M97" s="166">
        <f>SUM(M98:M105)</f>
        <v>0</v>
      </c>
      <c r="N97" s="165"/>
      <c r="O97" s="165">
        <f>SUM(O98:O105)</f>
        <v>0.01</v>
      </c>
      <c r="P97" s="165"/>
      <c r="Q97" s="165">
        <f>SUM(Q98:Q105)</f>
        <v>58.610000000000007</v>
      </c>
      <c r="R97" s="166"/>
      <c r="S97" s="166"/>
      <c r="T97" s="166"/>
      <c r="U97" s="166"/>
      <c r="V97" s="166">
        <f>SUM(V98:V105)</f>
        <v>370.02000000000004</v>
      </c>
      <c r="W97" s="166"/>
      <c r="X97" s="166"/>
      <c r="Y97" s="166"/>
      <c r="AG97" t="s">
        <v>212</v>
      </c>
    </row>
    <row r="98" spans="1:60" outlineLevel="1" x14ac:dyDescent="0.2">
      <c r="A98" s="174">
        <v>26</v>
      </c>
      <c r="B98" s="175" t="s">
        <v>1169</v>
      </c>
      <c r="C98" s="188" t="s">
        <v>1170</v>
      </c>
      <c r="D98" s="176" t="s">
        <v>249</v>
      </c>
      <c r="E98" s="177">
        <v>1645.38</v>
      </c>
      <c r="F98" s="178">
        <v>0</v>
      </c>
      <c r="G98" s="179">
        <f>ROUND(E98*F98,2)</f>
        <v>0</v>
      </c>
      <c r="H98" s="164">
        <v>0</v>
      </c>
      <c r="I98" s="163">
        <f>ROUND(E98*H98,2)</f>
        <v>0</v>
      </c>
      <c r="J98" s="164">
        <v>105.5</v>
      </c>
      <c r="K98" s="163">
        <f>ROUND(E98*J98,2)</f>
        <v>173587.59</v>
      </c>
      <c r="L98" s="163">
        <v>21</v>
      </c>
      <c r="M98" s="163">
        <f>G98*(1+L98/100)</f>
        <v>0</v>
      </c>
      <c r="N98" s="162">
        <v>0</v>
      </c>
      <c r="O98" s="162">
        <f>ROUND(E98*N98,2)</f>
        <v>0</v>
      </c>
      <c r="P98" s="162">
        <v>2.4E-2</v>
      </c>
      <c r="Q98" s="162">
        <f>ROUND(E98*P98,2)</f>
        <v>39.49</v>
      </c>
      <c r="R98" s="163"/>
      <c r="S98" s="163" t="s">
        <v>216</v>
      </c>
      <c r="T98" s="163" t="s">
        <v>216</v>
      </c>
      <c r="U98" s="163">
        <v>0.154</v>
      </c>
      <c r="V98" s="163">
        <f>ROUND(E98*U98,2)</f>
        <v>253.39</v>
      </c>
      <c r="W98" s="163"/>
      <c r="X98" s="163" t="s">
        <v>240</v>
      </c>
      <c r="Y98" s="163" t="s">
        <v>219</v>
      </c>
      <c r="Z98" s="153"/>
      <c r="AA98" s="153"/>
      <c r="AB98" s="153"/>
      <c r="AC98" s="153"/>
      <c r="AD98" s="153"/>
      <c r="AE98" s="153"/>
      <c r="AF98" s="153"/>
      <c r="AG98" s="153" t="s">
        <v>241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2" x14ac:dyDescent="0.2">
      <c r="A99" s="160"/>
      <c r="B99" s="161"/>
      <c r="C99" s="194" t="s">
        <v>1171</v>
      </c>
      <c r="D99" s="192"/>
      <c r="E99" s="193">
        <v>1645.38</v>
      </c>
      <c r="F99" s="163"/>
      <c r="G99" s="163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3"/>
      <c r="AA99" s="153"/>
      <c r="AB99" s="153"/>
      <c r="AC99" s="153"/>
      <c r="AD99" s="153"/>
      <c r="AE99" s="153"/>
      <c r="AF99" s="153"/>
      <c r="AG99" s="153" t="s">
        <v>243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74">
        <v>27</v>
      </c>
      <c r="B100" s="175" t="s">
        <v>1172</v>
      </c>
      <c r="C100" s="188" t="s">
        <v>1173</v>
      </c>
      <c r="D100" s="176" t="s">
        <v>249</v>
      </c>
      <c r="E100" s="177">
        <v>192.9</v>
      </c>
      <c r="F100" s="178">
        <v>0</v>
      </c>
      <c r="G100" s="179">
        <f>ROUND(E100*F100,2)</f>
        <v>0</v>
      </c>
      <c r="H100" s="164">
        <v>0</v>
      </c>
      <c r="I100" s="163">
        <f>ROUND(E100*H100,2)</f>
        <v>0</v>
      </c>
      <c r="J100" s="164">
        <v>123</v>
      </c>
      <c r="K100" s="163">
        <f>ROUND(E100*J100,2)</f>
        <v>23726.7</v>
      </c>
      <c r="L100" s="163">
        <v>21</v>
      </c>
      <c r="M100" s="163">
        <f>G100*(1+L100/100)</f>
        <v>0</v>
      </c>
      <c r="N100" s="162">
        <v>0</v>
      </c>
      <c r="O100" s="162">
        <f>ROUND(E100*N100,2)</f>
        <v>0</v>
      </c>
      <c r="P100" s="162">
        <v>3.2000000000000001E-2</v>
      </c>
      <c r="Q100" s="162">
        <f>ROUND(E100*P100,2)</f>
        <v>6.17</v>
      </c>
      <c r="R100" s="163"/>
      <c r="S100" s="163" t="s">
        <v>216</v>
      </c>
      <c r="T100" s="163" t="s">
        <v>216</v>
      </c>
      <c r="U100" s="163">
        <v>0.18</v>
      </c>
      <c r="V100" s="163">
        <f>ROUND(E100*U100,2)</f>
        <v>34.72</v>
      </c>
      <c r="W100" s="163"/>
      <c r="X100" s="163" t="s">
        <v>240</v>
      </c>
      <c r="Y100" s="163" t="s">
        <v>219</v>
      </c>
      <c r="Z100" s="153"/>
      <c r="AA100" s="153"/>
      <c r="AB100" s="153"/>
      <c r="AC100" s="153"/>
      <c r="AD100" s="153"/>
      <c r="AE100" s="153"/>
      <c r="AF100" s="153"/>
      <c r="AG100" s="153" t="s">
        <v>241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2" x14ac:dyDescent="0.2">
      <c r="A101" s="160"/>
      <c r="B101" s="161"/>
      <c r="C101" s="194" t="s">
        <v>1174</v>
      </c>
      <c r="D101" s="192"/>
      <c r="E101" s="193">
        <v>192.9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3"/>
      <c r="AA101" s="153"/>
      <c r="AB101" s="153"/>
      <c r="AC101" s="153"/>
      <c r="AD101" s="153"/>
      <c r="AE101" s="153"/>
      <c r="AF101" s="153"/>
      <c r="AG101" s="153" t="s">
        <v>243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4">
        <v>28</v>
      </c>
      <c r="B102" s="175" t="s">
        <v>1175</v>
      </c>
      <c r="C102" s="188" t="s">
        <v>1176</v>
      </c>
      <c r="D102" s="176" t="s">
        <v>245</v>
      </c>
      <c r="E102" s="177">
        <v>834.6078</v>
      </c>
      <c r="F102" s="178">
        <v>0</v>
      </c>
      <c r="G102" s="179">
        <f>ROUND(E102*F102,2)</f>
        <v>0</v>
      </c>
      <c r="H102" s="164">
        <v>0</v>
      </c>
      <c r="I102" s="163">
        <f>ROUND(E102*H102,2)</f>
        <v>0</v>
      </c>
      <c r="J102" s="164">
        <v>55.5</v>
      </c>
      <c r="K102" s="163">
        <f>ROUND(E102*J102,2)</f>
        <v>46320.73</v>
      </c>
      <c r="L102" s="163">
        <v>21</v>
      </c>
      <c r="M102" s="163">
        <f>G102*(1+L102/100)</f>
        <v>0</v>
      </c>
      <c r="N102" s="162">
        <v>0</v>
      </c>
      <c r="O102" s="162">
        <f>ROUND(E102*N102,2)</f>
        <v>0</v>
      </c>
      <c r="P102" s="162">
        <v>1.4999999999999999E-2</v>
      </c>
      <c r="Q102" s="162">
        <f>ROUND(E102*P102,2)</f>
        <v>12.52</v>
      </c>
      <c r="R102" s="163"/>
      <c r="S102" s="163" t="s">
        <v>216</v>
      </c>
      <c r="T102" s="163" t="s">
        <v>216</v>
      </c>
      <c r="U102" s="163">
        <v>0.09</v>
      </c>
      <c r="V102" s="163">
        <f>ROUND(E102*U102,2)</f>
        <v>75.11</v>
      </c>
      <c r="W102" s="163"/>
      <c r="X102" s="163" t="s">
        <v>240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241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2" x14ac:dyDescent="0.2">
      <c r="A103" s="160"/>
      <c r="B103" s="161"/>
      <c r="C103" s="194" t="s">
        <v>1177</v>
      </c>
      <c r="D103" s="192"/>
      <c r="E103" s="193">
        <v>834.6078</v>
      </c>
      <c r="F103" s="163"/>
      <c r="G103" s="163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3"/>
      <c r="AA103" s="153"/>
      <c r="AB103" s="153"/>
      <c r="AC103" s="153"/>
      <c r="AD103" s="153"/>
      <c r="AE103" s="153"/>
      <c r="AF103" s="153"/>
      <c r="AG103" s="153" t="s">
        <v>243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74">
        <v>29</v>
      </c>
      <c r="B104" s="175" t="s">
        <v>1178</v>
      </c>
      <c r="C104" s="188" t="s">
        <v>1179</v>
      </c>
      <c r="D104" s="176" t="s">
        <v>249</v>
      </c>
      <c r="E104" s="177">
        <v>70.86</v>
      </c>
      <c r="F104" s="178">
        <v>0</v>
      </c>
      <c r="G104" s="179">
        <f>ROUND(E104*F104,2)</f>
        <v>0</v>
      </c>
      <c r="H104" s="164">
        <v>4.6900000000000004</v>
      </c>
      <c r="I104" s="163">
        <f>ROUND(E104*H104,2)</f>
        <v>332.33</v>
      </c>
      <c r="J104" s="164">
        <v>58.81</v>
      </c>
      <c r="K104" s="163">
        <f>ROUND(E104*J104,2)</f>
        <v>4167.28</v>
      </c>
      <c r="L104" s="163">
        <v>21</v>
      </c>
      <c r="M104" s="163">
        <f>G104*(1+L104/100)</f>
        <v>0</v>
      </c>
      <c r="N104" s="162">
        <v>1.6000000000000001E-4</v>
      </c>
      <c r="O104" s="162">
        <f>ROUND(E104*N104,2)</f>
        <v>0.01</v>
      </c>
      <c r="P104" s="162">
        <v>6.0000000000000001E-3</v>
      </c>
      <c r="Q104" s="162">
        <f>ROUND(E104*P104,2)</f>
        <v>0.43</v>
      </c>
      <c r="R104" s="163"/>
      <c r="S104" s="163" t="s">
        <v>216</v>
      </c>
      <c r="T104" s="163" t="s">
        <v>216</v>
      </c>
      <c r="U104" s="163">
        <v>9.6000000000000002E-2</v>
      </c>
      <c r="V104" s="163">
        <f>ROUND(E104*U104,2)</f>
        <v>6.8</v>
      </c>
      <c r="W104" s="163"/>
      <c r="X104" s="163" t="s">
        <v>240</v>
      </c>
      <c r="Y104" s="163" t="s">
        <v>219</v>
      </c>
      <c r="Z104" s="153"/>
      <c r="AA104" s="153"/>
      <c r="AB104" s="153"/>
      <c r="AC104" s="153"/>
      <c r="AD104" s="153"/>
      <c r="AE104" s="153"/>
      <c r="AF104" s="153"/>
      <c r="AG104" s="153" t="s">
        <v>241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2" x14ac:dyDescent="0.2">
      <c r="A105" s="160"/>
      <c r="B105" s="161"/>
      <c r="C105" s="194" t="s">
        <v>1180</v>
      </c>
      <c r="D105" s="192"/>
      <c r="E105" s="193">
        <v>70.86</v>
      </c>
      <c r="F105" s="163"/>
      <c r="G105" s="163"/>
      <c r="H105" s="163"/>
      <c r="I105" s="163"/>
      <c r="J105" s="163"/>
      <c r="K105" s="163"/>
      <c r="L105" s="163"/>
      <c r="M105" s="163"/>
      <c r="N105" s="162"/>
      <c r="O105" s="162"/>
      <c r="P105" s="162"/>
      <c r="Q105" s="162"/>
      <c r="R105" s="163"/>
      <c r="S105" s="163"/>
      <c r="T105" s="163"/>
      <c r="U105" s="163"/>
      <c r="V105" s="163"/>
      <c r="W105" s="163"/>
      <c r="X105" s="163"/>
      <c r="Y105" s="163"/>
      <c r="Z105" s="153"/>
      <c r="AA105" s="153"/>
      <c r="AB105" s="153"/>
      <c r="AC105" s="153"/>
      <c r="AD105" s="153"/>
      <c r="AE105" s="153"/>
      <c r="AF105" s="153"/>
      <c r="AG105" s="153" t="s">
        <v>243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x14ac:dyDescent="0.2">
      <c r="A106" s="167" t="s">
        <v>211</v>
      </c>
      <c r="B106" s="168" t="s">
        <v>159</v>
      </c>
      <c r="C106" s="186" t="s">
        <v>160</v>
      </c>
      <c r="D106" s="169"/>
      <c r="E106" s="170"/>
      <c r="F106" s="171"/>
      <c r="G106" s="172">
        <f>SUMIF(AG107:AG114,"&lt;&gt;NOR",G107:G114)</f>
        <v>0</v>
      </c>
      <c r="H106" s="166"/>
      <c r="I106" s="166">
        <f>SUM(I107:I114)</f>
        <v>0</v>
      </c>
      <c r="J106" s="166"/>
      <c r="K106" s="166">
        <f>SUM(K107:K114)</f>
        <v>14242.49</v>
      </c>
      <c r="L106" s="166"/>
      <c r="M106" s="166">
        <f>SUM(M107:M114)</f>
        <v>0</v>
      </c>
      <c r="N106" s="165"/>
      <c r="O106" s="165">
        <f>SUM(O107:O114)</f>
        <v>0</v>
      </c>
      <c r="P106" s="165"/>
      <c r="Q106" s="165">
        <f>SUM(Q107:Q114)</f>
        <v>0.86</v>
      </c>
      <c r="R106" s="166"/>
      <c r="S106" s="166"/>
      <c r="T106" s="166"/>
      <c r="U106" s="166"/>
      <c r="V106" s="166">
        <f>SUM(V107:V114)</f>
        <v>20.22</v>
      </c>
      <c r="W106" s="166"/>
      <c r="X106" s="166"/>
      <c r="Y106" s="166"/>
      <c r="AG106" t="s">
        <v>212</v>
      </c>
    </row>
    <row r="107" spans="1:60" outlineLevel="1" x14ac:dyDescent="0.2">
      <c r="A107" s="174">
        <v>30</v>
      </c>
      <c r="B107" s="175" t="s">
        <v>1181</v>
      </c>
      <c r="C107" s="188" t="s">
        <v>1182</v>
      </c>
      <c r="D107" s="176" t="s">
        <v>249</v>
      </c>
      <c r="E107" s="177">
        <v>52.311599999999999</v>
      </c>
      <c r="F107" s="178">
        <v>0</v>
      </c>
      <c r="G107" s="179">
        <f>ROUND(E107*F107,2)</f>
        <v>0</v>
      </c>
      <c r="H107" s="164">
        <v>0</v>
      </c>
      <c r="I107" s="163">
        <f>ROUND(E107*H107,2)</f>
        <v>0</v>
      </c>
      <c r="J107" s="164">
        <v>63.6</v>
      </c>
      <c r="K107" s="163">
        <f>ROUND(E107*J107,2)</f>
        <v>3327.02</v>
      </c>
      <c r="L107" s="163">
        <v>21</v>
      </c>
      <c r="M107" s="163">
        <f>G107*(1+L107/100)</f>
        <v>0</v>
      </c>
      <c r="N107" s="162">
        <v>0</v>
      </c>
      <c r="O107" s="162">
        <f>ROUND(E107*N107,2)</f>
        <v>0</v>
      </c>
      <c r="P107" s="162">
        <v>4.7400000000000003E-3</v>
      </c>
      <c r="Q107" s="162">
        <f>ROUND(E107*P107,2)</f>
        <v>0.25</v>
      </c>
      <c r="R107" s="163"/>
      <c r="S107" s="163" t="s">
        <v>216</v>
      </c>
      <c r="T107" s="163" t="s">
        <v>216</v>
      </c>
      <c r="U107" s="163">
        <v>9.3149999999999997E-2</v>
      </c>
      <c r="V107" s="163">
        <f>ROUND(E107*U107,2)</f>
        <v>4.87</v>
      </c>
      <c r="W107" s="163"/>
      <c r="X107" s="163" t="s">
        <v>240</v>
      </c>
      <c r="Y107" s="163" t="s">
        <v>219</v>
      </c>
      <c r="Z107" s="153"/>
      <c r="AA107" s="153"/>
      <c r="AB107" s="153"/>
      <c r="AC107" s="153"/>
      <c r="AD107" s="153"/>
      <c r="AE107" s="153"/>
      <c r="AF107" s="153"/>
      <c r="AG107" s="153" t="s">
        <v>241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2" x14ac:dyDescent="0.2">
      <c r="A108" s="160"/>
      <c r="B108" s="161"/>
      <c r="C108" s="194" t="s">
        <v>1183</v>
      </c>
      <c r="D108" s="192"/>
      <c r="E108" s="193">
        <v>52.311599999999999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3"/>
      <c r="AA108" s="153"/>
      <c r="AB108" s="153"/>
      <c r="AC108" s="153"/>
      <c r="AD108" s="153"/>
      <c r="AE108" s="153"/>
      <c r="AF108" s="153"/>
      <c r="AG108" s="153" t="s">
        <v>243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80">
        <v>31</v>
      </c>
      <c r="B109" s="181" t="s">
        <v>1184</v>
      </c>
      <c r="C109" s="187" t="s">
        <v>1185</v>
      </c>
      <c r="D109" s="182" t="s">
        <v>256</v>
      </c>
      <c r="E109" s="183">
        <v>80</v>
      </c>
      <c r="F109" s="184">
        <v>0</v>
      </c>
      <c r="G109" s="185">
        <f>ROUND(E109*F109,2)</f>
        <v>0</v>
      </c>
      <c r="H109" s="164">
        <v>0</v>
      </c>
      <c r="I109" s="163">
        <f>ROUND(E109*H109,2)</f>
        <v>0</v>
      </c>
      <c r="J109" s="164">
        <v>44.8</v>
      </c>
      <c r="K109" s="163">
        <f>ROUND(E109*J109,2)</f>
        <v>3584</v>
      </c>
      <c r="L109" s="163">
        <v>21</v>
      </c>
      <c r="M109" s="163">
        <f>G109*(1+L109/100)</f>
        <v>0</v>
      </c>
      <c r="N109" s="162">
        <v>0</v>
      </c>
      <c r="O109" s="162">
        <f>ROUND(E109*N109,2)</f>
        <v>0</v>
      </c>
      <c r="P109" s="162">
        <v>6.8999999999999997E-4</v>
      </c>
      <c r="Q109" s="162">
        <f>ROUND(E109*P109,2)</f>
        <v>0.06</v>
      </c>
      <c r="R109" s="163"/>
      <c r="S109" s="163" t="s">
        <v>216</v>
      </c>
      <c r="T109" s="163" t="s">
        <v>216</v>
      </c>
      <c r="U109" s="163">
        <v>6.5549999999999997E-2</v>
      </c>
      <c r="V109" s="163">
        <f>ROUND(E109*U109,2)</f>
        <v>5.24</v>
      </c>
      <c r="W109" s="163"/>
      <c r="X109" s="163" t="s">
        <v>240</v>
      </c>
      <c r="Y109" s="163" t="s">
        <v>219</v>
      </c>
      <c r="Z109" s="153"/>
      <c r="AA109" s="153"/>
      <c r="AB109" s="153"/>
      <c r="AC109" s="153"/>
      <c r="AD109" s="153"/>
      <c r="AE109" s="153"/>
      <c r="AF109" s="153"/>
      <c r="AG109" s="153" t="s">
        <v>241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74">
        <v>32</v>
      </c>
      <c r="B110" s="175" t="s">
        <v>1186</v>
      </c>
      <c r="C110" s="188" t="s">
        <v>1187</v>
      </c>
      <c r="D110" s="176" t="s">
        <v>249</v>
      </c>
      <c r="E110" s="177">
        <v>79.260000000000005</v>
      </c>
      <c r="F110" s="178">
        <v>0</v>
      </c>
      <c r="G110" s="179">
        <f>ROUND(E110*F110,2)</f>
        <v>0</v>
      </c>
      <c r="H110" s="164">
        <v>0</v>
      </c>
      <c r="I110" s="163">
        <f>ROUND(E110*H110,2)</f>
        <v>0</v>
      </c>
      <c r="J110" s="164">
        <v>58.8</v>
      </c>
      <c r="K110" s="163">
        <f>ROUND(E110*J110,2)</f>
        <v>4660.49</v>
      </c>
      <c r="L110" s="163">
        <v>21</v>
      </c>
      <c r="M110" s="163">
        <f>G110*(1+L110/100)</f>
        <v>0</v>
      </c>
      <c r="N110" s="162">
        <v>0</v>
      </c>
      <c r="O110" s="162">
        <f>ROUND(E110*N110,2)</f>
        <v>0</v>
      </c>
      <c r="P110" s="162">
        <v>3.3600000000000001E-3</v>
      </c>
      <c r="Q110" s="162">
        <f>ROUND(E110*P110,2)</f>
        <v>0.27</v>
      </c>
      <c r="R110" s="163"/>
      <c r="S110" s="163" t="s">
        <v>216</v>
      </c>
      <c r="T110" s="163" t="s">
        <v>216</v>
      </c>
      <c r="U110" s="163">
        <v>7.9350000000000004E-2</v>
      </c>
      <c r="V110" s="163">
        <f>ROUND(E110*U110,2)</f>
        <v>6.29</v>
      </c>
      <c r="W110" s="163"/>
      <c r="X110" s="163" t="s">
        <v>240</v>
      </c>
      <c r="Y110" s="163" t="s">
        <v>219</v>
      </c>
      <c r="Z110" s="153"/>
      <c r="AA110" s="153"/>
      <c r="AB110" s="153"/>
      <c r="AC110" s="153"/>
      <c r="AD110" s="153"/>
      <c r="AE110" s="153"/>
      <c r="AF110" s="153"/>
      <c r="AG110" s="153" t="s">
        <v>241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2" x14ac:dyDescent="0.2">
      <c r="A111" s="160"/>
      <c r="B111" s="161"/>
      <c r="C111" s="194" t="s">
        <v>1188</v>
      </c>
      <c r="D111" s="192"/>
      <c r="E111" s="193">
        <v>79.260000000000005</v>
      </c>
      <c r="F111" s="163"/>
      <c r="G111" s="163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3"/>
      <c r="AA111" s="153"/>
      <c r="AB111" s="153"/>
      <c r="AC111" s="153"/>
      <c r="AD111" s="153"/>
      <c r="AE111" s="153"/>
      <c r="AF111" s="153"/>
      <c r="AG111" s="153" t="s">
        <v>243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80">
        <v>33</v>
      </c>
      <c r="B112" s="181" t="s">
        <v>1189</v>
      </c>
      <c r="C112" s="187" t="s">
        <v>1190</v>
      </c>
      <c r="D112" s="182" t="s">
        <v>256</v>
      </c>
      <c r="E112" s="183">
        <v>10</v>
      </c>
      <c r="F112" s="184">
        <v>0</v>
      </c>
      <c r="G112" s="185">
        <f>ROUND(E112*F112,2)</f>
        <v>0</v>
      </c>
      <c r="H112" s="164">
        <v>0</v>
      </c>
      <c r="I112" s="163">
        <f>ROUND(E112*H112,2)</f>
        <v>0</v>
      </c>
      <c r="J112" s="164">
        <v>78.400000000000006</v>
      </c>
      <c r="K112" s="163">
        <f>ROUND(E112*J112,2)</f>
        <v>784</v>
      </c>
      <c r="L112" s="163">
        <v>21</v>
      </c>
      <c r="M112" s="163">
        <f>G112*(1+L112/100)</f>
        <v>0</v>
      </c>
      <c r="N112" s="162">
        <v>0</v>
      </c>
      <c r="O112" s="162">
        <f>ROUND(E112*N112,2)</f>
        <v>0</v>
      </c>
      <c r="P112" s="162">
        <v>2.0080000000000001E-2</v>
      </c>
      <c r="Q112" s="162">
        <f>ROUND(E112*P112,2)</f>
        <v>0.2</v>
      </c>
      <c r="R112" s="163"/>
      <c r="S112" s="163" t="s">
        <v>216</v>
      </c>
      <c r="T112" s="163" t="s">
        <v>216</v>
      </c>
      <c r="U112" s="163">
        <v>0.10580000000000001</v>
      </c>
      <c r="V112" s="163">
        <f>ROUND(E112*U112,2)</f>
        <v>1.06</v>
      </c>
      <c r="W112" s="163"/>
      <c r="X112" s="163" t="s">
        <v>240</v>
      </c>
      <c r="Y112" s="163" t="s">
        <v>219</v>
      </c>
      <c r="Z112" s="153"/>
      <c r="AA112" s="153"/>
      <c r="AB112" s="153"/>
      <c r="AC112" s="153"/>
      <c r="AD112" s="153"/>
      <c r="AE112" s="153"/>
      <c r="AF112" s="153"/>
      <c r="AG112" s="153" t="s">
        <v>241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74">
        <v>34</v>
      </c>
      <c r="B113" s="175" t="s">
        <v>1191</v>
      </c>
      <c r="C113" s="188" t="s">
        <v>1192</v>
      </c>
      <c r="D113" s="176" t="s">
        <v>249</v>
      </c>
      <c r="E113" s="177">
        <v>42.12</v>
      </c>
      <c r="F113" s="178">
        <v>0</v>
      </c>
      <c r="G113" s="179">
        <f>ROUND(E113*F113,2)</f>
        <v>0</v>
      </c>
      <c r="H113" s="164">
        <v>0</v>
      </c>
      <c r="I113" s="163">
        <f>ROUND(E113*H113,2)</f>
        <v>0</v>
      </c>
      <c r="J113" s="164">
        <v>44.8</v>
      </c>
      <c r="K113" s="163">
        <f>ROUND(E113*J113,2)</f>
        <v>1886.98</v>
      </c>
      <c r="L113" s="163">
        <v>21</v>
      </c>
      <c r="M113" s="163">
        <f>G113*(1+L113/100)</f>
        <v>0</v>
      </c>
      <c r="N113" s="162">
        <v>0</v>
      </c>
      <c r="O113" s="162">
        <f>ROUND(E113*N113,2)</f>
        <v>0</v>
      </c>
      <c r="P113" s="162">
        <v>1.92E-3</v>
      </c>
      <c r="Q113" s="162">
        <f>ROUND(E113*P113,2)</f>
        <v>0.08</v>
      </c>
      <c r="R113" s="163"/>
      <c r="S113" s="163" t="s">
        <v>216</v>
      </c>
      <c r="T113" s="163" t="s">
        <v>216</v>
      </c>
      <c r="U113" s="163">
        <v>6.5549999999999997E-2</v>
      </c>
      <c r="V113" s="163">
        <f>ROUND(E113*U113,2)</f>
        <v>2.76</v>
      </c>
      <c r="W113" s="163"/>
      <c r="X113" s="163" t="s">
        <v>240</v>
      </c>
      <c r="Y113" s="163" t="s">
        <v>219</v>
      </c>
      <c r="Z113" s="153"/>
      <c r="AA113" s="153"/>
      <c r="AB113" s="153"/>
      <c r="AC113" s="153"/>
      <c r="AD113" s="153"/>
      <c r="AE113" s="153"/>
      <c r="AF113" s="153"/>
      <c r="AG113" s="153" t="s">
        <v>241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2" x14ac:dyDescent="0.2">
      <c r="A114" s="160"/>
      <c r="B114" s="161"/>
      <c r="C114" s="194" t="s">
        <v>1193</v>
      </c>
      <c r="D114" s="192"/>
      <c r="E114" s="193">
        <v>42.12</v>
      </c>
      <c r="F114" s="163"/>
      <c r="G114" s="163"/>
      <c r="H114" s="163"/>
      <c r="I114" s="163"/>
      <c r="J114" s="163"/>
      <c r="K114" s="163"/>
      <c r="L114" s="163"/>
      <c r="M114" s="163"/>
      <c r="N114" s="162"/>
      <c r="O114" s="162"/>
      <c r="P114" s="162"/>
      <c r="Q114" s="162"/>
      <c r="R114" s="163"/>
      <c r="S114" s="163"/>
      <c r="T114" s="163"/>
      <c r="U114" s="163"/>
      <c r="V114" s="163"/>
      <c r="W114" s="163"/>
      <c r="X114" s="163"/>
      <c r="Y114" s="163"/>
      <c r="Z114" s="153"/>
      <c r="AA114" s="153"/>
      <c r="AB114" s="153"/>
      <c r="AC114" s="153"/>
      <c r="AD114" s="153"/>
      <c r="AE114" s="153"/>
      <c r="AF114" s="153"/>
      <c r="AG114" s="153" t="s">
        <v>243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A115" s="167" t="s">
        <v>211</v>
      </c>
      <c r="B115" s="168" t="s">
        <v>161</v>
      </c>
      <c r="C115" s="186" t="s">
        <v>162</v>
      </c>
      <c r="D115" s="169"/>
      <c r="E115" s="170"/>
      <c r="F115" s="171"/>
      <c r="G115" s="172">
        <f>SUMIF(AG116:AG118,"&lt;&gt;NOR",G116:G118)</f>
        <v>0</v>
      </c>
      <c r="H115" s="166"/>
      <c r="I115" s="166">
        <f>SUM(I116:I118)</f>
        <v>0</v>
      </c>
      <c r="J115" s="166"/>
      <c r="K115" s="166">
        <f>SUM(K116:K118)</f>
        <v>159979.57</v>
      </c>
      <c r="L115" s="166"/>
      <c r="M115" s="166">
        <f>SUM(M116:M118)</f>
        <v>0</v>
      </c>
      <c r="N115" s="165"/>
      <c r="O115" s="165">
        <f>SUM(O116:O118)</f>
        <v>0</v>
      </c>
      <c r="P115" s="165"/>
      <c r="Q115" s="165">
        <f>SUM(Q116:Q118)</f>
        <v>10.95</v>
      </c>
      <c r="R115" s="166"/>
      <c r="S115" s="166"/>
      <c r="T115" s="166"/>
      <c r="U115" s="166"/>
      <c r="V115" s="166">
        <f>SUM(V116:V118)</f>
        <v>225.77</v>
      </c>
      <c r="W115" s="166"/>
      <c r="X115" s="166"/>
      <c r="Y115" s="166"/>
      <c r="AG115" t="s">
        <v>212</v>
      </c>
    </row>
    <row r="116" spans="1:60" ht="22.5" outlineLevel="1" x14ac:dyDescent="0.2">
      <c r="A116" s="174">
        <v>35</v>
      </c>
      <c r="B116" s="175" t="s">
        <v>1194</v>
      </c>
      <c r="C116" s="188" t="s">
        <v>1195</v>
      </c>
      <c r="D116" s="176" t="s">
        <v>245</v>
      </c>
      <c r="E116" s="177">
        <v>782.2962</v>
      </c>
      <c r="F116" s="178">
        <v>0</v>
      </c>
      <c r="G116" s="179">
        <f>ROUND(E116*F116,2)</f>
        <v>0</v>
      </c>
      <c r="H116" s="164">
        <v>0</v>
      </c>
      <c r="I116" s="163">
        <f>ROUND(E116*H116,2)</f>
        <v>0</v>
      </c>
      <c r="J116" s="164">
        <v>204.5</v>
      </c>
      <c r="K116" s="163">
        <f>ROUND(E116*J116,2)</f>
        <v>159979.57</v>
      </c>
      <c r="L116" s="163">
        <v>21</v>
      </c>
      <c r="M116" s="163">
        <f>G116*(1+L116/100)</f>
        <v>0</v>
      </c>
      <c r="N116" s="162">
        <v>0</v>
      </c>
      <c r="O116" s="162">
        <f>ROUND(E116*N116,2)</f>
        <v>0</v>
      </c>
      <c r="P116" s="162">
        <v>1.4E-2</v>
      </c>
      <c r="Q116" s="162">
        <f>ROUND(E116*P116,2)</f>
        <v>10.95</v>
      </c>
      <c r="R116" s="163"/>
      <c r="S116" s="163" t="s">
        <v>216</v>
      </c>
      <c r="T116" s="163" t="s">
        <v>216</v>
      </c>
      <c r="U116" s="163">
        <v>0.28860000000000002</v>
      </c>
      <c r="V116" s="163">
        <f>ROUND(E116*U116,2)</f>
        <v>225.77</v>
      </c>
      <c r="W116" s="163"/>
      <c r="X116" s="163" t="s">
        <v>240</v>
      </c>
      <c r="Y116" s="163" t="s">
        <v>219</v>
      </c>
      <c r="Z116" s="153"/>
      <c r="AA116" s="153"/>
      <c r="AB116" s="153"/>
      <c r="AC116" s="153"/>
      <c r="AD116" s="153"/>
      <c r="AE116" s="153"/>
      <c r="AF116" s="153"/>
      <c r="AG116" s="153" t="s">
        <v>241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2" x14ac:dyDescent="0.2">
      <c r="A117" s="160"/>
      <c r="B117" s="161"/>
      <c r="C117" s="194" t="s">
        <v>1196</v>
      </c>
      <c r="D117" s="192"/>
      <c r="E117" s="193">
        <v>834.6078</v>
      </c>
      <c r="F117" s="163"/>
      <c r="G117" s="163"/>
      <c r="H117" s="163"/>
      <c r="I117" s="163"/>
      <c r="J117" s="163"/>
      <c r="K117" s="163"/>
      <c r="L117" s="163"/>
      <c r="M117" s="163"/>
      <c r="N117" s="162"/>
      <c r="O117" s="162"/>
      <c r="P117" s="162"/>
      <c r="Q117" s="162"/>
      <c r="R117" s="163"/>
      <c r="S117" s="163"/>
      <c r="T117" s="163"/>
      <c r="U117" s="163"/>
      <c r="V117" s="163"/>
      <c r="W117" s="163"/>
      <c r="X117" s="163"/>
      <c r="Y117" s="163"/>
      <c r="Z117" s="153"/>
      <c r="AA117" s="153"/>
      <c r="AB117" s="153"/>
      <c r="AC117" s="153"/>
      <c r="AD117" s="153"/>
      <c r="AE117" s="153"/>
      <c r="AF117" s="153"/>
      <c r="AG117" s="153" t="s">
        <v>243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3" x14ac:dyDescent="0.2">
      <c r="A118" s="160"/>
      <c r="B118" s="161"/>
      <c r="C118" s="194" t="s">
        <v>1197</v>
      </c>
      <c r="D118" s="192"/>
      <c r="E118" s="193">
        <v>-52.311599999999999</v>
      </c>
      <c r="F118" s="163"/>
      <c r="G118" s="163"/>
      <c r="H118" s="163"/>
      <c r="I118" s="163"/>
      <c r="J118" s="163"/>
      <c r="K118" s="163"/>
      <c r="L118" s="163"/>
      <c r="M118" s="163"/>
      <c r="N118" s="162"/>
      <c r="O118" s="162"/>
      <c r="P118" s="162"/>
      <c r="Q118" s="162"/>
      <c r="R118" s="163"/>
      <c r="S118" s="163"/>
      <c r="T118" s="163"/>
      <c r="U118" s="163"/>
      <c r="V118" s="163"/>
      <c r="W118" s="163"/>
      <c r="X118" s="163"/>
      <c r="Y118" s="163"/>
      <c r="Z118" s="153"/>
      <c r="AA118" s="153"/>
      <c r="AB118" s="153"/>
      <c r="AC118" s="153"/>
      <c r="AD118" s="153"/>
      <c r="AE118" s="153"/>
      <c r="AF118" s="153"/>
      <c r="AG118" s="153" t="s">
        <v>243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x14ac:dyDescent="0.2">
      <c r="A119" s="167" t="s">
        <v>211</v>
      </c>
      <c r="B119" s="168" t="s">
        <v>163</v>
      </c>
      <c r="C119" s="186" t="s">
        <v>164</v>
      </c>
      <c r="D119" s="169"/>
      <c r="E119" s="170"/>
      <c r="F119" s="171"/>
      <c r="G119" s="172">
        <f>SUMIF(AG120:AG121,"&lt;&gt;NOR",G120:G121)</f>
        <v>0</v>
      </c>
      <c r="H119" s="166"/>
      <c r="I119" s="166">
        <f>SUM(I120:I121)</f>
        <v>0</v>
      </c>
      <c r="J119" s="166"/>
      <c r="K119" s="166">
        <f>SUM(K120:K121)</f>
        <v>10052.780000000001</v>
      </c>
      <c r="L119" s="166"/>
      <c r="M119" s="166">
        <f>SUM(M120:M121)</f>
        <v>0</v>
      </c>
      <c r="N119" s="165"/>
      <c r="O119" s="165">
        <f>SUM(O120:O121)</f>
        <v>0</v>
      </c>
      <c r="P119" s="165"/>
      <c r="Q119" s="165">
        <f>SUM(Q120:Q121)</f>
        <v>1.56</v>
      </c>
      <c r="R119" s="166"/>
      <c r="S119" s="166"/>
      <c r="T119" s="166"/>
      <c r="U119" s="166"/>
      <c r="V119" s="166">
        <f>SUM(V120:V121)</f>
        <v>15.81</v>
      </c>
      <c r="W119" s="166"/>
      <c r="X119" s="166"/>
      <c r="Y119" s="166"/>
      <c r="AG119" t="s">
        <v>212</v>
      </c>
    </row>
    <row r="120" spans="1:60" outlineLevel="1" x14ac:dyDescent="0.2">
      <c r="A120" s="174">
        <v>36</v>
      </c>
      <c r="B120" s="175" t="s">
        <v>1198</v>
      </c>
      <c r="C120" s="188" t="s">
        <v>1199</v>
      </c>
      <c r="D120" s="176" t="s">
        <v>245</v>
      </c>
      <c r="E120" s="177">
        <v>63.225000000000001</v>
      </c>
      <c r="F120" s="178">
        <v>0</v>
      </c>
      <c r="G120" s="179">
        <f>ROUND(E120*F120,2)</f>
        <v>0</v>
      </c>
      <c r="H120" s="164">
        <v>0</v>
      </c>
      <c r="I120" s="163">
        <f>ROUND(E120*H120,2)</f>
        <v>0</v>
      </c>
      <c r="J120" s="164">
        <v>159</v>
      </c>
      <c r="K120" s="163">
        <f>ROUND(E120*J120,2)</f>
        <v>10052.780000000001</v>
      </c>
      <c r="L120" s="163">
        <v>21</v>
      </c>
      <c r="M120" s="163">
        <f>G120*(1+L120/100)</f>
        <v>0</v>
      </c>
      <c r="N120" s="162">
        <v>0</v>
      </c>
      <c r="O120" s="162">
        <f>ROUND(E120*N120,2)</f>
        <v>0</v>
      </c>
      <c r="P120" s="162">
        <v>2.4649999999999998E-2</v>
      </c>
      <c r="Q120" s="162">
        <f>ROUND(E120*P120,2)</f>
        <v>1.56</v>
      </c>
      <c r="R120" s="163"/>
      <c r="S120" s="163" t="s">
        <v>216</v>
      </c>
      <c r="T120" s="163" t="s">
        <v>216</v>
      </c>
      <c r="U120" s="163">
        <v>0.25</v>
      </c>
      <c r="V120" s="163">
        <f>ROUND(E120*U120,2)</f>
        <v>15.81</v>
      </c>
      <c r="W120" s="163"/>
      <c r="X120" s="163" t="s">
        <v>240</v>
      </c>
      <c r="Y120" s="163" t="s">
        <v>219</v>
      </c>
      <c r="Z120" s="153"/>
      <c r="AA120" s="153"/>
      <c r="AB120" s="153"/>
      <c r="AC120" s="153"/>
      <c r="AD120" s="153"/>
      <c r="AE120" s="153"/>
      <c r="AF120" s="153"/>
      <c r="AG120" s="153" t="s">
        <v>241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2" x14ac:dyDescent="0.2">
      <c r="A121" s="160"/>
      <c r="B121" s="161"/>
      <c r="C121" s="194" t="s">
        <v>1200</v>
      </c>
      <c r="D121" s="192"/>
      <c r="E121" s="193">
        <v>63.225000000000001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3"/>
      <c r="AA121" s="153"/>
      <c r="AB121" s="153"/>
      <c r="AC121" s="153"/>
      <c r="AD121" s="153"/>
      <c r="AE121" s="153"/>
      <c r="AF121" s="153"/>
      <c r="AG121" s="153" t="s">
        <v>243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67" t="s">
        <v>211</v>
      </c>
      <c r="B122" s="168" t="s">
        <v>165</v>
      </c>
      <c r="C122" s="186" t="s">
        <v>166</v>
      </c>
      <c r="D122" s="169"/>
      <c r="E122" s="170"/>
      <c r="F122" s="171"/>
      <c r="G122" s="172">
        <f>SUMIF(AG123:AG128,"&lt;&gt;NOR",G123:G128)</f>
        <v>0</v>
      </c>
      <c r="H122" s="166"/>
      <c r="I122" s="166">
        <f>SUM(I123:I128)</f>
        <v>45085.57</v>
      </c>
      <c r="J122" s="166"/>
      <c r="K122" s="166">
        <f>SUM(K123:K128)</f>
        <v>82598.179999999993</v>
      </c>
      <c r="L122" s="166"/>
      <c r="M122" s="166">
        <f>SUM(M123:M128)</f>
        <v>0</v>
      </c>
      <c r="N122" s="165"/>
      <c r="O122" s="165">
        <f>SUM(O123:O128)</f>
        <v>0.22</v>
      </c>
      <c r="P122" s="165"/>
      <c r="Q122" s="165">
        <f>SUM(Q123:Q128)</f>
        <v>4.4000000000000004</v>
      </c>
      <c r="R122" s="166"/>
      <c r="S122" s="166"/>
      <c r="T122" s="166"/>
      <c r="U122" s="166"/>
      <c r="V122" s="166">
        <f>SUM(V123:V128)</f>
        <v>114.48</v>
      </c>
      <c r="W122" s="166"/>
      <c r="X122" s="166"/>
      <c r="Y122" s="166"/>
      <c r="AG122" t="s">
        <v>212</v>
      </c>
    </row>
    <row r="123" spans="1:60" outlineLevel="1" x14ac:dyDescent="0.2">
      <c r="A123" s="174">
        <v>37</v>
      </c>
      <c r="B123" s="175" t="s">
        <v>1201</v>
      </c>
      <c r="C123" s="188" t="s">
        <v>1202</v>
      </c>
      <c r="D123" s="176" t="s">
        <v>1203</v>
      </c>
      <c r="E123" s="177">
        <v>4402.8879999999999</v>
      </c>
      <c r="F123" s="178">
        <v>0</v>
      </c>
      <c r="G123" s="179">
        <f>ROUND(E123*F123,2)</f>
        <v>0</v>
      </c>
      <c r="H123" s="164">
        <v>10.24</v>
      </c>
      <c r="I123" s="163">
        <f>ROUND(E123*H123,2)</f>
        <v>45085.57</v>
      </c>
      <c r="J123" s="164">
        <v>18.760000000000002</v>
      </c>
      <c r="K123" s="163">
        <f>ROUND(E123*J123,2)</f>
        <v>82598.179999999993</v>
      </c>
      <c r="L123" s="163">
        <v>21</v>
      </c>
      <c r="M123" s="163">
        <f>G123*(1+L123/100)</f>
        <v>0</v>
      </c>
      <c r="N123" s="162">
        <v>5.0000000000000002E-5</v>
      </c>
      <c r="O123" s="162">
        <f>ROUND(E123*N123,2)</f>
        <v>0.22</v>
      </c>
      <c r="P123" s="162">
        <v>1E-3</v>
      </c>
      <c r="Q123" s="162">
        <f>ROUND(E123*P123,2)</f>
        <v>4.4000000000000004</v>
      </c>
      <c r="R123" s="163"/>
      <c r="S123" s="163" t="s">
        <v>216</v>
      </c>
      <c r="T123" s="163" t="s">
        <v>216</v>
      </c>
      <c r="U123" s="163">
        <v>2.5999999999999999E-2</v>
      </c>
      <c r="V123" s="163">
        <f>ROUND(E123*U123,2)</f>
        <v>114.48</v>
      </c>
      <c r="W123" s="163"/>
      <c r="X123" s="163" t="s">
        <v>240</v>
      </c>
      <c r="Y123" s="163" t="s">
        <v>219</v>
      </c>
      <c r="Z123" s="153"/>
      <c r="AA123" s="153"/>
      <c r="AB123" s="153"/>
      <c r="AC123" s="153"/>
      <c r="AD123" s="153"/>
      <c r="AE123" s="153"/>
      <c r="AF123" s="153"/>
      <c r="AG123" s="153" t="s">
        <v>241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2" x14ac:dyDescent="0.2">
      <c r="A124" s="160"/>
      <c r="B124" s="161"/>
      <c r="C124" s="194" t="s">
        <v>1204</v>
      </c>
      <c r="D124" s="192"/>
      <c r="E124" s="193">
        <v>1130.8800000000001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3"/>
      <c r="AA124" s="153"/>
      <c r="AB124" s="153"/>
      <c r="AC124" s="153"/>
      <c r="AD124" s="153"/>
      <c r="AE124" s="153"/>
      <c r="AF124" s="153"/>
      <c r="AG124" s="153" t="s">
        <v>243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3" x14ac:dyDescent="0.2">
      <c r="A125" s="160"/>
      <c r="B125" s="161"/>
      <c r="C125" s="194" t="s">
        <v>1205</v>
      </c>
      <c r="D125" s="192"/>
      <c r="E125" s="193">
        <v>259.00799999999998</v>
      </c>
      <c r="F125" s="163"/>
      <c r="G125" s="163"/>
      <c r="H125" s="163"/>
      <c r="I125" s="163"/>
      <c r="J125" s="163"/>
      <c r="K125" s="163"/>
      <c r="L125" s="163"/>
      <c r="M125" s="163"/>
      <c r="N125" s="162"/>
      <c r="O125" s="162"/>
      <c r="P125" s="162"/>
      <c r="Q125" s="162"/>
      <c r="R125" s="163"/>
      <c r="S125" s="163"/>
      <c r="T125" s="163"/>
      <c r="U125" s="163"/>
      <c r="V125" s="163"/>
      <c r="W125" s="163"/>
      <c r="X125" s="163"/>
      <c r="Y125" s="163"/>
      <c r="Z125" s="153"/>
      <c r="AA125" s="153"/>
      <c r="AB125" s="153"/>
      <c r="AC125" s="153"/>
      <c r="AD125" s="153"/>
      <c r="AE125" s="153"/>
      <c r="AF125" s="153"/>
      <c r="AG125" s="153" t="s">
        <v>243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3" x14ac:dyDescent="0.2">
      <c r="A126" s="160"/>
      <c r="B126" s="161"/>
      <c r="C126" s="194" t="s">
        <v>1206</v>
      </c>
      <c r="D126" s="192"/>
      <c r="E126" s="193">
        <v>1109.8</v>
      </c>
      <c r="F126" s="163"/>
      <c r="G126" s="163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3"/>
      <c r="AA126" s="153"/>
      <c r="AB126" s="153"/>
      <c r="AC126" s="153"/>
      <c r="AD126" s="153"/>
      <c r="AE126" s="153"/>
      <c r="AF126" s="153"/>
      <c r="AG126" s="153" t="s">
        <v>243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3" x14ac:dyDescent="0.2">
      <c r="A127" s="160"/>
      <c r="B127" s="161"/>
      <c r="C127" s="194" t="s">
        <v>1207</v>
      </c>
      <c r="D127" s="192"/>
      <c r="E127" s="193">
        <v>1153.2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3"/>
      <c r="AA127" s="153"/>
      <c r="AB127" s="153"/>
      <c r="AC127" s="153"/>
      <c r="AD127" s="153"/>
      <c r="AE127" s="153"/>
      <c r="AF127" s="153"/>
      <c r="AG127" s="153" t="s">
        <v>243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3" x14ac:dyDescent="0.2">
      <c r="A128" s="160"/>
      <c r="B128" s="161"/>
      <c r="C128" s="194" t="s">
        <v>1208</v>
      </c>
      <c r="D128" s="192"/>
      <c r="E128" s="193">
        <v>750</v>
      </c>
      <c r="F128" s="163"/>
      <c r="G128" s="163"/>
      <c r="H128" s="163"/>
      <c r="I128" s="163"/>
      <c r="J128" s="163"/>
      <c r="K128" s="163"/>
      <c r="L128" s="163"/>
      <c r="M128" s="163"/>
      <c r="N128" s="162"/>
      <c r="O128" s="162"/>
      <c r="P128" s="162"/>
      <c r="Q128" s="162"/>
      <c r="R128" s="163"/>
      <c r="S128" s="163"/>
      <c r="T128" s="163"/>
      <c r="U128" s="163"/>
      <c r="V128" s="163"/>
      <c r="W128" s="163"/>
      <c r="X128" s="163"/>
      <c r="Y128" s="163"/>
      <c r="Z128" s="153"/>
      <c r="AA128" s="153"/>
      <c r="AB128" s="153"/>
      <c r="AC128" s="153"/>
      <c r="AD128" s="153"/>
      <c r="AE128" s="153"/>
      <c r="AF128" s="153"/>
      <c r="AG128" s="153" t="s">
        <v>243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x14ac:dyDescent="0.2">
      <c r="A129" s="167" t="s">
        <v>211</v>
      </c>
      <c r="B129" s="168" t="s">
        <v>179</v>
      </c>
      <c r="C129" s="186" t="s">
        <v>180</v>
      </c>
      <c r="D129" s="169"/>
      <c r="E129" s="170"/>
      <c r="F129" s="171"/>
      <c r="G129" s="172">
        <f>SUMIF(AG130:AG165,"&lt;&gt;NOR",G130:G165)</f>
        <v>0</v>
      </c>
      <c r="H129" s="166"/>
      <c r="I129" s="166">
        <f>SUM(I130:I165)</f>
        <v>1714.43</v>
      </c>
      <c r="J129" s="166"/>
      <c r="K129" s="166">
        <f>SUM(K130:K165)</f>
        <v>497814.32999999996</v>
      </c>
      <c r="L129" s="166"/>
      <c r="M129" s="166">
        <f>SUM(M130:M165)</f>
        <v>0</v>
      </c>
      <c r="N129" s="165"/>
      <c r="O129" s="165">
        <f>SUM(O130:O165)</f>
        <v>0</v>
      </c>
      <c r="P129" s="165"/>
      <c r="Q129" s="165">
        <f>SUM(Q130:Q165)</f>
        <v>0</v>
      </c>
      <c r="R129" s="166"/>
      <c r="S129" s="166"/>
      <c r="T129" s="166"/>
      <c r="U129" s="166"/>
      <c r="V129" s="166">
        <f>SUM(V130:V165)</f>
        <v>726.19</v>
      </c>
      <c r="W129" s="166"/>
      <c r="X129" s="166"/>
      <c r="Y129" s="166"/>
      <c r="AG129" t="s">
        <v>212</v>
      </c>
    </row>
    <row r="130" spans="1:60" outlineLevel="1" x14ac:dyDescent="0.2">
      <c r="A130" s="174">
        <v>38</v>
      </c>
      <c r="B130" s="175" t="s">
        <v>319</v>
      </c>
      <c r="C130" s="188" t="s">
        <v>320</v>
      </c>
      <c r="D130" s="176" t="s">
        <v>283</v>
      </c>
      <c r="E130" s="177">
        <v>4.96265</v>
      </c>
      <c r="F130" s="178">
        <v>0</v>
      </c>
      <c r="G130" s="179">
        <f>ROUND(E130*F130,2)</f>
        <v>0</v>
      </c>
      <c r="H130" s="164">
        <v>0</v>
      </c>
      <c r="I130" s="163">
        <f>ROUND(E130*H130,2)</f>
        <v>0</v>
      </c>
      <c r="J130" s="164">
        <v>-3353.56</v>
      </c>
      <c r="K130" s="163">
        <f>ROUND(E130*J130,2)</f>
        <v>-16642.54</v>
      </c>
      <c r="L130" s="163">
        <v>21</v>
      </c>
      <c r="M130" s="163">
        <f>G130*(1+L130/100)</f>
        <v>0</v>
      </c>
      <c r="N130" s="162">
        <v>0</v>
      </c>
      <c r="O130" s="162">
        <f>ROUND(E130*N130,2)</f>
        <v>0</v>
      </c>
      <c r="P130" s="162">
        <v>0</v>
      </c>
      <c r="Q130" s="162">
        <f>ROUND(E130*P130,2)</f>
        <v>0</v>
      </c>
      <c r="R130" s="163"/>
      <c r="S130" s="163" t="s">
        <v>216</v>
      </c>
      <c r="T130" s="163" t="s">
        <v>216</v>
      </c>
      <c r="U130" s="163">
        <v>0</v>
      </c>
      <c r="V130" s="163">
        <f>ROUND(E130*U130,2)</f>
        <v>0</v>
      </c>
      <c r="W130" s="163"/>
      <c r="X130" s="163" t="s">
        <v>240</v>
      </c>
      <c r="Y130" s="163" t="s">
        <v>219</v>
      </c>
      <c r="Z130" s="153"/>
      <c r="AA130" s="153"/>
      <c r="AB130" s="153"/>
      <c r="AC130" s="153"/>
      <c r="AD130" s="153"/>
      <c r="AE130" s="153"/>
      <c r="AF130" s="153"/>
      <c r="AG130" s="153" t="s">
        <v>241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2" x14ac:dyDescent="0.2">
      <c r="A131" s="160"/>
      <c r="B131" s="161"/>
      <c r="C131" s="194" t="s">
        <v>1209</v>
      </c>
      <c r="D131" s="192"/>
      <c r="E131" s="193">
        <v>0.13838</v>
      </c>
      <c r="F131" s="163"/>
      <c r="G131" s="163"/>
      <c r="H131" s="163"/>
      <c r="I131" s="163"/>
      <c r="J131" s="163"/>
      <c r="K131" s="163"/>
      <c r="L131" s="163"/>
      <c r="M131" s="163"/>
      <c r="N131" s="162"/>
      <c r="O131" s="162"/>
      <c r="P131" s="162"/>
      <c r="Q131" s="162"/>
      <c r="R131" s="163"/>
      <c r="S131" s="163"/>
      <c r="T131" s="163"/>
      <c r="U131" s="163"/>
      <c r="V131" s="163"/>
      <c r="W131" s="163"/>
      <c r="X131" s="163"/>
      <c r="Y131" s="163"/>
      <c r="Z131" s="153"/>
      <c r="AA131" s="153"/>
      <c r="AB131" s="153"/>
      <c r="AC131" s="153"/>
      <c r="AD131" s="153"/>
      <c r="AE131" s="153"/>
      <c r="AF131" s="153"/>
      <c r="AG131" s="153" t="s">
        <v>243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ht="22.5" outlineLevel="3" x14ac:dyDescent="0.2">
      <c r="A132" s="160"/>
      <c r="B132" s="161"/>
      <c r="C132" s="194" t="s">
        <v>1210</v>
      </c>
      <c r="D132" s="192"/>
      <c r="E132" s="193">
        <v>0.28988000000000003</v>
      </c>
      <c r="F132" s="163"/>
      <c r="G132" s="163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3"/>
      <c r="AA132" s="153"/>
      <c r="AB132" s="153"/>
      <c r="AC132" s="153"/>
      <c r="AD132" s="153"/>
      <c r="AE132" s="153"/>
      <c r="AF132" s="153"/>
      <c r="AG132" s="153" t="s">
        <v>243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3" x14ac:dyDescent="0.2">
      <c r="A133" s="160"/>
      <c r="B133" s="161"/>
      <c r="C133" s="194" t="s">
        <v>1211</v>
      </c>
      <c r="D133" s="192"/>
      <c r="E133" s="193">
        <v>7.6300000000000007E-2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3"/>
      <c r="AA133" s="153"/>
      <c r="AB133" s="153"/>
      <c r="AC133" s="153"/>
      <c r="AD133" s="153"/>
      <c r="AE133" s="153"/>
      <c r="AF133" s="153"/>
      <c r="AG133" s="153" t="s">
        <v>243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3" x14ac:dyDescent="0.2">
      <c r="A134" s="160"/>
      <c r="B134" s="161"/>
      <c r="C134" s="194" t="s">
        <v>1212</v>
      </c>
      <c r="D134" s="192"/>
      <c r="E134" s="193">
        <v>4.4028900000000002</v>
      </c>
      <c r="F134" s="163"/>
      <c r="G134" s="163"/>
      <c r="H134" s="163"/>
      <c r="I134" s="163"/>
      <c r="J134" s="163"/>
      <c r="K134" s="163"/>
      <c r="L134" s="163"/>
      <c r="M134" s="163"/>
      <c r="N134" s="162"/>
      <c r="O134" s="162"/>
      <c r="P134" s="162"/>
      <c r="Q134" s="162"/>
      <c r="R134" s="163"/>
      <c r="S134" s="163"/>
      <c r="T134" s="163"/>
      <c r="U134" s="163"/>
      <c r="V134" s="163"/>
      <c r="W134" s="163"/>
      <c r="X134" s="163"/>
      <c r="Y134" s="163"/>
      <c r="Z134" s="153"/>
      <c r="AA134" s="153"/>
      <c r="AB134" s="153"/>
      <c r="AC134" s="153"/>
      <c r="AD134" s="153"/>
      <c r="AE134" s="153"/>
      <c r="AF134" s="153"/>
      <c r="AG134" s="153" t="s">
        <v>243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3" x14ac:dyDescent="0.2">
      <c r="A135" s="160"/>
      <c r="B135" s="161"/>
      <c r="C135" s="194" t="s">
        <v>1213</v>
      </c>
      <c r="D135" s="192"/>
      <c r="E135" s="193">
        <v>5.5199999999999999E-2</v>
      </c>
      <c r="F135" s="163"/>
      <c r="G135" s="163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3"/>
      <c r="AA135" s="153"/>
      <c r="AB135" s="153"/>
      <c r="AC135" s="153"/>
      <c r="AD135" s="153"/>
      <c r="AE135" s="153"/>
      <c r="AF135" s="153"/>
      <c r="AG135" s="153" t="s">
        <v>243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74">
        <v>39</v>
      </c>
      <c r="B136" s="175" t="s">
        <v>995</v>
      </c>
      <c r="C136" s="188" t="s">
        <v>996</v>
      </c>
      <c r="D136" s="176" t="s">
        <v>283</v>
      </c>
      <c r="E136" s="177">
        <v>0.59514</v>
      </c>
      <c r="F136" s="178">
        <v>0</v>
      </c>
      <c r="G136" s="179">
        <f>ROUND(E136*F136,2)</f>
        <v>0</v>
      </c>
      <c r="H136" s="164">
        <v>0</v>
      </c>
      <c r="I136" s="163">
        <f>ROUND(E136*H136,2)</f>
        <v>0</v>
      </c>
      <c r="J136" s="164">
        <v>-23055.32</v>
      </c>
      <c r="K136" s="163">
        <f>ROUND(E136*J136,2)</f>
        <v>-13721.14</v>
      </c>
      <c r="L136" s="163">
        <v>21</v>
      </c>
      <c r="M136" s="163">
        <f>G136*(1+L136/100)</f>
        <v>0</v>
      </c>
      <c r="N136" s="162">
        <v>0</v>
      </c>
      <c r="O136" s="162">
        <f>ROUND(E136*N136,2)</f>
        <v>0</v>
      </c>
      <c r="P136" s="162">
        <v>0</v>
      </c>
      <c r="Q136" s="162">
        <f>ROUND(E136*P136,2)</f>
        <v>0</v>
      </c>
      <c r="R136" s="163"/>
      <c r="S136" s="163" t="s">
        <v>216</v>
      </c>
      <c r="T136" s="163" t="s">
        <v>216</v>
      </c>
      <c r="U136" s="163">
        <v>0</v>
      </c>
      <c r="V136" s="163">
        <f>ROUND(E136*U136,2)</f>
        <v>0</v>
      </c>
      <c r="W136" s="163"/>
      <c r="X136" s="163" t="s">
        <v>240</v>
      </c>
      <c r="Y136" s="163" t="s">
        <v>219</v>
      </c>
      <c r="Z136" s="153"/>
      <c r="AA136" s="153"/>
      <c r="AB136" s="153"/>
      <c r="AC136" s="153"/>
      <c r="AD136" s="153"/>
      <c r="AE136" s="153"/>
      <c r="AF136" s="153"/>
      <c r="AG136" s="153" t="s">
        <v>241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2" x14ac:dyDescent="0.2">
      <c r="A137" s="160"/>
      <c r="B137" s="161"/>
      <c r="C137" s="194" t="s">
        <v>1214</v>
      </c>
      <c r="D137" s="192"/>
      <c r="E137" s="193">
        <v>0.24796000000000001</v>
      </c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3"/>
      <c r="AA137" s="153"/>
      <c r="AB137" s="153"/>
      <c r="AC137" s="153"/>
      <c r="AD137" s="153"/>
      <c r="AE137" s="153"/>
      <c r="AF137" s="153"/>
      <c r="AG137" s="153" t="s">
        <v>243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ht="22.5" outlineLevel="3" x14ac:dyDescent="0.2">
      <c r="A138" s="160"/>
      <c r="B138" s="161"/>
      <c r="C138" s="194" t="s">
        <v>1215</v>
      </c>
      <c r="D138" s="192"/>
      <c r="E138" s="193">
        <v>0.26630999999999999</v>
      </c>
      <c r="F138" s="163"/>
      <c r="G138" s="163"/>
      <c r="H138" s="163"/>
      <c r="I138" s="163"/>
      <c r="J138" s="163"/>
      <c r="K138" s="163"/>
      <c r="L138" s="163"/>
      <c r="M138" s="163"/>
      <c r="N138" s="162"/>
      <c r="O138" s="162"/>
      <c r="P138" s="162"/>
      <c r="Q138" s="162"/>
      <c r="R138" s="163"/>
      <c r="S138" s="163"/>
      <c r="T138" s="163"/>
      <c r="U138" s="163"/>
      <c r="V138" s="163"/>
      <c r="W138" s="163"/>
      <c r="X138" s="163"/>
      <c r="Y138" s="163"/>
      <c r="Z138" s="153"/>
      <c r="AA138" s="153"/>
      <c r="AB138" s="153"/>
      <c r="AC138" s="153"/>
      <c r="AD138" s="153"/>
      <c r="AE138" s="153"/>
      <c r="AF138" s="153"/>
      <c r="AG138" s="153" t="s">
        <v>243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3" x14ac:dyDescent="0.2">
      <c r="A139" s="160"/>
      <c r="B139" s="161"/>
      <c r="C139" s="194" t="s">
        <v>1216</v>
      </c>
      <c r="D139" s="192"/>
      <c r="E139" s="193">
        <v>8.0869999999999997E-2</v>
      </c>
      <c r="F139" s="163"/>
      <c r="G139" s="163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3"/>
      <c r="AA139" s="153"/>
      <c r="AB139" s="153"/>
      <c r="AC139" s="153"/>
      <c r="AD139" s="153"/>
      <c r="AE139" s="153"/>
      <c r="AF139" s="153"/>
      <c r="AG139" s="153" t="s">
        <v>243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74">
        <v>40</v>
      </c>
      <c r="B140" s="175" t="s">
        <v>323</v>
      </c>
      <c r="C140" s="188" t="s">
        <v>324</v>
      </c>
      <c r="D140" s="176" t="s">
        <v>283</v>
      </c>
      <c r="E140" s="177">
        <v>380.00932</v>
      </c>
      <c r="F140" s="178">
        <v>0</v>
      </c>
      <c r="G140" s="179">
        <f>ROUND(E140*F140,2)</f>
        <v>0</v>
      </c>
      <c r="H140" s="164">
        <v>4.4400000000000004</v>
      </c>
      <c r="I140" s="163">
        <f>ROUND(E140*H140,2)</f>
        <v>1687.24</v>
      </c>
      <c r="J140" s="164">
        <v>51.06</v>
      </c>
      <c r="K140" s="163">
        <f>ROUND(E140*J140,2)</f>
        <v>19403.28</v>
      </c>
      <c r="L140" s="163">
        <v>21</v>
      </c>
      <c r="M140" s="163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2">
        <f>ROUND(E140*P140,2)</f>
        <v>0</v>
      </c>
      <c r="R140" s="163"/>
      <c r="S140" s="163" t="s">
        <v>216</v>
      </c>
      <c r="T140" s="163" t="s">
        <v>216</v>
      </c>
      <c r="U140" s="163">
        <v>3.4000000000000002E-2</v>
      </c>
      <c r="V140" s="163">
        <f>ROUND(E140*U140,2)</f>
        <v>12.92</v>
      </c>
      <c r="W140" s="163"/>
      <c r="X140" s="163" t="s">
        <v>240</v>
      </c>
      <c r="Y140" s="163" t="s">
        <v>219</v>
      </c>
      <c r="Z140" s="153"/>
      <c r="AA140" s="153"/>
      <c r="AB140" s="153"/>
      <c r="AC140" s="153"/>
      <c r="AD140" s="153"/>
      <c r="AE140" s="153"/>
      <c r="AF140" s="153"/>
      <c r="AG140" s="153" t="s">
        <v>241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2" x14ac:dyDescent="0.2">
      <c r="A141" s="160"/>
      <c r="B141" s="161"/>
      <c r="C141" s="194" t="s">
        <v>1217</v>
      </c>
      <c r="D141" s="192"/>
      <c r="E141" s="193">
        <v>397.06778000000003</v>
      </c>
      <c r="F141" s="163"/>
      <c r="G141" s="163"/>
      <c r="H141" s="163"/>
      <c r="I141" s="163"/>
      <c r="J141" s="163"/>
      <c r="K141" s="163"/>
      <c r="L141" s="163"/>
      <c r="M141" s="163"/>
      <c r="N141" s="162"/>
      <c r="O141" s="162"/>
      <c r="P141" s="162"/>
      <c r="Q141" s="162"/>
      <c r="R141" s="163"/>
      <c r="S141" s="163"/>
      <c r="T141" s="163"/>
      <c r="U141" s="163"/>
      <c r="V141" s="163"/>
      <c r="W141" s="163"/>
      <c r="X141" s="163"/>
      <c r="Y141" s="163"/>
      <c r="Z141" s="153"/>
      <c r="AA141" s="153"/>
      <c r="AB141" s="153"/>
      <c r="AC141" s="153"/>
      <c r="AD141" s="153"/>
      <c r="AE141" s="153"/>
      <c r="AF141" s="153"/>
      <c r="AG141" s="153" t="s">
        <v>243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ht="22.5" outlineLevel="3" x14ac:dyDescent="0.2">
      <c r="A142" s="160"/>
      <c r="B142" s="161"/>
      <c r="C142" s="194" t="s">
        <v>1218</v>
      </c>
      <c r="D142" s="192"/>
      <c r="E142" s="193">
        <v>-6.1063099999999997</v>
      </c>
      <c r="F142" s="163"/>
      <c r="G142" s="163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3"/>
      <c r="AA142" s="153"/>
      <c r="AB142" s="153"/>
      <c r="AC142" s="153"/>
      <c r="AD142" s="153"/>
      <c r="AE142" s="153"/>
      <c r="AF142" s="153"/>
      <c r="AG142" s="153" t="s">
        <v>243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ht="22.5" outlineLevel="3" x14ac:dyDescent="0.2">
      <c r="A143" s="160"/>
      <c r="B143" s="161"/>
      <c r="C143" s="194" t="s">
        <v>1219</v>
      </c>
      <c r="D143" s="192"/>
      <c r="E143" s="193">
        <v>-10.95215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3"/>
      <c r="AA143" s="153"/>
      <c r="AB143" s="153"/>
      <c r="AC143" s="153"/>
      <c r="AD143" s="153"/>
      <c r="AE143" s="153"/>
      <c r="AF143" s="153"/>
      <c r="AG143" s="153" t="s">
        <v>243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74">
        <v>41</v>
      </c>
      <c r="B144" s="175" t="s">
        <v>327</v>
      </c>
      <c r="C144" s="188" t="s">
        <v>328</v>
      </c>
      <c r="D144" s="176" t="s">
        <v>283</v>
      </c>
      <c r="E144" s="177">
        <v>6.1239100000000004</v>
      </c>
      <c r="F144" s="178">
        <v>0</v>
      </c>
      <c r="G144" s="179">
        <f>ROUND(E144*F144,2)</f>
        <v>0</v>
      </c>
      <c r="H144" s="164">
        <v>4.4400000000000004</v>
      </c>
      <c r="I144" s="163">
        <f>ROUND(E144*H144,2)</f>
        <v>27.19</v>
      </c>
      <c r="J144" s="164">
        <v>403.06</v>
      </c>
      <c r="K144" s="163">
        <f>ROUND(E144*J144,2)</f>
        <v>2468.3000000000002</v>
      </c>
      <c r="L144" s="163">
        <v>21</v>
      </c>
      <c r="M144" s="163">
        <f>G144*(1+L144/100)</f>
        <v>0</v>
      </c>
      <c r="N144" s="162">
        <v>0</v>
      </c>
      <c r="O144" s="162">
        <f>ROUND(E144*N144,2)</f>
        <v>0</v>
      </c>
      <c r="P144" s="162">
        <v>0</v>
      </c>
      <c r="Q144" s="162">
        <f>ROUND(E144*P144,2)</f>
        <v>0</v>
      </c>
      <c r="R144" s="163"/>
      <c r="S144" s="163" t="s">
        <v>216</v>
      </c>
      <c r="T144" s="163" t="s">
        <v>216</v>
      </c>
      <c r="U144" s="163">
        <v>4.2000000000000003E-2</v>
      </c>
      <c r="V144" s="163">
        <f>ROUND(E144*U144,2)</f>
        <v>0.26</v>
      </c>
      <c r="W144" s="163"/>
      <c r="X144" s="163" t="s">
        <v>240</v>
      </c>
      <c r="Y144" s="163" t="s">
        <v>219</v>
      </c>
      <c r="Z144" s="153"/>
      <c r="AA144" s="153"/>
      <c r="AB144" s="153"/>
      <c r="AC144" s="153"/>
      <c r="AD144" s="153"/>
      <c r="AE144" s="153"/>
      <c r="AF144" s="153"/>
      <c r="AG144" s="153" t="s">
        <v>241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2" x14ac:dyDescent="0.2">
      <c r="A145" s="160"/>
      <c r="B145" s="161"/>
      <c r="C145" s="194" t="s">
        <v>1220</v>
      </c>
      <c r="D145" s="192"/>
      <c r="E145" s="193">
        <v>4.96265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3"/>
      <c r="AA145" s="153"/>
      <c r="AB145" s="153"/>
      <c r="AC145" s="153"/>
      <c r="AD145" s="153"/>
      <c r="AE145" s="153"/>
      <c r="AF145" s="153"/>
      <c r="AG145" s="153" t="s">
        <v>243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3" x14ac:dyDescent="0.2">
      <c r="A146" s="160"/>
      <c r="B146" s="161"/>
      <c r="C146" s="194" t="s">
        <v>1221</v>
      </c>
      <c r="D146" s="192"/>
      <c r="E146" s="193">
        <v>0.59514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3"/>
      <c r="AA146" s="153"/>
      <c r="AB146" s="153"/>
      <c r="AC146" s="153"/>
      <c r="AD146" s="153"/>
      <c r="AE146" s="153"/>
      <c r="AF146" s="153"/>
      <c r="AG146" s="153" t="s">
        <v>243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2.5" outlineLevel="3" x14ac:dyDescent="0.2">
      <c r="A147" s="160"/>
      <c r="B147" s="161"/>
      <c r="C147" s="194" t="s">
        <v>1222</v>
      </c>
      <c r="D147" s="192"/>
      <c r="E147" s="193">
        <v>8.6349999999999996E-2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3"/>
      <c r="AA147" s="153"/>
      <c r="AB147" s="153"/>
      <c r="AC147" s="153"/>
      <c r="AD147" s="153"/>
      <c r="AE147" s="153"/>
      <c r="AF147" s="153"/>
      <c r="AG147" s="153" t="s">
        <v>243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ht="22.5" outlineLevel="3" x14ac:dyDescent="0.2">
      <c r="A148" s="160"/>
      <c r="B148" s="161"/>
      <c r="C148" s="194" t="s">
        <v>1223</v>
      </c>
      <c r="D148" s="192"/>
      <c r="E148" s="193">
        <v>0.47976999999999997</v>
      </c>
      <c r="F148" s="163"/>
      <c r="G148" s="163"/>
      <c r="H148" s="163"/>
      <c r="I148" s="163"/>
      <c r="J148" s="163"/>
      <c r="K148" s="163"/>
      <c r="L148" s="163"/>
      <c r="M148" s="163"/>
      <c r="N148" s="162"/>
      <c r="O148" s="162"/>
      <c r="P148" s="162"/>
      <c r="Q148" s="162"/>
      <c r="R148" s="163"/>
      <c r="S148" s="163"/>
      <c r="T148" s="163"/>
      <c r="U148" s="163"/>
      <c r="V148" s="163"/>
      <c r="W148" s="163"/>
      <c r="X148" s="163"/>
      <c r="Y148" s="163"/>
      <c r="Z148" s="153"/>
      <c r="AA148" s="153"/>
      <c r="AB148" s="153"/>
      <c r="AC148" s="153"/>
      <c r="AD148" s="153"/>
      <c r="AE148" s="153"/>
      <c r="AF148" s="153"/>
      <c r="AG148" s="153" t="s">
        <v>243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74">
        <v>42</v>
      </c>
      <c r="B149" s="175" t="s">
        <v>331</v>
      </c>
      <c r="C149" s="188" t="s">
        <v>332</v>
      </c>
      <c r="D149" s="176" t="s">
        <v>283</v>
      </c>
      <c r="E149" s="177">
        <v>73.486919999999998</v>
      </c>
      <c r="F149" s="178">
        <v>0</v>
      </c>
      <c r="G149" s="179">
        <f>ROUND(E149*F149,2)</f>
        <v>0</v>
      </c>
      <c r="H149" s="164">
        <v>0</v>
      </c>
      <c r="I149" s="163">
        <f>ROUND(E149*H149,2)</f>
        <v>0</v>
      </c>
      <c r="J149" s="164">
        <v>31.6</v>
      </c>
      <c r="K149" s="163">
        <f>ROUND(E149*J149,2)</f>
        <v>2322.19</v>
      </c>
      <c r="L149" s="163">
        <v>21</v>
      </c>
      <c r="M149" s="163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2">
        <f>ROUND(E149*P149,2)</f>
        <v>0</v>
      </c>
      <c r="R149" s="163"/>
      <c r="S149" s="163" t="s">
        <v>216</v>
      </c>
      <c r="T149" s="163" t="s">
        <v>216</v>
      </c>
      <c r="U149" s="163">
        <v>0</v>
      </c>
      <c r="V149" s="163">
        <f>ROUND(E149*U149,2)</f>
        <v>0</v>
      </c>
      <c r="W149" s="163"/>
      <c r="X149" s="163" t="s">
        <v>240</v>
      </c>
      <c r="Y149" s="163" t="s">
        <v>219</v>
      </c>
      <c r="Z149" s="153"/>
      <c r="AA149" s="153"/>
      <c r="AB149" s="153"/>
      <c r="AC149" s="153"/>
      <c r="AD149" s="153"/>
      <c r="AE149" s="153"/>
      <c r="AF149" s="153"/>
      <c r="AG149" s="153" t="s">
        <v>241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2" x14ac:dyDescent="0.2">
      <c r="A150" s="160"/>
      <c r="B150" s="161"/>
      <c r="C150" s="194" t="s">
        <v>1224</v>
      </c>
      <c r="D150" s="192"/>
      <c r="E150" s="193">
        <v>73.486919999999998</v>
      </c>
      <c r="F150" s="163"/>
      <c r="G150" s="163"/>
      <c r="H150" s="163"/>
      <c r="I150" s="163"/>
      <c r="J150" s="163"/>
      <c r="K150" s="163"/>
      <c r="L150" s="163"/>
      <c r="M150" s="163"/>
      <c r="N150" s="162"/>
      <c r="O150" s="162"/>
      <c r="P150" s="162"/>
      <c r="Q150" s="162"/>
      <c r="R150" s="163"/>
      <c r="S150" s="163"/>
      <c r="T150" s="163"/>
      <c r="U150" s="163"/>
      <c r="V150" s="163"/>
      <c r="W150" s="163"/>
      <c r="X150" s="163"/>
      <c r="Y150" s="163"/>
      <c r="Z150" s="153"/>
      <c r="AA150" s="153"/>
      <c r="AB150" s="153"/>
      <c r="AC150" s="153"/>
      <c r="AD150" s="153"/>
      <c r="AE150" s="153"/>
      <c r="AF150" s="153"/>
      <c r="AG150" s="153" t="s">
        <v>243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 x14ac:dyDescent="0.2">
      <c r="A151" s="174">
        <v>43</v>
      </c>
      <c r="B151" s="175" t="s">
        <v>999</v>
      </c>
      <c r="C151" s="188" t="s">
        <v>1000</v>
      </c>
      <c r="D151" s="176" t="s">
        <v>283</v>
      </c>
      <c r="E151" s="177">
        <v>8.6349999999999996E-2</v>
      </c>
      <c r="F151" s="178">
        <v>0</v>
      </c>
      <c r="G151" s="179">
        <f>ROUND(E151*F151,2)</f>
        <v>0</v>
      </c>
      <c r="H151" s="164">
        <v>0</v>
      </c>
      <c r="I151" s="163">
        <f>ROUND(E151*H151,2)</f>
        <v>0</v>
      </c>
      <c r="J151" s="164">
        <v>2880</v>
      </c>
      <c r="K151" s="163">
        <f>ROUND(E151*J151,2)</f>
        <v>248.69</v>
      </c>
      <c r="L151" s="163">
        <v>21</v>
      </c>
      <c r="M151" s="163">
        <f>G151*(1+L151/100)</f>
        <v>0</v>
      </c>
      <c r="N151" s="162">
        <v>0</v>
      </c>
      <c r="O151" s="162">
        <f>ROUND(E151*N151,2)</f>
        <v>0</v>
      </c>
      <c r="P151" s="162">
        <v>0</v>
      </c>
      <c r="Q151" s="162">
        <f>ROUND(E151*P151,2)</f>
        <v>0</v>
      </c>
      <c r="R151" s="163"/>
      <c r="S151" s="163" t="s">
        <v>216</v>
      </c>
      <c r="T151" s="163" t="s">
        <v>216</v>
      </c>
      <c r="U151" s="163">
        <v>0</v>
      </c>
      <c r="V151" s="163">
        <f>ROUND(E151*U151,2)</f>
        <v>0</v>
      </c>
      <c r="W151" s="163"/>
      <c r="X151" s="163" t="s">
        <v>240</v>
      </c>
      <c r="Y151" s="163" t="s">
        <v>219</v>
      </c>
      <c r="Z151" s="153"/>
      <c r="AA151" s="153"/>
      <c r="AB151" s="153"/>
      <c r="AC151" s="153"/>
      <c r="AD151" s="153"/>
      <c r="AE151" s="153"/>
      <c r="AF151" s="153"/>
      <c r="AG151" s="153" t="s">
        <v>241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2" x14ac:dyDescent="0.2">
      <c r="A152" s="160"/>
      <c r="B152" s="161"/>
      <c r="C152" s="194" t="s">
        <v>1225</v>
      </c>
      <c r="D152" s="192"/>
      <c r="E152" s="193">
        <v>8.6349999999999996E-2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3"/>
      <c r="AA152" s="153"/>
      <c r="AB152" s="153"/>
      <c r="AC152" s="153"/>
      <c r="AD152" s="153"/>
      <c r="AE152" s="153"/>
      <c r="AF152" s="153"/>
      <c r="AG152" s="153" t="s">
        <v>243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74">
        <v>44</v>
      </c>
      <c r="B153" s="175" t="s">
        <v>334</v>
      </c>
      <c r="C153" s="188" t="s">
        <v>335</v>
      </c>
      <c r="D153" s="176" t="s">
        <v>283</v>
      </c>
      <c r="E153" s="177">
        <v>0.47976999999999997</v>
      </c>
      <c r="F153" s="178">
        <v>0</v>
      </c>
      <c r="G153" s="179">
        <f>ROUND(E153*F153,2)</f>
        <v>0</v>
      </c>
      <c r="H153" s="164">
        <v>0</v>
      </c>
      <c r="I153" s="163">
        <f>ROUND(E153*H153,2)</f>
        <v>0</v>
      </c>
      <c r="J153" s="164">
        <v>2880</v>
      </c>
      <c r="K153" s="163">
        <f>ROUND(E153*J153,2)</f>
        <v>1381.74</v>
      </c>
      <c r="L153" s="163">
        <v>21</v>
      </c>
      <c r="M153" s="163">
        <f>G153*(1+L153/100)</f>
        <v>0</v>
      </c>
      <c r="N153" s="162">
        <v>0</v>
      </c>
      <c r="O153" s="162">
        <f>ROUND(E153*N153,2)</f>
        <v>0</v>
      </c>
      <c r="P153" s="162">
        <v>0</v>
      </c>
      <c r="Q153" s="162">
        <f>ROUND(E153*P153,2)</f>
        <v>0</v>
      </c>
      <c r="R153" s="163"/>
      <c r="S153" s="163" t="s">
        <v>216</v>
      </c>
      <c r="T153" s="163" t="s">
        <v>216</v>
      </c>
      <c r="U153" s="163">
        <v>0</v>
      </c>
      <c r="V153" s="163">
        <f>ROUND(E153*U153,2)</f>
        <v>0</v>
      </c>
      <c r="W153" s="163"/>
      <c r="X153" s="163" t="s">
        <v>240</v>
      </c>
      <c r="Y153" s="163" t="s">
        <v>219</v>
      </c>
      <c r="Z153" s="153"/>
      <c r="AA153" s="153"/>
      <c r="AB153" s="153"/>
      <c r="AC153" s="153"/>
      <c r="AD153" s="153"/>
      <c r="AE153" s="153"/>
      <c r="AF153" s="153"/>
      <c r="AG153" s="153" t="s">
        <v>241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2" x14ac:dyDescent="0.2">
      <c r="A154" s="160"/>
      <c r="B154" s="161"/>
      <c r="C154" s="194" t="s">
        <v>336</v>
      </c>
      <c r="D154" s="192"/>
      <c r="E154" s="193">
        <v>0.3034</v>
      </c>
      <c r="F154" s="163"/>
      <c r="G154" s="163"/>
      <c r="H154" s="163"/>
      <c r="I154" s="163"/>
      <c r="J154" s="163"/>
      <c r="K154" s="163"/>
      <c r="L154" s="163"/>
      <c r="M154" s="163"/>
      <c r="N154" s="162"/>
      <c r="O154" s="162"/>
      <c r="P154" s="162"/>
      <c r="Q154" s="162"/>
      <c r="R154" s="163"/>
      <c r="S154" s="163"/>
      <c r="T154" s="163"/>
      <c r="U154" s="163"/>
      <c r="V154" s="163"/>
      <c r="W154" s="163"/>
      <c r="X154" s="163"/>
      <c r="Y154" s="163"/>
      <c r="Z154" s="153"/>
      <c r="AA154" s="153"/>
      <c r="AB154" s="153"/>
      <c r="AC154" s="153"/>
      <c r="AD154" s="153"/>
      <c r="AE154" s="153"/>
      <c r="AF154" s="153"/>
      <c r="AG154" s="153" t="s">
        <v>243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ht="22.5" outlineLevel="3" x14ac:dyDescent="0.2">
      <c r="A155" s="160"/>
      <c r="B155" s="161"/>
      <c r="C155" s="194" t="s">
        <v>337</v>
      </c>
      <c r="D155" s="192"/>
      <c r="E155" s="193">
        <v>5.4870000000000002E-2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3"/>
      <c r="AA155" s="153"/>
      <c r="AB155" s="153"/>
      <c r="AC155" s="153"/>
      <c r="AD155" s="153"/>
      <c r="AE155" s="153"/>
      <c r="AF155" s="153"/>
      <c r="AG155" s="153" t="s">
        <v>243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ht="22.5" outlineLevel="3" x14ac:dyDescent="0.2">
      <c r="A156" s="160"/>
      <c r="B156" s="161"/>
      <c r="C156" s="194" t="s">
        <v>338</v>
      </c>
      <c r="D156" s="192"/>
      <c r="E156" s="193">
        <v>0.1215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3"/>
      <c r="AA156" s="153"/>
      <c r="AB156" s="153"/>
      <c r="AC156" s="153"/>
      <c r="AD156" s="153"/>
      <c r="AE156" s="153"/>
      <c r="AF156" s="153"/>
      <c r="AG156" s="153" t="s">
        <v>243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2.5" outlineLevel="1" x14ac:dyDescent="0.2">
      <c r="A157" s="174">
        <v>45</v>
      </c>
      <c r="B157" s="175" t="s">
        <v>1226</v>
      </c>
      <c r="C157" s="188" t="s">
        <v>1227</v>
      </c>
      <c r="D157" s="176" t="s">
        <v>283</v>
      </c>
      <c r="E157" s="177">
        <v>10.95215</v>
      </c>
      <c r="F157" s="178">
        <v>0</v>
      </c>
      <c r="G157" s="179">
        <f>ROUND(E157*F157,2)</f>
        <v>0</v>
      </c>
      <c r="H157" s="164">
        <v>0</v>
      </c>
      <c r="I157" s="163">
        <f>ROUND(E157*H157,2)</f>
        <v>0</v>
      </c>
      <c r="J157" s="164">
        <v>4490</v>
      </c>
      <c r="K157" s="163">
        <f>ROUND(E157*J157,2)</f>
        <v>49175.15</v>
      </c>
      <c r="L157" s="163">
        <v>21</v>
      </c>
      <c r="M157" s="163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3"/>
      <c r="S157" s="163" t="s">
        <v>216</v>
      </c>
      <c r="T157" s="163" t="s">
        <v>216</v>
      </c>
      <c r="U157" s="163">
        <v>0</v>
      </c>
      <c r="V157" s="163">
        <f>ROUND(E157*U157,2)</f>
        <v>0</v>
      </c>
      <c r="W157" s="163"/>
      <c r="X157" s="163" t="s">
        <v>240</v>
      </c>
      <c r="Y157" s="163" t="s">
        <v>219</v>
      </c>
      <c r="Z157" s="153"/>
      <c r="AA157" s="153"/>
      <c r="AB157" s="153"/>
      <c r="AC157" s="153"/>
      <c r="AD157" s="153"/>
      <c r="AE157" s="153"/>
      <c r="AF157" s="153"/>
      <c r="AG157" s="153" t="s">
        <v>241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2" x14ac:dyDescent="0.2">
      <c r="A158" s="160"/>
      <c r="B158" s="161"/>
      <c r="C158" s="194" t="s">
        <v>1228</v>
      </c>
      <c r="D158" s="192"/>
      <c r="E158" s="193">
        <v>10.95215</v>
      </c>
      <c r="F158" s="163"/>
      <c r="G158" s="163"/>
      <c r="H158" s="163"/>
      <c r="I158" s="163"/>
      <c r="J158" s="163"/>
      <c r="K158" s="163"/>
      <c r="L158" s="163"/>
      <c r="M158" s="163"/>
      <c r="N158" s="162"/>
      <c r="O158" s="162"/>
      <c r="P158" s="162"/>
      <c r="Q158" s="162"/>
      <c r="R158" s="163"/>
      <c r="S158" s="163"/>
      <c r="T158" s="163"/>
      <c r="U158" s="163"/>
      <c r="V158" s="163"/>
      <c r="W158" s="163"/>
      <c r="X158" s="163"/>
      <c r="Y158" s="163"/>
      <c r="Z158" s="153"/>
      <c r="AA158" s="153"/>
      <c r="AB158" s="153"/>
      <c r="AC158" s="153"/>
      <c r="AD158" s="153"/>
      <c r="AE158" s="153"/>
      <c r="AF158" s="153"/>
      <c r="AG158" s="153" t="s">
        <v>243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80">
        <v>46</v>
      </c>
      <c r="B159" s="181" t="s">
        <v>1229</v>
      </c>
      <c r="C159" s="187" t="s">
        <v>1230</v>
      </c>
      <c r="D159" s="182" t="s">
        <v>283</v>
      </c>
      <c r="E159" s="183">
        <v>10.95215</v>
      </c>
      <c r="F159" s="184">
        <v>0</v>
      </c>
      <c r="G159" s="185">
        <f>ROUND(E159*F159,2)</f>
        <v>0</v>
      </c>
      <c r="H159" s="164">
        <v>0</v>
      </c>
      <c r="I159" s="163">
        <f>ROUND(E159*H159,2)</f>
        <v>0</v>
      </c>
      <c r="J159" s="164">
        <v>963</v>
      </c>
      <c r="K159" s="163">
        <f>ROUND(E159*J159,2)</f>
        <v>10546.92</v>
      </c>
      <c r="L159" s="163">
        <v>21</v>
      </c>
      <c r="M159" s="163">
        <f>G159*(1+L159/100)</f>
        <v>0</v>
      </c>
      <c r="N159" s="162">
        <v>0</v>
      </c>
      <c r="O159" s="162">
        <f>ROUND(E159*N159,2)</f>
        <v>0</v>
      </c>
      <c r="P159" s="162">
        <v>0</v>
      </c>
      <c r="Q159" s="162">
        <f>ROUND(E159*P159,2)</f>
        <v>0</v>
      </c>
      <c r="R159" s="163"/>
      <c r="S159" s="163" t="s">
        <v>216</v>
      </c>
      <c r="T159" s="163" t="s">
        <v>216</v>
      </c>
      <c r="U159" s="163">
        <v>0.92700000000000005</v>
      </c>
      <c r="V159" s="163">
        <f>ROUND(E159*U159,2)</f>
        <v>10.15</v>
      </c>
      <c r="W159" s="163"/>
      <c r="X159" s="163" t="s">
        <v>240</v>
      </c>
      <c r="Y159" s="163" t="s">
        <v>219</v>
      </c>
      <c r="Z159" s="153"/>
      <c r="AA159" s="153"/>
      <c r="AB159" s="153"/>
      <c r="AC159" s="153"/>
      <c r="AD159" s="153"/>
      <c r="AE159" s="153"/>
      <c r="AF159" s="153"/>
      <c r="AG159" s="153" t="s">
        <v>241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74">
        <v>47</v>
      </c>
      <c r="B160" s="175" t="s">
        <v>1231</v>
      </c>
      <c r="C160" s="188" t="s">
        <v>1232</v>
      </c>
      <c r="D160" s="176" t="s">
        <v>283</v>
      </c>
      <c r="E160" s="177">
        <v>151.89863</v>
      </c>
      <c r="F160" s="178">
        <v>0</v>
      </c>
      <c r="G160" s="179">
        <f>ROUND(E160*F160,2)</f>
        <v>0</v>
      </c>
      <c r="H160" s="164">
        <v>0</v>
      </c>
      <c r="I160" s="163">
        <f>ROUND(E160*H160,2)</f>
        <v>0</v>
      </c>
      <c r="J160" s="164">
        <v>169</v>
      </c>
      <c r="K160" s="163">
        <f>ROUND(E160*J160,2)</f>
        <v>25670.87</v>
      </c>
      <c r="L160" s="163">
        <v>21</v>
      </c>
      <c r="M160" s="163">
        <f>G160*(1+L160/100)</f>
        <v>0</v>
      </c>
      <c r="N160" s="162">
        <v>0</v>
      </c>
      <c r="O160" s="162">
        <f>ROUND(E160*N160,2)</f>
        <v>0</v>
      </c>
      <c r="P160" s="162">
        <v>0</v>
      </c>
      <c r="Q160" s="162">
        <f>ROUND(E160*P160,2)</f>
        <v>0</v>
      </c>
      <c r="R160" s="163"/>
      <c r="S160" s="163" t="s">
        <v>216</v>
      </c>
      <c r="T160" s="163" t="s">
        <v>216</v>
      </c>
      <c r="U160" s="163">
        <v>8.4000000000000005E-2</v>
      </c>
      <c r="V160" s="163">
        <f>ROUND(E160*U160,2)</f>
        <v>12.76</v>
      </c>
      <c r="W160" s="163"/>
      <c r="X160" s="163" t="s">
        <v>240</v>
      </c>
      <c r="Y160" s="163" t="s">
        <v>219</v>
      </c>
      <c r="Z160" s="153"/>
      <c r="AA160" s="153"/>
      <c r="AB160" s="153"/>
      <c r="AC160" s="153"/>
      <c r="AD160" s="153"/>
      <c r="AE160" s="153"/>
      <c r="AF160" s="153"/>
      <c r="AG160" s="153" t="s">
        <v>241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2" x14ac:dyDescent="0.2">
      <c r="A161" s="160"/>
      <c r="B161" s="161"/>
      <c r="C161" s="194" t="s">
        <v>1233</v>
      </c>
      <c r="D161" s="192"/>
      <c r="E161" s="193">
        <v>151.89863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3"/>
      <c r="AA161" s="153"/>
      <c r="AB161" s="153"/>
      <c r="AC161" s="153"/>
      <c r="AD161" s="153"/>
      <c r="AE161" s="153"/>
      <c r="AF161" s="153"/>
      <c r="AG161" s="153" t="s">
        <v>243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80">
        <v>48</v>
      </c>
      <c r="B162" s="181" t="s">
        <v>339</v>
      </c>
      <c r="C162" s="187" t="s">
        <v>340</v>
      </c>
      <c r="D162" s="182" t="s">
        <v>283</v>
      </c>
      <c r="E162" s="183">
        <v>397.06778000000003</v>
      </c>
      <c r="F162" s="184">
        <v>0</v>
      </c>
      <c r="G162" s="185">
        <f>ROUND(E162*F162,2)</f>
        <v>0</v>
      </c>
      <c r="H162" s="164">
        <v>0</v>
      </c>
      <c r="I162" s="163">
        <f>ROUND(E162*H162,2)</f>
        <v>0</v>
      </c>
      <c r="J162" s="164">
        <v>363</v>
      </c>
      <c r="K162" s="163">
        <f>ROUND(E162*J162,2)</f>
        <v>144135.6</v>
      </c>
      <c r="L162" s="163">
        <v>21</v>
      </c>
      <c r="M162" s="163">
        <f>G162*(1+L162/100)</f>
        <v>0</v>
      </c>
      <c r="N162" s="162">
        <v>0</v>
      </c>
      <c r="O162" s="162">
        <f>ROUND(E162*N162,2)</f>
        <v>0</v>
      </c>
      <c r="P162" s="162">
        <v>0</v>
      </c>
      <c r="Q162" s="162">
        <f>ROUND(E162*P162,2)</f>
        <v>0</v>
      </c>
      <c r="R162" s="163"/>
      <c r="S162" s="163" t="s">
        <v>216</v>
      </c>
      <c r="T162" s="163" t="s">
        <v>216</v>
      </c>
      <c r="U162" s="163">
        <v>0.26500000000000001</v>
      </c>
      <c r="V162" s="163">
        <f>ROUND(E162*U162,2)</f>
        <v>105.22</v>
      </c>
      <c r="W162" s="163"/>
      <c r="X162" s="163" t="s">
        <v>341</v>
      </c>
      <c r="Y162" s="163" t="s">
        <v>219</v>
      </c>
      <c r="Z162" s="153"/>
      <c r="AA162" s="153"/>
      <c r="AB162" s="153"/>
      <c r="AC162" s="153"/>
      <c r="AD162" s="153"/>
      <c r="AE162" s="153"/>
      <c r="AF162" s="153"/>
      <c r="AG162" s="153" t="s">
        <v>342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80">
        <v>49</v>
      </c>
      <c r="B163" s="181" t="s">
        <v>343</v>
      </c>
      <c r="C163" s="187" t="s">
        <v>344</v>
      </c>
      <c r="D163" s="182" t="s">
        <v>283</v>
      </c>
      <c r="E163" s="183">
        <v>397.06778000000003</v>
      </c>
      <c r="F163" s="184">
        <v>0</v>
      </c>
      <c r="G163" s="185">
        <f>ROUND(E163*F163,2)</f>
        <v>0</v>
      </c>
      <c r="H163" s="164">
        <v>0</v>
      </c>
      <c r="I163" s="163">
        <f>ROUND(E163*H163,2)</f>
        <v>0</v>
      </c>
      <c r="J163" s="164">
        <v>432.5</v>
      </c>
      <c r="K163" s="163">
        <f>ROUND(E163*J163,2)</f>
        <v>171731.81</v>
      </c>
      <c r="L163" s="163">
        <v>21</v>
      </c>
      <c r="M163" s="163">
        <f>G163*(1+L163/100)</f>
        <v>0</v>
      </c>
      <c r="N163" s="162">
        <v>0</v>
      </c>
      <c r="O163" s="162">
        <f>ROUND(E163*N163,2)</f>
        <v>0</v>
      </c>
      <c r="P163" s="162">
        <v>0</v>
      </c>
      <c r="Q163" s="162">
        <f>ROUND(E163*P163,2)</f>
        <v>0</v>
      </c>
      <c r="R163" s="163"/>
      <c r="S163" s="163" t="s">
        <v>216</v>
      </c>
      <c r="T163" s="163" t="s">
        <v>216</v>
      </c>
      <c r="U163" s="163">
        <v>0.94199999999999995</v>
      </c>
      <c r="V163" s="163">
        <f>ROUND(E163*U163,2)</f>
        <v>374.04</v>
      </c>
      <c r="W163" s="163"/>
      <c r="X163" s="163" t="s">
        <v>341</v>
      </c>
      <c r="Y163" s="163" t="s">
        <v>219</v>
      </c>
      <c r="Z163" s="153"/>
      <c r="AA163" s="153"/>
      <c r="AB163" s="153"/>
      <c r="AC163" s="153"/>
      <c r="AD163" s="153"/>
      <c r="AE163" s="153"/>
      <c r="AF163" s="153"/>
      <c r="AG163" s="153" t="s">
        <v>342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80">
        <v>50</v>
      </c>
      <c r="B164" s="181" t="s">
        <v>490</v>
      </c>
      <c r="C164" s="187" t="s">
        <v>491</v>
      </c>
      <c r="D164" s="182" t="s">
        <v>283</v>
      </c>
      <c r="E164" s="183">
        <v>1985.3389199999999</v>
      </c>
      <c r="F164" s="184">
        <v>0</v>
      </c>
      <c r="G164" s="185">
        <f>ROUND(E164*F164,2)</f>
        <v>0</v>
      </c>
      <c r="H164" s="164">
        <v>0</v>
      </c>
      <c r="I164" s="163">
        <f>ROUND(E164*H164,2)</f>
        <v>0</v>
      </c>
      <c r="J164" s="164">
        <v>48.2</v>
      </c>
      <c r="K164" s="163">
        <f>ROUND(E164*J164,2)</f>
        <v>95693.34</v>
      </c>
      <c r="L164" s="163">
        <v>21</v>
      </c>
      <c r="M164" s="163">
        <f>G164*(1+L164/100)</f>
        <v>0</v>
      </c>
      <c r="N164" s="162">
        <v>0</v>
      </c>
      <c r="O164" s="162">
        <f>ROUND(E164*N164,2)</f>
        <v>0</v>
      </c>
      <c r="P164" s="162">
        <v>0</v>
      </c>
      <c r="Q164" s="162">
        <f>ROUND(E164*P164,2)</f>
        <v>0</v>
      </c>
      <c r="R164" s="163"/>
      <c r="S164" s="163" t="s">
        <v>216</v>
      </c>
      <c r="T164" s="163" t="s">
        <v>216</v>
      </c>
      <c r="U164" s="163">
        <v>0.105</v>
      </c>
      <c r="V164" s="163">
        <f>ROUND(E164*U164,2)</f>
        <v>208.46</v>
      </c>
      <c r="W164" s="163"/>
      <c r="X164" s="163" t="s">
        <v>341</v>
      </c>
      <c r="Y164" s="163" t="s">
        <v>219</v>
      </c>
      <c r="Z164" s="153"/>
      <c r="AA164" s="153"/>
      <c r="AB164" s="153"/>
      <c r="AC164" s="153"/>
      <c r="AD164" s="153"/>
      <c r="AE164" s="153"/>
      <c r="AF164" s="153"/>
      <c r="AG164" s="153" t="s">
        <v>342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74">
        <v>51</v>
      </c>
      <c r="B165" s="175" t="s">
        <v>345</v>
      </c>
      <c r="C165" s="188" t="s">
        <v>346</v>
      </c>
      <c r="D165" s="176" t="s">
        <v>283</v>
      </c>
      <c r="E165" s="177">
        <v>397.06778000000003</v>
      </c>
      <c r="F165" s="178">
        <v>0</v>
      </c>
      <c r="G165" s="179">
        <f>ROUND(E165*F165,2)</f>
        <v>0</v>
      </c>
      <c r="H165" s="164">
        <v>0</v>
      </c>
      <c r="I165" s="163">
        <f>ROUND(E165*H165,2)</f>
        <v>0</v>
      </c>
      <c r="J165" s="164">
        <v>13.6</v>
      </c>
      <c r="K165" s="163">
        <f>ROUND(E165*J165,2)</f>
        <v>5400.12</v>
      </c>
      <c r="L165" s="163">
        <v>21</v>
      </c>
      <c r="M165" s="163">
        <f>G165*(1+L165/100)</f>
        <v>0</v>
      </c>
      <c r="N165" s="162">
        <v>0</v>
      </c>
      <c r="O165" s="162">
        <f>ROUND(E165*N165,2)</f>
        <v>0</v>
      </c>
      <c r="P165" s="162">
        <v>0</v>
      </c>
      <c r="Q165" s="162">
        <f>ROUND(E165*P165,2)</f>
        <v>0</v>
      </c>
      <c r="R165" s="163"/>
      <c r="S165" s="163" t="s">
        <v>216</v>
      </c>
      <c r="T165" s="163" t="s">
        <v>216</v>
      </c>
      <c r="U165" s="163">
        <v>6.0000000000000001E-3</v>
      </c>
      <c r="V165" s="163">
        <f>ROUND(E165*U165,2)</f>
        <v>2.38</v>
      </c>
      <c r="W165" s="163"/>
      <c r="X165" s="163" t="s">
        <v>341</v>
      </c>
      <c r="Y165" s="163" t="s">
        <v>219</v>
      </c>
      <c r="Z165" s="153"/>
      <c r="AA165" s="153"/>
      <c r="AB165" s="153"/>
      <c r="AC165" s="153"/>
      <c r="AD165" s="153"/>
      <c r="AE165" s="153"/>
      <c r="AF165" s="153"/>
      <c r="AG165" s="153" t="s">
        <v>342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x14ac:dyDescent="0.2">
      <c r="A166" s="3"/>
      <c r="B166" s="4"/>
      <c r="C166" s="18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12</v>
      </c>
      <c r="AF166">
        <v>21</v>
      </c>
      <c r="AG166" t="s">
        <v>197</v>
      </c>
    </row>
    <row r="167" spans="1:60" x14ac:dyDescent="0.2">
      <c r="A167" s="156"/>
      <c r="B167" s="157" t="s">
        <v>31</v>
      </c>
      <c r="C167" s="190"/>
      <c r="D167" s="158"/>
      <c r="E167" s="159"/>
      <c r="F167" s="159"/>
      <c r="G167" s="173">
        <f>G8+G13+G95+G97+G106+G115+G119+G122+G129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234</v>
      </c>
    </row>
    <row r="168" spans="1:60" x14ac:dyDescent="0.2">
      <c r="A168" s="3"/>
      <c r="B168" s="4"/>
      <c r="C168" s="189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">
      <c r="A169" s="3"/>
      <c r="B169" s="4"/>
      <c r="C169" s="18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61"/>
      <c r="B170" s="261"/>
      <c r="C170" s="262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63"/>
      <c r="B171" s="263"/>
      <c r="C171" s="264"/>
      <c r="D171" s="263"/>
      <c r="E171" s="263"/>
      <c r="F171" s="263"/>
      <c r="G171" s="26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235</v>
      </c>
    </row>
    <row r="172" spans="1:60" x14ac:dyDescent="0.2">
      <c r="A172" s="263"/>
      <c r="B172" s="263"/>
      <c r="C172" s="264"/>
      <c r="D172" s="263"/>
      <c r="E172" s="263"/>
      <c r="F172" s="263"/>
      <c r="G172" s="26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263"/>
      <c r="B173" s="263"/>
      <c r="C173" s="264"/>
      <c r="D173" s="263"/>
      <c r="E173" s="263"/>
      <c r="F173" s="263"/>
      <c r="G173" s="26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263"/>
      <c r="B174" s="263"/>
      <c r="C174" s="264"/>
      <c r="D174" s="263"/>
      <c r="E174" s="263"/>
      <c r="F174" s="263"/>
      <c r="G174" s="26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63"/>
      <c r="B175" s="263"/>
      <c r="C175" s="264"/>
      <c r="D175" s="263"/>
      <c r="E175" s="263"/>
      <c r="F175" s="263"/>
      <c r="G175" s="26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3"/>
      <c r="B176" s="4"/>
      <c r="C176" s="18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">
      <c r="C177" s="191"/>
      <c r="D177" s="10"/>
      <c r="AG177" t="s">
        <v>236</v>
      </c>
    </row>
    <row r="178" spans="3:33" x14ac:dyDescent="0.2">
      <c r="D178" s="10"/>
    </row>
    <row r="179" spans="3:33" x14ac:dyDescent="0.2">
      <c r="D179" s="10"/>
    </row>
    <row r="180" spans="3:33" x14ac:dyDescent="0.2">
      <c r="D180" s="10"/>
    </row>
    <row r="181" spans="3:33" x14ac:dyDescent="0.2">
      <c r="D181" s="10"/>
    </row>
    <row r="182" spans="3:33" x14ac:dyDescent="0.2">
      <c r="D182" s="10"/>
    </row>
    <row r="183" spans="3:33" x14ac:dyDescent="0.2">
      <c r="D183" s="10"/>
    </row>
    <row r="184" spans="3:33" x14ac:dyDescent="0.2">
      <c r="D184" s="10"/>
    </row>
    <row r="185" spans="3:33" x14ac:dyDescent="0.2">
      <c r="D185" s="10"/>
    </row>
    <row r="186" spans="3:33" x14ac:dyDescent="0.2">
      <c r="D186" s="10"/>
    </row>
    <row r="187" spans="3:33" x14ac:dyDescent="0.2">
      <c r="D187" s="10"/>
    </row>
    <row r="188" spans="3:33" x14ac:dyDescent="0.2">
      <c r="D188" s="10"/>
    </row>
    <row r="189" spans="3:33" x14ac:dyDescent="0.2">
      <c r="D189" s="10"/>
    </row>
    <row r="190" spans="3:33" x14ac:dyDescent="0.2">
      <c r="D190" s="10"/>
    </row>
    <row r="191" spans="3:33" x14ac:dyDescent="0.2">
      <c r="D191" s="10"/>
    </row>
    <row r="192" spans="3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71:G175"/>
    <mergeCell ref="A1:G1"/>
    <mergeCell ref="C2:G2"/>
    <mergeCell ref="C3:G3"/>
    <mergeCell ref="C4:G4"/>
    <mergeCell ref="A170:C170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849B-1185-4840-B4A5-ABC7A11A56E6}">
  <sheetPr>
    <outlinePr summaryBelow="0"/>
  </sheetPr>
  <dimension ref="A1:BH5000"/>
  <sheetViews>
    <sheetView zoomScale="130" zoomScaleNormal="130" workbookViewId="0">
      <pane ySplit="7" topLeftCell="A205" activePane="bottomLeft" state="frozen"/>
      <selection pane="bottomLeft" activeCell="C223" sqref="C223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71</v>
      </c>
      <c r="C3" s="255" t="s">
        <v>72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75</v>
      </c>
      <c r="C4" s="258" t="s">
        <v>76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98</v>
      </c>
      <c r="C8" s="186" t="s">
        <v>99</v>
      </c>
      <c r="D8" s="169"/>
      <c r="E8" s="170"/>
      <c r="F8" s="171"/>
      <c r="G8" s="172">
        <f>SUMIF(AG9:AG39,"&lt;&gt;NOR",G9:G39)</f>
        <v>0</v>
      </c>
      <c r="H8" s="166"/>
      <c r="I8" s="166">
        <f>SUM(I9:I39)</f>
        <v>0</v>
      </c>
      <c r="J8" s="166"/>
      <c r="K8" s="166">
        <f>SUM(K9:K39)</f>
        <v>228615.87</v>
      </c>
      <c r="L8" s="166"/>
      <c r="M8" s="166">
        <f>SUM(M9:M39)</f>
        <v>0</v>
      </c>
      <c r="N8" s="165"/>
      <c r="O8" s="165">
        <f>SUM(O9:O39)</f>
        <v>0</v>
      </c>
      <c r="P8" s="165"/>
      <c r="Q8" s="165">
        <f>SUM(Q9:Q39)</f>
        <v>0</v>
      </c>
      <c r="R8" s="166"/>
      <c r="S8" s="166"/>
      <c r="T8" s="166"/>
      <c r="U8" s="166"/>
      <c r="V8" s="166">
        <f>SUM(V9:V39)</f>
        <v>87.27</v>
      </c>
      <c r="W8" s="166"/>
      <c r="X8" s="166"/>
      <c r="Y8" s="166"/>
      <c r="AG8" t="s">
        <v>212</v>
      </c>
    </row>
    <row r="9" spans="1:60" outlineLevel="1" x14ac:dyDescent="0.2">
      <c r="A9" s="174">
        <v>1</v>
      </c>
      <c r="B9" s="175" t="s">
        <v>1234</v>
      </c>
      <c r="C9" s="188" t="s">
        <v>1235</v>
      </c>
      <c r="D9" s="176" t="s">
        <v>239</v>
      </c>
      <c r="E9" s="177">
        <v>202.4</v>
      </c>
      <c r="F9" s="178">
        <v>0</v>
      </c>
      <c r="G9" s="179">
        <f>ROUND(E9*F9,2)</f>
        <v>0</v>
      </c>
      <c r="H9" s="164">
        <v>0</v>
      </c>
      <c r="I9" s="163">
        <f>ROUND(E9*H9,2)</f>
        <v>0</v>
      </c>
      <c r="J9" s="164">
        <v>148.5</v>
      </c>
      <c r="K9" s="163">
        <f>ROUND(E9*J9,2)</f>
        <v>30056.400000000001</v>
      </c>
      <c r="L9" s="163">
        <v>21</v>
      </c>
      <c r="M9" s="163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0.187</v>
      </c>
      <c r="V9" s="163">
        <f>ROUND(E9*U9,2)</f>
        <v>37.85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1236</v>
      </c>
      <c r="D10" s="192"/>
      <c r="E10" s="193">
        <v>202.4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4">
        <v>2</v>
      </c>
      <c r="B11" s="175" t="s">
        <v>1237</v>
      </c>
      <c r="C11" s="188" t="s">
        <v>1238</v>
      </c>
      <c r="D11" s="176" t="s">
        <v>239</v>
      </c>
      <c r="E11" s="177">
        <v>50.6</v>
      </c>
      <c r="F11" s="178">
        <v>0</v>
      </c>
      <c r="G11" s="179">
        <f>ROUND(E11*F11,2)</f>
        <v>0</v>
      </c>
      <c r="H11" s="164">
        <v>0</v>
      </c>
      <c r="I11" s="163">
        <f>ROUND(E11*H11,2)</f>
        <v>0</v>
      </c>
      <c r="J11" s="164">
        <v>48.5</v>
      </c>
      <c r="K11" s="163">
        <f>ROUND(E11*J11,2)</f>
        <v>2454.1</v>
      </c>
      <c r="L11" s="163">
        <v>21</v>
      </c>
      <c r="M11" s="163">
        <f>G11*(1+L11/100)</f>
        <v>0</v>
      </c>
      <c r="N11" s="162">
        <v>0</v>
      </c>
      <c r="O11" s="162">
        <f>ROUND(E11*N11,2)</f>
        <v>0</v>
      </c>
      <c r="P11" s="162">
        <v>0</v>
      </c>
      <c r="Q11" s="162">
        <f>ROUND(E11*P11,2)</f>
        <v>0</v>
      </c>
      <c r="R11" s="163"/>
      <c r="S11" s="163" t="s">
        <v>216</v>
      </c>
      <c r="T11" s="163" t="s">
        <v>216</v>
      </c>
      <c r="U11" s="163">
        <v>5.8000000000000003E-2</v>
      </c>
      <c r="V11" s="163">
        <f>ROUND(E11*U11,2)</f>
        <v>2.93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241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4" t="s">
        <v>1239</v>
      </c>
      <c r="D12" s="192"/>
      <c r="E12" s="193">
        <v>50.6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4">
        <v>3</v>
      </c>
      <c r="B13" s="175" t="s">
        <v>1240</v>
      </c>
      <c r="C13" s="188" t="s">
        <v>1241</v>
      </c>
      <c r="D13" s="176" t="s">
        <v>239</v>
      </c>
      <c r="E13" s="177">
        <v>9.9917999999999996</v>
      </c>
      <c r="F13" s="178">
        <v>0</v>
      </c>
      <c r="G13" s="179">
        <f>ROUND(E13*F13,2)</f>
        <v>0</v>
      </c>
      <c r="H13" s="164">
        <v>0</v>
      </c>
      <c r="I13" s="163">
        <f>ROUND(E13*H13,2)</f>
        <v>0</v>
      </c>
      <c r="J13" s="164">
        <v>324</v>
      </c>
      <c r="K13" s="163">
        <f>ROUND(E13*J13,2)</f>
        <v>3237.34</v>
      </c>
      <c r="L13" s="163">
        <v>21</v>
      </c>
      <c r="M13" s="163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3"/>
      <c r="S13" s="163" t="s">
        <v>216</v>
      </c>
      <c r="T13" s="163" t="s">
        <v>216</v>
      </c>
      <c r="U13" s="163">
        <v>0.23</v>
      </c>
      <c r="V13" s="163">
        <f>ROUND(E13*U13,2)</f>
        <v>2.2999999999999998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241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2" x14ac:dyDescent="0.2">
      <c r="A14" s="160"/>
      <c r="B14" s="161"/>
      <c r="C14" s="194" t="s">
        <v>1242</v>
      </c>
      <c r="D14" s="192"/>
      <c r="E14" s="193">
        <v>9.9917999999999996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4">
        <v>4</v>
      </c>
      <c r="B15" s="175" t="s">
        <v>1243</v>
      </c>
      <c r="C15" s="188" t="s">
        <v>1244</v>
      </c>
      <c r="D15" s="176" t="s">
        <v>239</v>
      </c>
      <c r="E15" s="177">
        <v>2.4979499999999999</v>
      </c>
      <c r="F15" s="178">
        <v>0</v>
      </c>
      <c r="G15" s="179">
        <f>ROUND(E15*F15,2)</f>
        <v>0</v>
      </c>
      <c r="H15" s="164">
        <v>0</v>
      </c>
      <c r="I15" s="163">
        <f>ROUND(E15*H15,2)</f>
        <v>0</v>
      </c>
      <c r="J15" s="164">
        <v>225</v>
      </c>
      <c r="K15" s="163">
        <f>ROUND(E15*J15,2)</f>
        <v>562.04</v>
      </c>
      <c r="L15" s="163">
        <v>21</v>
      </c>
      <c r="M15" s="163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3"/>
      <c r="S15" s="163" t="s">
        <v>216</v>
      </c>
      <c r="T15" s="163" t="s">
        <v>216</v>
      </c>
      <c r="U15" s="163">
        <v>0.38979999999999998</v>
      </c>
      <c r="V15" s="163">
        <f>ROUND(E15*U15,2)</f>
        <v>0.97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241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2" x14ac:dyDescent="0.2">
      <c r="A16" s="160"/>
      <c r="B16" s="161"/>
      <c r="C16" s="194" t="s">
        <v>1245</v>
      </c>
      <c r="D16" s="192"/>
      <c r="E16" s="193">
        <v>2.4979499999999999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4">
        <v>5</v>
      </c>
      <c r="B17" s="175" t="s">
        <v>1246</v>
      </c>
      <c r="C17" s="188" t="s">
        <v>1247</v>
      </c>
      <c r="D17" s="176" t="s">
        <v>239</v>
      </c>
      <c r="E17" s="177">
        <v>0.72</v>
      </c>
      <c r="F17" s="178">
        <v>0</v>
      </c>
      <c r="G17" s="179">
        <f>ROUND(E17*F17,2)</f>
        <v>0</v>
      </c>
      <c r="H17" s="164">
        <v>0</v>
      </c>
      <c r="I17" s="163">
        <f>ROUND(E17*H17,2)</f>
        <v>0</v>
      </c>
      <c r="J17" s="164">
        <v>1690</v>
      </c>
      <c r="K17" s="163">
        <f>ROUND(E17*J17,2)</f>
        <v>1216.8</v>
      </c>
      <c r="L17" s="163">
        <v>21</v>
      </c>
      <c r="M17" s="163">
        <f>G17*(1+L17/100)</f>
        <v>0</v>
      </c>
      <c r="N17" s="162">
        <v>0</v>
      </c>
      <c r="O17" s="162">
        <f>ROUND(E17*N17,2)</f>
        <v>0</v>
      </c>
      <c r="P17" s="162">
        <v>0</v>
      </c>
      <c r="Q17" s="162">
        <f>ROUND(E17*P17,2)</f>
        <v>0</v>
      </c>
      <c r="R17" s="163"/>
      <c r="S17" s="163" t="s">
        <v>216</v>
      </c>
      <c r="T17" s="163" t="s">
        <v>216</v>
      </c>
      <c r="U17" s="163">
        <v>3.5329999999999999</v>
      </c>
      <c r="V17" s="163">
        <f>ROUND(E17*U17,2)</f>
        <v>2.54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241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4" t="s">
        <v>1248</v>
      </c>
      <c r="D18" s="192"/>
      <c r="E18" s="193">
        <v>0.72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0">
        <v>6</v>
      </c>
      <c r="B19" s="181" t="s">
        <v>1249</v>
      </c>
      <c r="C19" s="187" t="s">
        <v>1250</v>
      </c>
      <c r="D19" s="182" t="s">
        <v>239</v>
      </c>
      <c r="E19" s="183">
        <v>9.4217999999999993</v>
      </c>
      <c r="F19" s="184">
        <v>0</v>
      </c>
      <c r="G19" s="185">
        <f>ROUND(E19*F19,2)</f>
        <v>0</v>
      </c>
      <c r="H19" s="164">
        <v>0</v>
      </c>
      <c r="I19" s="163">
        <f>ROUND(E19*H19,2)</f>
        <v>0</v>
      </c>
      <c r="J19" s="164">
        <v>170.5</v>
      </c>
      <c r="K19" s="163">
        <f>ROUND(E19*J19,2)</f>
        <v>1606.42</v>
      </c>
      <c r="L19" s="163">
        <v>21</v>
      </c>
      <c r="M19" s="163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3"/>
      <c r="S19" s="163" t="s">
        <v>216</v>
      </c>
      <c r="T19" s="163" t="s">
        <v>216</v>
      </c>
      <c r="U19" s="163">
        <v>0.34499999999999997</v>
      </c>
      <c r="V19" s="163">
        <f>ROUND(E19*U19,2)</f>
        <v>3.25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241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80">
        <v>7</v>
      </c>
      <c r="B20" s="181" t="s">
        <v>1251</v>
      </c>
      <c r="C20" s="187" t="s">
        <v>1252</v>
      </c>
      <c r="D20" s="182" t="s">
        <v>239</v>
      </c>
      <c r="E20" s="183">
        <v>0.72</v>
      </c>
      <c r="F20" s="184">
        <v>0</v>
      </c>
      <c r="G20" s="185">
        <f>ROUND(E20*F20,2)</f>
        <v>0</v>
      </c>
      <c r="H20" s="164">
        <v>0</v>
      </c>
      <c r="I20" s="163">
        <f>ROUND(E20*H20,2)</f>
        <v>0</v>
      </c>
      <c r="J20" s="164">
        <v>1882</v>
      </c>
      <c r="K20" s="163">
        <f>ROUND(E20*J20,2)</f>
        <v>1355.04</v>
      </c>
      <c r="L20" s="163">
        <v>21</v>
      </c>
      <c r="M20" s="163">
        <f>G20*(1+L20/100)</f>
        <v>0</v>
      </c>
      <c r="N20" s="162">
        <v>0</v>
      </c>
      <c r="O20" s="162">
        <f>ROUND(E20*N20,2)</f>
        <v>0</v>
      </c>
      <c r="P20" s="162">
        <v>0</v>
      </c>
      <c r="Q20" s="162">
        <f>ROUND(E20*P20,2)</f>
        <v>0</v>
      </c>
      <c r="R20" s="163"/>
      <c r="S20" s="163" t="s">
        <v>216</v>
      </c>
      <c r="T20" s="163" t="s">
        <v>216</v>
      </c>
      <c r="U20" s="163">
        <v>3.81</v>
      </c>
      <c r="V20" s="163">
        <f>ROUND(E20*U20,2)</f>
        <v>2.74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241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4">
        <v>8</v>
      </c>
      <c r="B21" s="175" t="s">
        <v>1253</v>
      </c>
      <c r="C21" s="188" t="s">
        <v>1254</v>
      </c>
      <c r="D21" s="176" t="s">
        <v>239</v>
      </c>
      <c r="E21" s="177">
        <v>68.422499999999999</v>
      </c>
      <c r="F21" s="178">
        <v>0</v>
      </c>
      <c r="G21" s="179">
        <f>ROUND(E21*F21,2)</f>
        <v>0</v>
      </c>
      <c r="H21" s="164">
        <v>0</v>
      </c>
      <c r="I21" s="163">
        <f>ROUND(E21*H21,2)</f>
        <v>0</v>
      </c>
      <c r="J21" s="164">
        <v>58.3</v>
      </c>
      <c r="K21" s="163">
        <f>ROUND(E21*J21,2)</f>
        <v>3989.03</v>
      </c>
      <c r="L21" s="163">
        <v>21</v>
      </c>
      <c r="M21" s="163">
        <f>G21*(1+L21/100)</f>
        <v>0</v>
      </c>
      <c r="N21" s="162">
        <v>0</v>
      </c>
      <c r="O21" s="162">
        <f>ROUND(E21*N21,2)</f>
        <v>0</v>
      </c>
      <c r="P21" s="162">
        <v>0</v>
      </c>
      <c r="Q21" s="162">
        <f>ROUND(E21*P21,2)</f>
        <v>0</v>
      </c>
      <c r="R21" s="163"/>
      <c r="S21" s="163" t="s">
        <v>216</v>
      </c>
      <c r="T21" s="163" t="s">
        <v>216</v>
      </c>
      <c r="U21" s="163">
        <v>7.3999999999999996E-2</v>
      </c>
      <c r="V21" s="163">
        <f>ROUND(E21*U21,2)</f>
        <v>5.0599999999999996</v>
      </c>
      <c r="W21" s="163"/>
      <c r="X21" s="163" t="s">
        <v>240</v>
      </c>
      <c r="Y21" s="163" t="s">
        <v>219</v>
      </c>
      <c r="Z21" s="153"/>
      <c r="AA21" s="153"/>
      <c r="AB21" s="153"/>
      <c r="AC21" s="153"/>
      <c r="AD21" s="153"/>
      <c r="AE21" s="153"/>
      <c r="AF21" s="153"/>
      <c r="AG21" s="153" t="s">
        <v>241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2" x14ac:dyDescent="0.2">
      <c r="A22" s="160"/>
      <c r="B22" s="161"/>
      <c r="C22" s="194" t="s">
        <v>1255</v>
      </c>
      <c r="D22" s="192"/>
      <c r="E22" s="193">
        <v>34.21125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243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3" x14ac:dyDescent="0.2">
      <c r="A23" s="160"/>
      <c r="B23" s="161"/>
      <c r="C23" s="194" t="s">
        <v>1256</v>
      </c>
      <c r="D23" s="192"/>
      <c r="E23" s="193">
        <v>34.21125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74">
        <v>9</v>
      </c>
      <c r="B24" s="175" t="s">
        <v>1257</v>
      </c>
      <c r="C24" s="188" t="s">
        <v>1258</v>
      </c>
      <c r="D24" s="176" t="s">
        <v>239</v>
      </c>
      <c r="E24" s="177">
        <v>178.90055000000001</v>
      </c>
      <c r="F24" s="178">
        <v>0</v>
      </c>
      <c r="G24" s="179">
        <f>ROUND(E24*F24,2)</f>
        <v>0</v>
      </c>
      <c r="H24" s="164">
        <v>0</v>
      </c>
      <c r="I24" s="163">
        <f>ROUND(E24*H24,2)</f>
        <v>0</v>
      </c>
      <c r="J24" s="164">
        <v>309</v>
      </c>
      <c r="K24" s="163">
        <f>ROUND(E24*J24,2)</f>
        <v>55280.27</v>
      </c>
      <c r="L24" s="163">
        <v>21</v>
      </c>
      <c r="M24" s="163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3"/>
      <c r="S24" s="163" t="s">
        <v>216</v>
      </c>
      <c r="T24" s="163" t="s">
        <v>216</v>
      </c>
      <c r="U24" s="163">
        <v>1.0999999999999999E-2</v>
      </c>
      <c r="V24" s="163">
        <f>ROUND(E24*U24,2)</f>
        <v>1.97</v>
      </c>
      <c r="W24" s="163"/>
      <c r="X24" s="163" t="s">
        <v>240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241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2" x14ac:dyDescent="0.2">
      <c r="A25" s="160"/>
      <c r="B25" s="161"/>
      <c r="C25" s="194" t="s">
        <v>1259</v>
      </c>
      <c r="D25" s="192"/>
      <c r="E25" s="193">
        <v>202.4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243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3" x14ac:dyDescent="0.2">
      <c r="A26" s="160"/>
      <c r="B26" s="161"/>
      <c r="C26" s="194" t="s">
        <v>1260</v>
      </c>
      <c r="D26" s="192"/>
      <c r="E26" s="193">
        <v>9.9917999999999996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243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 x14ac:dyDescent="0.2">
      <c r="A27" s="160"/>
      <c r="B27" s="161"/>
      <c r="C27" s="194" t="s">
        <v>1261</v>
      </c>
      <c r="D27" s="192"/>
      <c r="E27" s="193">
        <v>0.72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 x14ac:dyDescent="0.2">
      <c r="A28" s="160"/>
      <c r="B28" s="161"/>
      <c r="C28" s="194" t="s">
        <v>1262</v>
      </c>
      <c r="D28" s="192"/>
      <c r="E28" s="193">
        <v>-34.21125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74">
        <v>10</v>
      </c>
      <c r="B29" s="175" t="s">
        <v>1263</v>
      </c>
      <c r="C29" s="188" t="s">
        <v>1264</v>
      </c>
      <c r="D29" s="176" t="s">
        <v>239</v>
      </c>
      <c r="E29" s="177">
        <v>34.21125</v>
      </c>
      <c r="F29" s="178">
        <v>0</v>
      </c>
      <c r="G29" s="179">
        <f>ROUND(E29*F29,2)</f>
        <v>0</v>
      </c>
      <c r="H29" s="164">
        <v>0</v>
      </c>
      <c r="I29" s="163">
        <f>ROUND(E29*H29,2)</f>
        <v>0</v>
      </c>
      <c r="J29" s="164">
        <v>350</v>
      </c>
      <c r="K29" s="163">
        <f>ROUND(E29*J29,2)</f>
        <v>11973.94</v>
      </c>
      <c r="L29" s="163">
        <v>21</v>
      </c>
      <c r="M29" s="163">
        <f>G29*(1+L29/100)</f>
        <v>0</v>
      </c>
      <c r="N29" s="162">
        <v>0</v>
      </c>
      <c r="O29" s="162">
        <f>ROUND(E29*N29,2)</f>
        <v>0</v>
      </c>
      <c r="P29" s="162">
        <v>0</v>
      </c>
      <c r="Q29" s="162">
        <f>ROUND(E29*P29,2)</f>
        <v>0</v>
      </c>
      <c r="R29" s="163"/>
      <c r="S29" s="163" t="s">
        <v>216</v>
      </c>
      <c r="T29" s="163" t="s">
        <v>216</v>
      </c>
      <c r="U29" s="163">
        <v>0.65200000000000002</v>
      </c>
      <c r="V29" s="163">
        <f>ROUND(E29*U29,2)</f>
        <v>22.31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241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2" x14ac:dyDescent="0.2">
      <c r="A30" s="160"/>
      <c r="B30" s="161"/>
      <c r="C30" s="194" t="s">
        <v>1265</v>
      </c>
      <c r="D30" s="192"/>
      <c r="E30" s="193">
        <v>9.1687499999999993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3" x14ac:dyDescent="0.2">
      <c r="A31" s="160"/>
      <c r="B31" s="161"/>
      <c r="C31" s="194" t="s">
        <v>1266</v>
      </c>
      <c r="D31" s="192"/>
      <c r="E31" s="193">
        <v>25.0425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80">
        <v>11</v>
      </c>
      <c r="B32" s="181" t="s">
        <v>1267</v>
      </c>
      <c r="C32" s="187" t="s">
        <v>1268</v>
      </c>
      <c r="D32" s="182" t="s">
        <v>239</v>
      </c>
      <c r="E32" s="183">
        <v>34.21125</v>
      </c>
      <c r="F32" s="184">
        <v>0</v>
      </c>
      <c r="G32" s="185">
        <f>ROUND(E32*F32,2)</f>
        <v>0</v>
      </c>
      <c r="H32" s="164">
        <v>0</v>
      </c>
      <c r="I32" s="163">
        <f>ROUND(E32*H32,2)</f>
        <v>0</v>
      </c>
      <c r="J32" s="164">
        <v>88.5</v>
      </c>
      <c r="K32" s="163">
        <f>ROUND(E32*J32,2)</f>
        <v>3027.7</v>
      </c>
      <c r="L32" s="163">
        <v>21</v>
      </c>
      <c r="M32" s="163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3"/>
      <c r="S32" s="163" t="s">
        <v>216</v>
      </c>
      <c r="T32" s="163" t="s">
        <v>216</v>
      </c>
      <c r="U32" s="163">
        <v>5.3999999999999999E-2</v>
      </c>
      <c r="V32" s="163">
        <f>ROUND(E32*U32,2)</f>
        <v>1.85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241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74">
        <v>12</v>
      </c>
      <c r="B33" s="175" t="s">
        <v>1269</v>
      </c>
      <c r="C33" s="188" t="s">
        <v>1270</v>
      </c>
      <c r="D33" s="176" t="s">
        <v>239</v>
      </c>
      <c r="E33" s="177">
        <v>213.11179999999999</v>
      </c>
      <c r="F33" s="178">
        <v>0</v>
      </c>
      <c r="G33" s="179">
        <f>ROUND(E33*F33,2)</f>
        <v>0</v>
      </c>
      <c r="H33" s="164">
        <v>0</v>
      </c>
      <c r="I33" s="163">
        <f>ROUND(E33*H33,2)</f>
        <v>0</v>
      </c>
      <c r="J33" s="164">
        <v>20.2</v>
      </c>
      <c r="K33" s="163">
        <f>ROUND(E33*J33,2)</f>
        <v>4304.8599999999997</v>
      </c>
      <c r="L33" s="163">
        <v>21</v>
      </c>
      <c r="M33" s="163">
        <f>G33*(1+L33/100)</f>
        <v>0</v>
      </c>
      <c r="N33" s="162">
        <v>0</v>
      </c>
      <c r="O33" s="162">
        <f>ROUND(E33*N33,2)</f>
        <v>0</v>
      </c>
      <c r="P33" s="162">
        <v>0</v>
      </c>
      <c r="Q33" s="162">
        <f>ROUND(E33*P33,2)</f>
        <v>0</v>
      </c>
      <c r="R33" s="163"/>
      <c r="S33" s="163" t="s">
        <v>216</v>
      </c>
      <c r="T33" s="163" t="s">
        <v>216</v>
      </c>
      <c r="U33" s="163">
        <v>8.9999999999999993E-3</v>
      </c>
      <c r="V33" s="163">
        <f>ROUND(E33*U33,2)</f>
        <v>1.92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241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2" x14ac:dyDescent="0.2">
      <c r="A34" s="160"/>
      <c r="B34" s="161"/>
      <c r="C34" s="194" t="s">
        <v>1259</v>
      </c>
      <c r="D34" s="192"/>
      <c r="E34" s="193">
        <v>202.4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3" x14ac:dyDescent="0.2">
      <c r="A35" s="160"/>
      <c r="B35" s="161"/>
      <c r="C35" s="194" t="s">
        <v>1260</v>
      </c>
      <c r="D35" s="192"/>
      <c r="E35" s="193">
        <v>9.9917999999999996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3" x14ac:dyDescent="0.2">
      <c r="A36" s="160"/>
      <c r="B36" s="161"/>
      <c r="C36" s="194" t="s">
        <v>1261</v>
      </c>
      <c r="D36" s="192"/>
      <c r="E36" s="193">
        <v>0.72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4">
        <v>13</v>
      </c>
      <c r="B37" s="175" t="s">
        <v>1271</v>
      </c>
      <c r="C37" s="188" t="s">
        <v>1272</v>
      </c>
      <c r="D37" s="176" t="s">
        <v>245</v>
      </c>
      <c r="E37" s="177">
        <v>88</v>
      </c>
      <c r="F37" s="178">
        <v>0</v>
      </c>
      <c r="G37" s="179">
        <f>ROUND(E37*F37,2)</f>
        <v>0</v>
      </c>
      <c r="H37" s="164">
        <v>0</v>
      </c>
      <c r="I37" s="163">
        <f>ROUND(E37*H37,2)</f>
        <v>0</v>
      </c>
      <c r="J37" s="164">
        <v>17</v>
      </c>
      <c r="K37" s="163">
        <f>ROUND(E37*J37,2)</f>
        <v>1496</v>
      </c>
      <c r="L37" s="163">
        <v>21</v>
      </c>
      <c r="M37" s="163">
        <f>G37*(1+L37/100)</f>
        <v>0</v>
      </c>
      <c r="N37" s="162">
        <v>0</v>
      </c>
      <c r="O37" s="162">
        <f>ROUND(E37*N37,2)</f>
        <v>0</v>
      </c>
      <c r="P37" s="162">
        <v>0</v>
      </c>
      <c r="Q37" s="162">
        <f>ROUND(E37*P37,2)</f>
        <v>0</v>
      </c>
      <c r="R37" s="163"/>
      <c r="S37" s="163" t="s">
        <v>216</v>
      </c>
      <c r="T37" s="163" t="s">
        <v>216</v>
      </c>
      <c r="U37" s="163">
        <v>1.7999999999999999E-2</v>
      </c>
      <c r="V37" s="163">
        <f>ROUND(E37*U37,2)</f>
        <v>1.58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241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2" x14ac:dyDescent="0.2">
      <c r="A38" s="160"/>
      <c r="B38" s="161"/>
      <c r="C38" s="194" t="s">
        <v>1273</v>
      </c>
      <c r="D38" s="192"/>
      <c r="E38" s="193">
        <v>88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80">
        <v>14</v>
      </c>
      <c r="B39" s="181" t="s">
        <v>1274</v>
      </c>
      <c r="C39" s="187" t="s">
        <v>1275</v>
      </c>
      <c r="D39" s="182" t="s">
        <v>239</v>
      </c>
      <c r="E39" s="183">
        <v>178.90055000000001</v>
      </c>
      <c r="F39" s="184">
        <v>0</v>
      </c>
      <c r="G39" s="185">
        <f>ROUND(E39*F39,2)</f>
        <v>0</v>
      </c>
      <c r="H39" s="164">
        <v>0</v>
      </c>
      <c r="I39" s="163">
        <f>ROUND(E39*H39,2)</f>
        <v>0</v>
      </c>
      <c r="J39" s="164">
        <v>604</v>
      </c>
      <c r="K39" s="163">
        <f>ROUND(E39*J39,2)</f>
        <v>108055.93</v>
      </c>
      <c r="L39" s="163">
        <v>21</v>
      </c>
      <c r="M39" s="163">
        <f>G39*(1+L39/100)</f>
        <v>0</v>
      </c>
      <c r="N39" s="162">
        <v>0</v>
      </c>
      <c r="O39" s="162">
        <f>ROUND(E39*N39,2)</f>
        <v>0</v>
      </c>
      <c r="P39" s="162">
        <v>0</v>
      </c>
      <c r="Q39" s="162">
        <f>ROUND(E39*P39,2)</f>
        <v>0</v>
      </c>
      <c r="R39" s="163"/>
      <c r="S39" s="163" t="s">
        <v>216</v>
      </c>
      <c r="T39" s="163" t="s">
        <v>216</v>
      </c>
      <c r="U39" s="163">
        <v>0</v>
      </c>
      <c r="V39" s="163">
        <f>ROUND(E39*U39,2)</f>
        <v>0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241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x14ac:dyDescent="0.2">
      <c r="A40" s="167" t="s">
        <v>211</v>
      </c>
      <c r="B40" s="168" t="s">
        <v>100</v>
      </c>
      <c r="C40" s="186" t="s">
        <v>101</v>
      </c>
      <c r="D40" s="169"/>
      <c r="E40" s="170"/>
      <c r="F40" s="171"/>
      <c r="G40" s="172">
        <f>SUMIF(AG41:AG46,"&lt;&gt;NOR",G41:G46)</f>
        <v>0</v>
      </c>
      <c r="H40" s="166"/>
      <c r="I40" s="166">
        <f>SUM(I41:I46)</f>
        <v>48192.65</v>
      </c>
      <c r="J40" s="166"/>
      <c r="K40" s="166">
        <f>SUM(K41:K46)</f>
        <v>9558.5</v>
      </c>
      <c r="L40" s="166"/>
      <c r="M40" s="166">
        <f>SUM(M41:M46)</f>
        <v>0</v>
      </c>
      <c r="N40" s="165"/>
      <c r="O40" s="165">
        <f>SUM(O41:O46)</f>
        <v>34.57</v>
      </c>
      <c r="P40" s="165"/>
      <c r="Q40" s="165">
        <f>SUM(Q41:Q46)</f>
        <v>0</v>
      </c>
      <c r="R40" s="166"/>
      <c r="S40" s="166"/>
      <c r="T40" s="166"/>
      <c r="U40" s="166"/>
      <c r="V40" s="166">
        <f>SUM(V41:V46)</f>
        <v>14.24</v>
      </c>
      <c r="W40" s="166"/>
      <c r="X40" s="166"/>
      <c r="Y40" s="166"/>
      <c r="AG40" t="s">
        <v>212</v>
      </c>
    </row>
    <row r="41" spans="1:60" ht="22.5" outlineLevel="1" x14ac:dyDescent="0.2">
      <c r="A41" s="174">
        <v>15</v>
      </c>
      <c r="B41" s="175" t="s">
        <v>1276</v>
      </c>
      <c r="C41" s="188" t="s">
        <v>1277</v>
      </c>
      <c r="D41" s="176" t="s">
        <v>245</v>
      </c>
      <c r="E41" s="177">
        <v>7.4872500000000004</v>
      </c>
      <c r="F41" s="178">
        <v>0</v>
      </c>
      <c r="G41" s="179">
        <f>ROUND(E41*F41,2)</f>
        <v>0</v>
      </c>
      <c r="H41" s="164">
        <v>1807.89</v>
      </c>
      <c r="I41" s="163">
        <f>ROUND(E41*H41,2)</f>
        <v>13536.12</v>
      </c>
      <c r="J41" s="164">
        <v>762.11</v>
      </c>
      <c r="K41" s="163">
        <f>ROUND(E41*J41,2)</f>
        <v>5706.11</v>
      </c>
      <c r="L41" s="163">
        <v>21</v>
      </c>
      <c r="M41" s="163">
        <f>G41*(1+L41/100)</f>
        <v>0</v>
      </c>
      <c r="N41" s="162">
        <v>1.0049999999999999</v>
      </c>
      <c r="O41" s="162">
        <f>ROUND(E41*N41,2)</f>
        <v>7.52</v>
      </c>
      <c r="P41" s="162">
        <v>0</v>
      </c>
      <c r="Q41" s="162">
        <f>ROUND(E41*P41,2)</f>
        <v>0</v>
      </c>
      <c r="R41" s="163"/>
      <c r="S41" s="163" t="s">
        <v>216</v>
      </c>
      <c r="T41" s="163" t="s">
        <v>216</v>
      </c>
      <c r="U41" s="163">
        <v>1.22</v>
      </c>
      <c r="V41" s="163">
        <f>ROUND(E41*U41,2)</f>
        <v>9.1300000000000008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241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2" x14ac:dyDescent="0.2">
      <c r="A42" s="160"/>
      <c r="B42" s="161"/>
      <c r="C42" s="194" t="s">
        <v>1278</v>
      </c>
      <c r="D42" s="192"/>
      <c r="E42" s="193">
        <v>7.4872500000000004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4">
        <v>16</v>
      </c>
      <c r="B43" s="175" t="s">
        <v>1279</v>
      </c>
      <c r="C43" s="188" t="s">
        <v>1280</v>
      </c>
      <c r="D43" s="176" t="s">
        <v>239</v>
      </c>
      <c r="E43" s="177">
        <v>0.72</v>
      </c>
      <c r="F43" s="178">
        <v>0</v>
      </c>
      <c r="G43" s="179">
        <f>ROUND(E43*F43,2)</f>
        <v>0</v>
      </c>
      <c r="H43" s="164">
        <v>3235.36</v>
      </c>
      <c r="I43" s="163">
        <f>ROUND(E43*H43,2)</f>
        <v>2329.46</v>
      </c>
      <c r="J43" s="164">
        <v>359.64</v>
      </c>
      <c r="K43" s="163">
        <f>ROUND(E43*J43,2)</f>
        <v>258.94</v>
      </c>
      <c r="L43" s="163">
        <v>21</v>
      </c>
      <c r="M43" s="163">
        <f>G43*(1+L43/100)</f>
        <v>0</v>
      </c>
      <c r="N43" s="162">
        <v>2.5249999999999999</v>
      </c>
      <c r="O43" s="162">
        <f>ROUND(E43*N43,2)</f>
        <v>1.82</v>
      </c>
      <c r="P43" s="162">
        <v>0</v>
      </c>
      <c r="Q43" s="162">
        <f>ROUND(E43*P43,2)</f>
        <v>0</v>
      </c>
      <c r="R43" s="163"/>
      <c r="S43" s="163" t="s">
        <v>216</v>
      </c>
      <c r="T43" s="163" t="s">
        <v>216</v>
      </c>
      <c r="U43" s="163">
        <v>0.47699999999999998</v>
      </c>
      <c r="V43" s="163">
        <f>ROUND(E43*U43,2)</f>
        <v>0.34</v>
      </c>
      <c r="W43" s="163"/>
      <c r="X43" s="163" t="s">
        <v>240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241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2" x14ac:dyDescent="0.2">
      <c r="A44" s="160"/>
      <c r="B44" s="161"/>
      <c r="C44" s="194" t="s">
        <v>1248</v>
      </c>
      <c r="D44" s="192"/>
      <c r="E44" s="193">
        <v>0.72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4">
        <v>17</v>
      </c>
      <c r="B45" s="175" t="s">
        <v>1281</v>
      </c>
      <c r="C45" s="188" t="s">
        <v>1282</v>
      </c>
      <c r="D45" s="176" t="s">
        <v>239</v>
      </c>
      <c r="E45" s="177">
        <v>9.9917999999999996</v>
      </c>
      <c r="F45" s="178">
        <v>0</v>
      </c>
      <c r="G45" s="179">
        <f>ROUND(E45*F45,2)</f>
        <v>0</v>
      </c>
      <c r="H45" s="164">
        <v>3235.36</v>
      </c>
      <c r="I45" s="163">
        <f>ROUND(E45*H45,2)</f>
        <v>32327.07</v>
      </c>
      <c r="J45" s="164">
        <v>359.64</v>
      </c>
      <c r="K45" s="163">
        <f>ROUND(E45*J45,2)</f>
        <v>3593.45</v>
      </c>
      <c r="L45" s="163">
        <v>21</v>
      </c>
      <c r="M45" s="163">
        <f>G45*(1+L45/100)</f>
        <v>0</v>
      </c>
      <c r="N45" s="162">
        <v>2.5249999999999999</v>
      </c>
      <c r="O45" s="162">
        <f>ROUND(E45*N45,2)</f>
        <v>25.23</v>
      </c>
      <c r="P45" s="162">
        <v>0</v>
      </c>
      <c r="Q45" s="162">
        <f>ROUND(E45*P45,2)</f>
        <v>0</v>
      </c>
      <c r="R45" s="163"/>
      <c r="S45" s="163" t="s">
        <v>216</v>
      </c>
      <c r="T45" s="163" t="s">
        <v>216</v>
      </c>
      <c r="U45" s="163">
        <v>0.47699999999999998</v>
      </c>
      <c r="V45" s="163">
        <f>ROUND(E45*U45,2)</f>
        <v>4.7699999999999996</v>
      </c>
      <c r="W45" s="163"/>
      <c r="X45" s="163" t="s">
        <v>240</v>
      </c>
      <c r="Y45" s="163" t="s">
        <v>219</v>
      </c>
      <c r="Z45" s="153"/>
      <c r="AA45" s="153"/>
      <c r="AB45" s="153"/>
      <c r="AC45" s="153"/>
      <c r="AD45" s="153"/>
      <c r="AE45" s="153"/>
      <c r="AF45" s="153"/>
      <c r="AG45" s="153" t="s">
        <v>241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2" x14ac:dyDescent="0.2">
      <c r="A46" s="160"/>
      <c r="B46" s="161"/>
      <c r="C46" s="194" t="s">
        <v>1283</v>
      </c>
      <c r="D46" s="192"/>
      <c r="E46" s="193">
        <v>9.9917999999999996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243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67" t="s">
        <v>211</v>
      </c>
      <c r="B47" s="168" t="s">
        <v>102</v>
      </c>
      <c r="C47" s="186" t="s">
        <v>103</v>
      </c>
      <c r="D47" s="169"/>
      <c r="E47" s="170"/>
      <c r="F47" s="171"/>
      <c r="G47" s="172">
        <f>SUMIF(AG48:AG141,"&lt;&gt;NOR",G48:G141)</f>
        <v>0</v>
      </c>
      <c r="H47" s="166"/>
      <c r="I47" s="166">
        <f>SUM(I48:I141)</f>
        <v>1196329.9899999998</v>
      </c>
      <c r="J47" s="166"/>
      <c r="K47" s="166">
        <f>SUM(K48:K141)</f>
        <v>454671.14999999997</v>
      </c>
      <c r="L47" s="166"/>
      <c r="M47" s="166">
        <f>SUM(M48:M141)</f>
        <v>0</v>
      </c>
      <c r="N47" s="165"/>
      <c r="O47" s="165">
        <f>SUM(O48:O141)</f>
        <v>137.43</v>
      </c>
      <c r="P47" s="165"/>
      <c r="Q47" s="165">
        <f>SUM(Q48:Q141)</f>
        <v>0</v>
      </c>
      <c r="R47" s="166"/>
      <c r="S47" s="166"/>
      <c r="T47" s="166"/>
      <c r="U47" s="166"/>
      <c r="V47" s="166">
        <f>SUM(V48:V141)</f>
        <v>497.54999999999995</v>
      </c>
      <c r="W47" s="166"/>
      <c r="X47" s="166"/>
      <c r="Y47" s="166"/>
      <c r="AG47" t="s">
        <v>212</v>
      </c>
    </row>
    <row r="48" spans="1:60" ht="22.5" outlineLevel="1" x14ac:dyDescent="0.2">
      <c r="A48" s="174">
        <v>18</v>
      </c>
      <c r="B48" s="175" t="s">
        <v>237</v>
      </c>
      <c r="C48" s="188" t="s">
        <v>238</v>
      </c>
      <c r="D48" s="176" t="s">
        <v>239</v>
      </c>
      <c r="E48" s="177">
        <v>4.7661600000000002</v>
      </c>
      <c r="F48" s="178">
        <v>0</v>
      </c>
      <c r="G48" s="179">
        <f>ROUND(E48*F48,2)</f>
        <v>0</v>
      </c>
      <c r="H48" s="164">
        <v>6355.17</v>
      </c>
      <c r="I48" s="163">
        <f>ROUND(E48*H48,2)</f>
        <v>30289.759999999998</v>
      </c>
      <c r="J48" s="164">
        <v>2714.83</v>
      </c>
      <c r="K48" s="163">
        <f>ROUND(E48*J48,2)</f>
        <v>12939.31</v>
      </c>
      <c r="L48" s="163">
        <v>21</v>
      </c>
      <c r="M48" s="163">
        <f>G48*(1+L48/100)</f>
        <v>0</v>
      </c>
      <c r="N48" s="162">
        <v>1.6820299999999999</v>
      </c>
      <c r="O48" s="162">
        <f>ROUND(E48*N48,2)</f>
        <v>8.02</v>
      </c>
      <c r="P48" s="162">
        <v>0</v>
      </c>
      <c r="Q48" s="162">
        <f>ROUND(E48*P48,2)</f>
        <v>0</v>
      </c>
      <c r="R48" s="163"/>
      <c r="S48" s="163" t="s">
        <v>216</v>
      </c>
      <c r="T48" s="163" t="s">
        <v>216</v>
      </c>
      <c r="U48" s="163">
        <v>4.8899999999999997</v>
      </c>
      <c r="V48" s="163">
        <f>ROUND(E48*U48,2)</f>
        <v>23.31</v>
      </c>
      <c r="W48" s="163"/>
      <c r="X48" s="163" t="s">
        <v>240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241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2" x14ac:dyDescent="0.2">
      <c r="A49" s="160"/>
      <c r="B49" s="161"/>
      <c r="C49" s="194" t="s">
        <v>1284</v>
      </c>
      <c r="D49" s="192"/>
      <c r="E49" s="193">
        <v>3.36</v>
      </c>
      <c r="F49" s="163"/>
      <c r="G49" s="1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3"/>
      <c r="AA49" s="153"/>
      <c r="AB49" s="153"/>
      <c r="AC49" s="153"/>
      <c r="AD49" s="153"/>
      <c r="AE49" s="153"/>
      <c r="AF49" s="153"/>
      <c r="AG49" s="153" t="s">
        <v>243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3" x14ac:dyDescent="0.2">
      <c r="A50" s="160"/>
      <c r="B50" s="161"/>
      <c r="C50" s="194" t="s">
        <v>1285</v>
      </c>
      <c r="D50" s="192"/>
      <c r="E50" s="193">
        <v>0.87885000000000002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3" x14ac:dyDescent="0.2">
      <c r="A51" s="160"/>
      <c r="B51" s="161"/>
      <c r="C51" s="194" t="s">
        <v>1286</v>
      </c>
      <c r="D51" s="192"/>
      <c r="E51" s="193">
        <v>0.52730999999999995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243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74">
        <v>19</v>
      </c>
      <c r="B52" s="175" t="s">
        <v>348</v>
      </c>
      <c r="C52" s="188" t="s">
        <v>349</v>
      </c>
      <c r="D52" s="176" t="s">
        <v>239</v>
      </c>
      <c r="E52" s="177">
        <v>6.0149999999999997</v>
      </c>
      <c r="F52" s="178">
        <v>0</v>
      </c>
      <c r="G52" s="179">
        <f>ROUND(E52*F52,2)</f>
        <v>0</v>
      </c>
      <c r="H52" s="164">
        <v>6354.02</v>
      </c>
      <c r="I52" s="163">
        <f>ROUND(E52*H52,2)</f>
        <v>38219.43</v>
      </c>
      <c r="J52" s="164">
        <v>2325.98</v>
      </c>
      <c r="K52" s="163">
        <f>ROUND(E52*J52,2)</f>
        <v>13990.77</v>
      </c>
      <c r="L52" s="163">
        <v>21</v>
      </c>
      <c r="M52" s="163">
        <f>G52*(1+L52/100)</f>
        <v>0</v>
      </c>
      <c r="N52" s="162">
        <v>1.6820299999999999</v>
      </c>
      <c r="O52" s="162">
        <f>ROUND(E52*N52,2)</f>
        <v>10.119999999999999</v>
      </c>
      <c r="P52" s="162">
        <v>0</v>
      </c>
      <c r="Q52" s="162">
        <f>ROUND(E52*P52,2)</f>
        <v>0</v>
      </c>
      <c r="R52" s="163"/>
      <c r="S52" s="163" t="s">
        <v>216</v>
      </c>
      <c r="T52" s="163" t="s">
        <v>216</v>
      </c>
      <c r="U52" s="163">
        <v>3.9380000000000002</v>
      </c>
      <c r="V52" s="163">
        <f>ROUND(E52*U52,2)</f>
        <v>23.69</v>
      </c>
      <c r="W52" s="163"/>
      <c r="X52" s="163" t="s">
        <v>240</v>
      </c>
      <c r="Y52" s="163" t="s">
        <v>219</v>
      </c>
      <c r="Z52" s="153"/>
      <c r="AA52" s="153"/>
      <c r="AB52" s="153"/>
      <c r="AC52" s="153"/>
      <c r="AD52" s="153"/>
      <c r="AE52" s="153"/>
      <c r="AF52" s="153"/>
      <c r="AG52" s="153" t="s">
        <v>241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2" x14ac:dyDescent="0.2">
      <c r="A53" s="160"/>
      <c r="B53" s="161"/>
      <c r="C53" s="194" t="s">
        <v>1287</v>
      </c>
      <c r="D53" s="192"/>
      <c r="E53" s="193">
        <v>6.0149999999999997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20</v>
      </c>
      <c r="B54" s="175" t="s">
        <v>1288</v>
      </c>
      <c r="C54" s="188" t="s">
        <v>2113</v>
      </c>
      <c r="D54" s="176" t="s">
        <v>245</v>
      </c>
      <c r="E54" s="177">
        <v>101.25453</v>
      </c>
      <c r="F54" s="178">
        <v>0</v>
      </c>
      <c r="G54" s="179">
        <f>ROUND(E54*F54,2)</f>
        <v>0</v>
      </c>
      <c r="H54" s="164">
        <v>1792.92</v>
      </c>
      <c r="I54" s="163">
        <f>ROUND(E54*H54,2)</f>
        <v>181541.27</v>
      </c>
      <c r="J54" s="164">
        <v>427.08</v>
      </c>
      <c r="K54" s="163">
        <f>ROUND(E54*J54,2)</f>
        <v>43243.78</v>
      </c>
      <c r="L54" s="163">
        <v>21</v>
      </c>
      <c r="M54" s="163">
        <f>G54*(1+L54/100)</f>
        <v>0</v>
      </c>
      <c r="N54" s="162">
        <v>0.24656</v>
      </c>
      <c r="O54" s="162">
        <f>ROUND(E54*N54,2)</f>
        <v>24.97</v>
      </c>
      <c r="P54" s="162">
        <v>0</v>
      </c>
      <c r="Q54" s="162">
        <f>ROUND(E54*P54,2)</f>
        <v>0</v>
      </c>
      <c r="R54" s="163"/>
      <c r="S54" s="163" t="s">
        <v>216</v>
      </c>
      <c r="T54" s="163" t="s">
        <v>216</v>
      </c>
      <c r="U54" s="163">
        <v>0.7</v>
      </c>
      <c r="V54" s="163">
        <f>ROUND(E54*U54,2)</f>
        <v>70.88</v>
      </c>
      <c r="W54" s="163"/>
      <c r="X54" s="163" t="s">
        <v>240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241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4" t="s">
        <v>1289</v>
      </c>
      <c r="D55" s="192"/>
      <c r="E55" s="193">
        <v>75.13158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243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3" x14ac:dyDescent="0.2">
      <c r="A56" s="160"/>
      <c r="B56" s="161"/>
      <c r="C56" s="194" t="s">
        <v>1290</v>
      </c>
      <c r="D56" s="192"/>
      <c r="E56" s="193">
        <v>-2.544</v>
      </c>
      <c r="F56" s="163"/>
      <c r="G56" s="163"/>
      <c r="H56" s="163"/>
      <c r="I56" s="163"/>
      <c r="J56" s="163"/>
      <c r="K56" s="163"/>
      <c r="L56" s="163"/>
      <c r="M56" s="163"/>
      <c r="N56" s="162"/>
      <c r="O56" s="162"/>
      <c r="P56" s="162"/>
      <c r="Q56" s="162"/>
      <c r="R56" s="163"/>
      <c r="S56" s="163"/>
      <c r="T56" s="163"/>
      <c r="U56" s="163"/>
      <c r="V56" s="163"/>
      <c r="W56" s="163"/>
      <c r="X56" s="163"/>
      <c r="Y56" s="163"/>
      <c r="Z56" s="153"/>
      <c r="AA56" s="153"/>
      <c r="AB56" s="153"/>
      <c r="AC56" s="153"/>
      <c r="AD56" s="153"/>
      <c r="AE56" s="153"/>
      <c r="AF56" s="153"/>
      <c r="AG56" s="153" t="s">
        <v>243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3" x14ac:dyDescent="0.2">
      <c r="A57" s="160"/>
      <c r="B57" s="161"/>
      <c r="C57" s="194" t="s">
        <v>1291</v>
      </c>
      <c r="D57" s="192"/>
      <c r="E57" s="193">
        <v>-0.375</v>
      </c>
      <c r="F57" s="163"/>
      <c r="G57" s="163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243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3" x14ac:dyDescent="0.2">
      <c r="A58" s="160"/>
      <c r="B58" s="161"/>
      <c r="C58" s="194" t="s">
        <v>1292</v>
      </c>
      <c r="D58" s="192"/>
      <c r="E58" s="193">
        <v>19.696950000000001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243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3" x14ac:dyDescent="0.2">
      <c r="A59" s="160"/>
      <c r="B59" s="161"/>
      <c r="C59" s="194" t="s">
        <v>1293</v>
      </c>
      <c r="D59" s="192"/>
      <c r="E59" s="193">
        <v>4.0199999999999996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243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3" x14ac:dyDescent="0.2">
      <c r="A60" s="160"/>
      <c r="B60" s="161"/>
      <c r="C60" s="194" t="s">
        <v>1294</v>
      </c>
      <c r="D60" s="192"/>
      <c r="E60" s="193">
        <v>5.3250000000000002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4">
        <v>21</v>
      </c>
      <c r="B61" s="175" t="s">
        <v>1295</v>
      </c>
      <c r="C61" s="188" t="s">
        <v>2114</v>
      </c>
      <c r="D61" s="176" t="s">
        <v>245</v>
      </c>
      <c r="E61" s="177">
        <v>165.6902</v>
      </c>
      <c r="F61" s="178">
        <v>0</v>
      </c>
      <c r="G61" s="179">
        <f>ROUND(E61*F61,2)</f>
        <v>0</v>
      </c>
      <c r="H61" s="164">
        <v>3878.45</v>
      </c>
      <c r="I61" s="163">
        <f>ROUND(E61*H61,2)</f>
        <v>642621.16</v>
      </c>
      <c r="J61" s="164">
        <v>616.54999999999995</v>
      </c>
      <c r="K61" s="163">
        <f>ROUND(E61*J61,2)</f>
        <v>102156.29</v>
      </c>
      <c r="L61" s="163">
        <v>21</v>
      </c>
      <c r="M61" s="163">
        <f>G61*(1+L61/100)</f>
        <v>0</v>
      </c>
      <c r="N61" s="162">
        <v>0.30854999999999999</v>
      </c>
      <c r="O61" s="162">
        <f>ROUND(E61*N61,2)</f>
        <v>51.12</v>
      </c>
      <c r="P61" s="162">
        <v>0</v>
      </c>
      <c r="Q61" s="162">
        <f>ROUND(E61*P61,2)</f>
        <v>0</v>
      </c>
      <c r="R61" s="163"/>
      <c r="S61" s="163" t="s">
        <v>216</v>
      </c>
      <c r="T61" s="163" t="s">
        <v>216</v>
      </c>
      <c r="U61" s="163">
        <v>1.0134000000000001</v>
      </c>
      <c r="V61" s="163">
        <f>ROUND(E61*U61,2)</f>
        <v>167.91</v>
      </c>
      <c r="W61" s="163"/>
      <c r="X61" s="163" t="s">
        <v>240</v>
      </c>
      <c r="Y61" s="163" t="s">
        <v>219</v>
      </c>
      <c r="Z61" s="153"/>
      <c r="AA61" s="153"/>
      <c r="AB61" s="153"/>
      <c r="AC61" s="153"/>
      <c r="AD61" s="153"/>
      <c r="AE61" s="153"/>
      <c r="AF61" s="153"/>
      <c r="AG61" s="153" t="s">
        <v>241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2" x14ac:dyDescent="0.2">
      <c r="A62" s="160"/>
      <c r="B62" s="161"/>
      <c r="C62" s="194" t="s">
        <v>1296</v>
      </c>
      <c r="D62" s="192"/>
      <c r="E62" s="193">
        <v>109.62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243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3" x14ac:dyDescent="0.2">
      <c r="A63" s="160"/>
      <c r="B63" s="161"/>
      <c r="C63" s="194" t="s">
        <v>1297</v>
      </c>
      <c r="D63" s="192"/>
      <c r="E63" s="193">
        <v>72.038399999999996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3"/>
      <c r="AA63" s="153"/>
      <c r="AB63" s="153"/>
      <c r="AC63" s="153"/>
      <c r="AD63" s="153"/>
      <c r="AE63" s="153"/>
      <c r="AF63" s="153"/>
      <c r="AG63" s="153" t="s">
        <v>243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3" x14ac:dyDescent="0.2">
      <c r="A64" s="160"/>
      <c r="B64" s="161"/>
      <c r="C64" s="194" t="s">
        <v>1298</v>
      </c>
      <c r="D64" s="192"/>
      <c r="E64" s="193">
        <v>-6.4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243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3" x14ac:dyDescent="0.2">
      <c r="A65" s="160"/>
      <c r="B65" s="161"/>
      <c r="C65" s="194" t="s">
        <v>1299</v>
      </c>
      <c r="D65" s="192"/>
      <c r="E65" s="193">
        <v>-2.5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243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3" x14ac:dyDescent="0.2">
      <c r="A66" s="160"/>
      <c r="B66" s="161"/>
      <c r="C66" s="194" t="s">
        <v>1300</v>
      </c>
      <c r="D66" s="192"/>
      <c r="E66" s="193">
        <v>-4.3632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243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3" x14ac:dyDescent="0.2">
      <c r="A67" s="160"/>
      <c r="B67" s="161"/>
      <c r="C67" s="194" t="s">
        <v>1301</v>
      </c>
      <c r="D67" s="192"/>
      <c r="E67" s="193">
        <v>-1.5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3" x14ac:dyDescent="0.2">
      <c r="A68" s="160"/>
      <c r="B68" s="161"/>
      <c r="C68" s="194" t="s">
        <v>1302</v>
      </c>
      <c r="D68" s="192"/>
      <c r="E68" s="193">
        <v>-0.33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243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3" x14ac:dyDescent="0.2">
      <c r="A69" s="160"/>
      <c r="B69" s="161"/>
      <c r="C69" s="194" t="s">
        <v>1303</v>
      </c>
      <c r="D69" s="192"/>
      <c r="E69" s="193">
        <v>-0.875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22</v>
      </c>
      <c r="B70" s="175" t="s">
        <v>1304</v>
      </c>
      <c r="C70" s="188" t="s">
        <v>1305</v>
      </c>
      <c r="D70" s="176" t="s">
        <v>239</v>
      </c>
      <c r="E70" s="177">
        <v>7.7190000000000003</v>
      </c>
      <c r="F70" s="178">
        <v>0</v>
      </c>
      <c r="G70" s="179">
        <f>ROUND(E70*F70,2)</f>
        <v>0</v>
      </c>
      <c r="H70" s="164">
        <v>3868.74</v>
      </c>
      <c r="I70" s="163">
        <f>ROUND(E70*H70,2)</f>
        <v>29862.799999999999</v>
      </c>
      <c r="J70" s="164">
        <v>706.26</v>
      </c>
      <c r="K70" s="163">
        <f>ROUND(E70*J70,2)</f>
        <v>5451.62</v>
      </c>
      <c r="L70" s="163">
        <v>21</v>
      </c>
      <c r="M70" s="163">
        <f>G70*(1+L70/100)</f>
        <v>0</v>
      </c>
      <c r="N70" s="162">
        <v>2.5276700000000001</v>
      </c>
      <c r="O70" s="162">
        <f>ROUND(E70*N70,2)</f>
        <v>19.510000000000002</v>
      </c>
      <c r="P70" s="162">
        <v>0</v>
      </c>
      <c r="Q70" s="162">
        <f>ROUND(E70*P70,2)</f>
        <v>0</v>
      </c>
      <c r="R70" s="163"/>
      <c r="S70" s="163" t="s">
        <v>216</v>
      </c>
      <c r="T70" s="163" t="s">
        <v>216</v>
      </c>
      <c r="U70" s="163">
        <v>1.093</v>
      </c>
      <c r="V70" s="163">
        <f>ROUND(E70*U70,2)</f>
        <v>8.44</v>
      </c>
      <c r="W70" s="163"/>
      <c r="X70" s="163" t="s">
        <v>240</v>
      </c>
      <c r="Y70" s="163" t="s">
        <v>219</v>
      </c>
      <c r="Z70" s="153"/>
      <c r="AA70" s="153"/>
      <c r="AB70" s="153"/>
      <c r="AC70" s="153"/>
      <c r="AD70" s="153"/>
      <c r="AE70" s="153"/>
      <c r="AF70" s="153"/>
      <c r="AG70" s="153" t="s">
        <v>241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194" t="s">
        <v>1306</v>
      </c>
      <c r="D71" s="192"/>
      <c r="E71" s="193">
        <v>7.7190000000000003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74">
        <v>23</v>
      </c>
      <c r="B72" s="175" t="s">
        <v>1307</v>
      </c>
      <c r="C72" s="188" t="s">
        <v>1308</v>
      </c>
      <c r="D72" s="176" t="s">
        <v>245</v>
      </c>
      <c r="E72" s="177">
        <v>53.95</v>
      </c>
      <c r="F72" s="178">
        <v>0</v>
      </c>
      <c r="G72" s="179">
        <f>ROUND(E72*F72,2)</f>
        <v>0</v>
      </c>
      <c r="H72" s="164">
        <v>278.19</v>
      </c>
      <c r="I72" s="163">
        <f>ROUND(E72*H72,2)</f>
        <v>15008.35</v>
      </c>
      <c r="J72" s="164">
        <v>603.80999999999995</v>
      </c>
      <c r="K72" s="163">
        <f>ROUND(E72*J72,2)</f>
        <v>32575.55</v>
      </c>
      <c r="L72" s="163">
        <v>21</v>
      </c>
      <c r="M72" s="163">
        <f>G72*(1+L72/100)</f>
        <v>0</v>
      </c>
      <c r="N72" s="162">
        <v>3.95E-2</v>
      </c>
      <c r="O72" s="162">
        <f>ROUND(E72*N72,2)</f>
        <v>2.13</v>
      </c>
      <c r="P72" s="162">
        <v>0</v>
      </c>
      <c r="Q72" s="162">
        <f>ROUND(E72*P72,2)</f>
        <v>0</v>
      </c>
      <c r="R72" s="163"/>
      <c r="S72" s="163" t="s">
        <v>216</v>
      </c>
      <c r="T72" s="163" t="s">
        <v>216</v>
      </c>
      <c r="U72" s="163">
        <v>0.86780999999999997</v>
      </c>
      <c r="V72" s="163">
        <f>ROUND(E72*U72,2)</f>
        <v>46.82</v>
      </c>
      <c r="W72" s="163"/>
      <c r="X72" s="163" t="s">
        <v>240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241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2" x14ac:dyDescent="0.2">
      <c r="A73" s="160"/>
      <c r="B73" s="161"/>
      <c r="C73" s="194" t="s">
        <v>1309</v>
      </c>
      <c r="D73" s="192"/>
      <c r="E73" s="193">
        <v>53.95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80">
        <v>24</v>
      </c>
      <c r="B74" s="181" t="s">
        <v>1310</v>
      </c>
      <c r="C74" s="187" t="s">
        <v>1311</v>
      </c>
      <c r="D74" s="182" t="s">
        <v>245</v>
      </c>
      <c r="E74" s="183">
        <v>53.95</v>
      </c>
      <c r="F74" s="184">
        <v>0</v>
      </c>
      <c r="G74" s="185">
        <f>ROUND(E74*F74,2)</f>
        <v>0</v>
      </c>
      <c r="H74" s="164">
        <v>0</v>
      </c>
      <c r="I74" s="163">
        <f>ROUND(E74*H74,2)</f>
        <v>0</v>
      </c>
      <c r="J74" s="164">
        <v>319</v>
      </c>
      <c r="K74" s="163">
        <f>ROUND(E74*J74,2)</f>
        <v>17210.05</v>
      </c>
      <c r="L74" s="163">
        <v>21</v>
      </c>
      <c r="M74" s="163">
        <f>G74*(1+L74/100)</f>
        <v>0</v>
      </c>
      <c r="N74" s="162">
        <v>0</v>
      </c>
      <c r="O74" s="162">
        <f>ROUND(E74*N74,2)</f>
        <v>0</v>
      </c>
      <c r="P74" s="162">
        <v>0</v>
      </c>
      <c r="Q74" s="162">
        <f>ROUND(E74*P74,2)</f>
        <v>0</v>
      </c>
      <c r="R74" s="163"/>
      <c r="S74" s="163" t="s">
        <v>216</v>
      </c>
      <c r="T74" s="163" t="s">
        <v>216</v>
      </c>
      <c r="U74" s="163">
        <v>0.33073999999999998</v>
      </c>
      <c r="V74" s="163">
        <f>ROUND(E74*U74,2)</f>
        <v>17.84</v>
      </c>
      <c r="W74" s="163"/>
      <c r="X74" s="163" t="s">
        <v>240</v>
      </c>
      <c r="Y74" s="163" t="s">
        <v>219</v>
      </c>
      <c r="Z74" s="153"/>
      <c r="AA74" s="153"/>
      <c r="AB74" s="153"/>
      <c r="AC74" s="153"/>
      <c r="AD74" s="153"/>
      <c r="AE74" s="153"/>
      <c r="AF74" s="153"/>
      <c r="AG74" s="153" t="s">
        <v>241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74">
        <v>25</v>
      </c>
      <c r="B75" s="175" t="s">
        <v>1312</v>
      </c>
      <c r="C75" s="188" t="s">
        <v>1313</v>
      </c>
      <c r="D75" s="176" t="s">
        <v>283</v>
      </c>
      <c r="E75" s="177">
        <v>0.77190000000000003</v>
      </c>
      <c r="F75" s="178">
        <v>0</v>
      </c>
      <c r="G75" s="179">
        <f>ROUND(E75*F75,2)</f>
        <v>0</v>
      </c>
      <c r="H75" s="164">
        <v>41906.75</v>
      </c>
      <c r="I75" s="163">
        <f>ROUND(E75*H75,2)</f>
        <v>32347.82</v>
      </c>
      <c r="J75" s="164">
        <v>16853.25</v>
      </c>
      <c r="K75" s="163">
        <f>ROUND(E75*J75,2)</f>
        <v>13009.02</v>
      </c>
      <c r="L75" s="163">
        <v>21</v>
      </c>
      <c r="M75" s="163">
        <f>G75*(1+L75/100)</f>
        <v>0</v>
      </c>
      <c r="N75" s="162">
        <v>1.0210999999999999</v>
      </c>
      <c r="O75" s="162">
        <f>ROUND(E75*N75,2)</f>
        <v>0.79</v>
      </c>
      <c r="P75" s="162">
        <v>0</v>
      </c>
      <c r="Q75" s="162">
        <f>ROUND(E75*P75,2)</f>
        <v>0</v>
      </c>
      <c r="R75" s="163"/>
      <c r="S75" s="163" t="s">
        <v>216</v>
      </c>
      <c r="T75" s="163" t="s">
        <v>216</v>
      </c>
      <c r="U75" s="163">
        <v>25.271000000000001</v>
      </c>
      <c r="V75" s="163">
        <f>ROUND(E75*U75,2)</f>
        <v>19.510000000000002</v>
      </c>
      <c r="W75" s="163"/>
      <c r="X75" s="163" t="s">
        <v>240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2" x14ac:dyDescent="0.2">
      <c r="A76" s="160"/>
      <c r="B76" s="161"/>
      <c r="C76" s="194" t="s">
        <v>1314</v>
      </c>
      <c r="D76" s="192"/>
      <c r="E76" s="193">
        <v>0.77190000000000003</v>
      </c>
      <c r="F76" s="163"/>
      <c r="G76" s="163"/>
      <c r="H76" s="163"/>
      <c r="I76" s="163"/>
      <c r="J76" s="163"/>
      <c r="K76" s="163"/>
      <c r="L76" s="163"/>
      <c r="M76" s="163"/>
      <c r="N76" s="162"/>
      <c r="O76" s="162"/>
      <c r="P76" s="162"/>
      <c r="Q76" s="162"/>
      <c r="R76" s="163"/>
      <c r="S76" s="163"/>
      <c r="T76" s="163"/>
      <c r="U76" s="163"/>
      <c r="V76" s="163"/>
      <c r="W76" s="163"/>
      <c r="X76" s="163"/>
      <c r="Y76" s="163"/>
      <c r="Z76" s="153"/>
      <c r="AA76" s="153"/>
      <c r="AB76" s="153"/>
      <c r="AC76" s="153"/>
      <c r="AD76" s="153"/>
      <c r="AE76" s="153"/>
      <c r="AF76" s="153"/>
      <c r="AG76" s="153" t="s">
        <v>243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80">
        <v>26</v>
      </c>
      <c r="B77" s="181" t="s">
        <v>356</v>
      </c>
      <c r="C77" s="187" t="s">
        <v>2115</v>
      </c>
      <c r="D77" s="182" t="s">
        <v>256</v>
      </c>
      <c r="E77" s="183">
        <v>1</v>
      </c>
      <c r="F77" s="184">
        <v>0</v>
      </c>
      <c r="G77" s="185">
        <f>ROUND(E77*F77,2)</f>
        <v>0</v>
      </c>
      <c r="H77" s="164">
        <v>29264.85</v>
      </c>
      <c r="I77" s="163">
        <f>ROUND(E77*H77,2)</f>
        <v>29264.85</v>
      </c>
      <c r="J77" s="164">
        <v>2495.15</v>
      </c>
      <c r="K77" s="163">
        <f>ROUND(E77*J77,2)</f>
        <v>2495.15</v>
      </c>
      <c r="L77" s="163">
        <v>21</v>
      </c>
      <c r="M77" s="163">
        <f>G77*(1+L77/100)</f>
        <v>0</v>
      </c>
      <c r="N77" s="162">
        <v>0.19997999999999999</v>
      </c>
      <c r="O77" s="162">
        <f>ROUND(E77*N77,2)</f>
        <v>0.2</v>
      </c>
      <c r="P77" s="162">
        <v>0</v>
      </c>
      <c r="Q77" s="162">
        <f>ROUND(E77*P77,2)</f>
        <v>0</v>
      </c>
      <c r="R77" s="163"/>
      <c r="S77" s="163" t="s">
        <v>216</v>
      </c>
      <c r="T77" s="163" t="s">
        <v>216</v>
      </c>
      <c r="U77" s="163">
        <v>3.95</v>
      </c>
      <c r="V77" s="163">
        <f>ROUND(E77*U77,2)</f>
        <v>3.95</v>
      </c>
      <c r="W77" s="163"/>
      <c r="X77" s="163" t="s">
        <v>240</v>
      </c>
      <c r="Y77" s="163" t="s">
        <v>219</v>
      </c>
      <c r="Z77" s="153"/>
      <c r="AA77" s="153"/>
      <c r="AB77" s="153"/>
      <c r="AC77" s="153"/>
      <c r="AD77" s="153"/>
      <c r="AE77" s="153"/>
      <c r="AF77" s="153"/>
      <c r="AG77" s="153" t="s">
        <v>241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80">
        <v>27</v>
      </c>
      <c r="B78" s="181" t="s">
        <v>357</v>
      </c>
      <c r="C78" s="187" t="s">
        <v>2116</v>
      </c>
      <c r="D78" s="182" t="s">
        <v>249</v>
      </c>
      <c r="E78" s="183">
        <v>8.9</v>
      </c>
      <c r="F78" s="184">
        <v>0</v>
      </c>
      <c r="G78" s="185">
        <f>ROUND(E78*F78,2)</f>
        <v>0</v>
      </c>
      <c r="H78" s="164">
        <v>5414.82</v>
      </c>
      <c r="I78" s="163">
        <f>ROUND(E78*H78,2)</f>
        <v>48191.9</v>
      </c>
      <c r="J78" s="164">
        <v>650.17999999999995</v>
      </c>
      <c r="K78" s="163">
        <f>ROUND(E78*J78,2)</f>
        <v>5786.6</v>
      </c>
      <c r="L78" s="163">
        <v>21</v>
      </c>
      <c r="M78" s="163">
        <f>G78*(1+L78/100)</f>
        <v>0</v>
      </c>
      <c r="N78" s="162">
        <v>8.7569999999999995E-2</v>
      </c>
      <c r="O78" s="162">
        <f>ROUND(E78*N78,2)</f>
        <v>0.78</v>
      </c>
      <c r="P78" s="162">
        <v>0</v>
      </c>
      <c r="Q78" s="162">
        <f>ROUND(E78*P78,2)</f>
        <v>0</v>
      </c>
      <c r="R78" s="163"/>
      <c r="S78" s="163" t="s">
        <v>216</v>
      </c>
      <c r="T78" s="163" t="s">
        <v>216</v>
      </c>
      <c r="U78" s="163">
        <v>1.03</v>
      </c>
      <c r="V78" s="163">
        <f>ROUND(E78*U78,2)</f>
        <v>9.17</v>
      </c>
      <c r="W78" s="163"/>
      <c r="X78" s="163" t="s">
        <v>240</v>
      </c>
      <c r="Y78" s="163" t="s">
        <v>219</v>
      </c>
      <c r="Z78" s="153"/>
      <c r="AA78" s="153"/>
      <c r="AB78" s="153"/>
      <c r="AC78" s="153"/>
      <c r="AD78" s="153"/>
      <c r="AE78" s="153"/>
      <c r="AF78" s="153"/>
      <c r="AG78" s="153" t="s">
        <v>241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80">
        <v>28</v>
      </c>
      <c r="B79" s="181" t="s">
        <v>1315</v>
      </c>
      <c r="C79" s="187" t="s">
        <v>2117</v>
      </c>
      <c r="D79" s="182" t="s">
        <v>256</v>
      </c>
      <c r="E79" s="183">
        <v>1</v>
      </c>
      <c r="F79" s="184">
        <v>0</v>
      </c>
      <c r="G79" s="185">
        <f>ROUND(E79*F79,2)</f>
        <v>0</v>
      </c>
      <c r="H79" s="164">
        <v>34867.57</v>
      </c>
      <c r="I79" s="163">
        <f>ROUND(E79*H79,2)</f>
        <v>34867.57</v>
      </c>
      <c r="J79" s="164">
        <v>1222.43</v>
      </c>
      <c r="K79" s="163">
        <f>ROUND(E79*J79,2)</f>
        <v>1222.43</v>
      </c>
      <c r="L79" s="163">
        <v>21</v>
      </c>
      <c r="M79" s="163">
        <f>G79*(1+L79/100)</f>
        <v>0</v>
      </c>
      <c r="N79" s="162">
        <v>9.4500000000000001E-2</v>
      </c>
      <c r="O79" s="162">
        <f>ROUND(E79*N79,2)</f>
        <v>0.09</v>
      </c>
      <c r="P79" s="162">
        <v>0</v>
      </c>
      <c r="Q79" s="162">
        <f>ROUND(E79*P79,2)</f>
        <v>0</v>
      </c>
      <c r="R79" s="163"/>
      <c r="S79" s="163" t="s">
        <v>216</v>
      </c>
      <c r="T79" s="163" t="s">
        <v>216</v>
      </c>
      <c r="U79" s="163">
        <v>1.78</v>
      </c>
      <c r="V79" s="163">
        <f>ROUND(E79*U79,2)</f>
        <v>1.78</v>
      </c>
      <c r="W79" s="163"/>
      <c r="X79" s="163" t="s">
        <v>240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241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0">
        <v>29</v>
      </c>
      <c r="B80" s="181" t="s">
        <v>361</v>
      </c>
      <c r="C80" s="187" t="s">
        <v>1316</v>
      </c>
      <c r="D80" s="182" t="s">
        <v>256</v>
      </c>
      <c r="E80" s="183">
        <v>1</v>
      </c>
      <c r="F80" s="184">
        <v>0</v>
      </c>
      <c r="G80" s="185">
        <f>ROUND(E80*F80,2)</f>
        <v>0</v>
      </c>
      <c r="H80" s="164">
        <v>3198.22</v>
      </c>
      <c r="I80" s="163">
        <f>ROUND(E80*H80,2)</f>
        <v>3198.22</v>
      </c>
      <c r="J80" s="164">
        <v>166.78</v>
      </c>
      <c r="K80" s="163">
        <f>ROUND(E80*J80,2)</f>
        <v>166.78</v>
      </c>
      <c r="L80" s="163">
        <v>21</v>
      </c>
      <c r="M80" s="163">
        <f>G80*(1+L80/100)</f>
        <v>0</v>
      </c>
      <c r="N80" s="162">
        <v>1.1000000000000001E-3</v>
      </c>
      <c r="O80" s="162">
        <f>ROUND(E80*N80,2)</f>
        <v>0</v>
      </c>
      <c r="P80" s="162">
        <v>0</v>
      </c>
      <c r="Q80" s="162">
        <f>ROUND(E80*P80,2)</f>
        <v>0</v>
      </c>
      <c r="R80" s="163"/>
      <c r="S80" s="163" t="s">
        <v>216</v>
      </c>
      <c r="T80" s="163" t="s">
        <v>216</v>
      </c>
      <c r="U80" s="163">
        <v>0.25</v>
      </c>
      <c r="V80" s="163">
        <f>ROUND(E80*U80,2)</f>
        <v>0.25</v>
      </c>
      <c r="W80" s="163"/>
      <c r="X80" s="163" t="s">
        <v>240</v>
      </c>
      <c r="Y80" s="163" t="s">
        <v>219</v>
      </c>
      <c r="Z80" s="153"/>
      <c r="AA80" s="153"/>
      <c r="AB80" s="153"/>
      <c r="AC80" s="153"/>
      <c r="AD80" s="153"/>
      <c r="AE80" s="153"/>
      <c r="AF80" s="153"/>
      <c r="AG80" s="153" t="s">
        <v>241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 x14ac:dyDescent="0.2">
      <c r="A81" s="174">
        <v>30</v>
      </c>
      <c r="B81" s="175" t="s">
        <v>1317</v>
      </c>
      <c r="C81" s="188" t="s">
        <v>2118</v>
      </c>
      <c r="D81" s="176" t="s">
        <v>256</v>
      </c>
      <c r="E81" s="177">
        <v>50</v>
      </c>
      <c r="F81" s="178">
        <v>0</v>
      </c>
      <c r="G81" s="179">
        <f>ROUND(E81*F81,2)</f>
        <v>0</v>
      </c>
      <c r="H81" s="164">
        <v>431.21</v>
      </c>
      <c r="I81" s="163">
        <f>ROUND(E81*H81,2)</f>
        <v>21560.5</v>
      </c>
      <c r="J81" s="164">
        <v>146.79</v>
      </c>
      <c r="K81" s="163">
        <f>ROUND(E81*J81,2)</f>
        <v>7339.5</v>
      </c>
      <c r="L81" s="163">
        <v>21</v>
      </c>
      <c r="M81" s="163">
        <f>G81*(1+L81/100)</f>
        <v>0</v>
      </c>
      <c r="N81" s="162">
        <v>3.637E-2</v>
      </c>
      <c r="O81" s="162">
        <f>ROUND(E81*N81,2)</f>
        <v>1.82</v>
      </c>
      <c r="P81" s="162">
        <v>0</v>
      </c>
      <c r="Q81" s="162">
        <f>ROUND(E81*P81,2)</f>
        <v>0</v>
      </c>
      <c r="R81" s="163"/>
      <c r="S81" s="163" t="s">
        <v>216</v>
      </c>
      <c r="T81" s="163" t="s">
        <v>216</v>
      </c>
      <c r="U81" s="163">
        <v>0.245</v>
      </c>
      <c r="V81" s="163">
        <f>ROUND(E81*U81,2)</f>
        <v>12.25</v>
      </c>
      <c r="W81" s="163"/>
      <c r="X81" s="163" t="s">
        <v>240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241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2" x14ac:dyDescent="0.2">
      <c r="A82" s="160"/>
      <c r="B82" s="161"/>
      <c r="C82" s="194" t="s">
        <v>1318</v>
      </c>
      <c r="D82" s="192"/>
      <c r="E82" s="193">
        <v>50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243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74">
        <v>31</v>
      </c>
      <c r="B83" s="175" t="s">
        <v>1319</v>
      </c>
      <c r="C83" s="188" t="s">
        <v>2119</v>
      </c>
      <c r="D83" s="176" t="s">
        <v>256</v>
      </c>
      <c r="E83" s="177">
        <v>10</v>
      </c>
      <c r="F83" s="178">
        <v>0</v>
      </c>
      <c r="G83" s="179">
        <f>ROUND(E83*F83,2)</f>
        <v>0</v>
      </c>
      <c r="H83" s="164">
        <v>581.76</v>
      </c>
      <c r="I83" s="163">
        <f>ROUND(E83*H83,2)</f>
        <v>5817.6</v>
      </c>
      <c r="J83" s="164">
        <v>151.24</v>
      </c>
      <c r="K83" s="163">
        <f>ROUND(E83*J83,2)</f>
        <v>1512.4</v>
      </c>
      <c r="L83" s="163">
        <v>21</v>
      </c>
      <c r="M83" s="163">
        <f>G83*(1+L83/100)</f>
        <v>0</v>
      </c>
      <c r="N83" s="162">
        <v>4.5289999999999997E-2</v>
      </c>
      <c r="O83" s="162">
        <f>ROUND(E83*N83,2)</f>
        <v>0.45</v>
      </c>
      <c r="P83" s="162">
        <v>0</v>
      </c>
      <c r="Q83" s="162">
        <f>ROUND(E83*P83,2)</f>
        <v>0</v>
      </c>
      <c r="R83" s="163"/>
      <c r="S83" s="163" t="s">
        <v>216</v>
      </c>
      <c r="T83" s="163" t="s">
        <v>216</v>
      </c>
      <c r="U83" s="163">
        <v>0.2525</v>
      </c>
      <c r="V83" s="163">
        <f>ROUND(E83*U83,2)</f>
        <v>2.5299999999999998</v>
      </c>
      <c r="W83" s="163"/>
      <c r="X83" s="163" t="s">
        <v>240</v>
      </c>
      <c r="Y83" s="163" t="s">
        <v>219</v>
      </c>
      <c r="Z83" s="153"/>
      <c r="AA83" s="153"/>
      <c r="AB83" s="153"/>
      <c r="AC83" s="153"/>
      <c r="AD83" s="153"/>
      <c r="AE83" s="153"/>
      <c r="AF83" s="153"/>
      <c r="AG83" s="153" t="s">
        <v>241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2" x14ac:dyDescent="0.2">
      <c r="A84" s="160"/>
      <c r="B84" s="161"/>
      <c r="C84" s="194" t="s">
        <v>1320</v>
      </c>
      <c r="D84" s="192"/>
      <c r="E84" s="193">
        <v>10</v>
      </c>
      <c r="F84" s="163"/>
      <c r="G84" s="163"/>
      <c r="H84" s="163"/>
      <c r="I84" s="163"/>
      <c r="J84" s="163"/>
      <c r="K84" s="163"/>
      <c r="L84" s="163"/>
      <c r="M84" s="163"/>
      <c r="N84" s="162"/>
      <c r="O84" s="162"/>
      <c r="P84" s="162"/>
      <c r="Q84" s="162"/>
      <c r="R84" s="163"/>
      <c r="S84" s="163"/>
      <c r="T84" s="163"/>
      <c r="U84" s="163"/>
      <c r="V84" s="163"/>
      <c r="W84" s="163"/>
      <c r="X84" s="163"/>
      <c r="Y84" s="163"/>
      <c r="Z84" s="153"/>
      <c r="AA84" s="153"/>
      <c r="AB84" s="153"/>
      <c r="AC84" s="153"/>
      <c r="AD84" s="153"/>
      <c r="AE84" s="153"/>
      <c r="AF84" s="153"/>
      <c r="AG84" s="153" t="s">
        <v>243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4">
        <v>32</v>
      </c>
      <c r="B85" s="175" t="s">
        <v>1321</v>
      </c>
      <c r="C85" s="188" t="s">
        <v>2120</v>
      </c>
      <c r="D85" s="176" t="s">
        <v>256</v>
      </c>
      <c r="E85" s="177">
        <v>4</v>
      </c>
      <c r="F85" s="178">
        <v>0</v>
      </c>
      <c r="G85" s="179">
        <f>ROUND(E85*F85,2)</f>
        <v>0</v>
      </c>
      <c r="H85" s="164">
        <v>687.3</v>
      </c>
      <c r="I85" s="163">
        <f>ROUND(E85*H85,2)</f>
        <v>2749.2</v>
      </c>
      <c r="J85" s="164">
        <v>155.69999999999999</v>
      </c>
      <c r="K85" s="163">
        <f>ROUND(E85*J85,2)</f>
        <v>622.79999999999995</v>
      </c>
      <c r="L85" s="163">
        <v>21</v>
      </c>
      <c r="M85" s="163">
        <f>G85*(1+L85/100)</f>
        <v>0</v>
      </c>
      <c r="N85" s="162">
        <v>5.4219999999999997E-2</v>
      </c>
      <c r="O85" s="162">
        <f>ROUND(E85*N85,2)</f>
        <v>0.22</v>
      </c>
      <c r="P85" s="162">
        <v>0</v>
      </c>
      <c r="Q85" s="162">
        <f>ROUND(E85*P85,2)</f>
        <v>0</v>
      </c>
      <c r="R85" s="163"/>
      <c r="S85" s="163" t="s">
        <v>216</v>
      </c>
      <c r="T85" s="163" t="s">
        <v>216</v>
      </c>
      <c r="U85" s="163">
        <v>0.26</v>
      </c>
      <c r="V85" s="163">
        <f>ROUND(E85*U85,2)</f>
        <v>1.04</v>
      </c>
      <c r="W85" s="163"/>
      <c r="X85" s="163" t="s">
        <v>240</v>
      </c>
      <c r="Y85" s="163" t="s">
        <v>219</v>
      </c>
      <c r="Z85" s="153"/>
      <c r="AA85" s="153"/>
      <c r="AB85" s="153"/>
      <c r="AC85" s="153"/>
      <c r="AD85" s="153"/>
      <c r="AE85" s="153"/>
      <c r="AF85" s="153"/>
      <c r="AG85" s="153" t="s">
        <v>241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2" x14ac:dyDescent="0.2">
      <c r="A86" s="160"/>
      <c r="B86" s="161"/>
      <c r="C86" s="194" t="s">
        <v>1322</v>
      </c>
      <c r="D86" s="192"/>
      <c r="E86" s="193">
        <v>4</v>
      </c>
      <c r="F86" s="163"/>
      <c r="G86" s="163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3"/>
      <c r="AA86" s="153"/>
      <c r="AB86" s="153"/>
      <c r="AC86" s="153"/>
      <c r="AD86" s="153"/>
      <c r="AE86" s="153"/>
      <c r="AF86" s="153"/>
      <c r="AG86" s="153" t="s">
        <v>243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74">
        <v>33</v>
      </c>
      <c r="B87" s="175" t="s">
        <v>1323</v>
      </c>
      <c r="C87" s="188" t="s">
        <v>2121</v>
      </c>
      <c r="D87" s="176" t="s">
        <v>256</v>
      </c>
      <c r="E87" s="177">
        <v>5</v>
      </c>
      <c r="F87" s="178">
        <v>0</v>
      </c>
      <c r="G87" s="179">
        <f>ROUND(E87*F87,2)</f>
        <v>0</v>
      </c>
      <c r="H87" s="164">
        <v>874.85</v>
      </c>
      <c r="I87" s="163">
        <f>ROUND(E87*H87,2)</f>
        <v>4374.25</v>
      </c>
      <c r="J87" s="164">
        <v>160.15</v>
      </c>
      <c r="K87" s="163">
        <f>ROUND(E87*J87,2)</f>
        <v>800.75</v>
      </c>
      <c r="L87" s="163">
        <v>21</v>
      </c>
      <c r="M87" s="163">
        <f>G87*(1+L87/100)</f>
        <v>0</v>
      </c>
      <c r="N87" s="162">
        <v>6.3140000000000002E-2</v>
      </c>
      <c r="O87" s="162">
        <f>ROUND(E87*N87,2)</f>
        <v>0.32</v>
      </c>
      <c r="P87" s="162">
        <v>0</v>
      </c>
      <c r="Q87" s="162">
        <f>ROUND(E87*P87,2)</f>
        <v>0</v>
      </c>
      <c r="R87" s="163"/>
      <c r="S87" s="163" t="s">
        <v>216</v>
      </c>
      <c r="T87" s="163" t="s">
        <v>216</v>
      </c>
      <c r="U87" s="163">
        <v>0.26750000000000002</v>
      </c>
      <c r="V87" s="163">
        <f>ROUND(E87*U87,2)</f>
        <v>1.34</v>
      </c>
      <c r="W87" s="163"/>
      <c r="X87" s="163" t="s">
        <v>240</v>
      </c>
      <c r="Y87" s="163" t="s">
        <v>219</v>
      </c>
      <c r="Z87" s="153"/>
      <c r="AA87" s="153"/>
      <c r="AB87" s="153"/>
      <c r="AC87" s="153"/>
      <c r="AD87" s="153"/>
      <c r="AE87" s="153"/>
      <c r="AF87" s="153"/>
      <c r="AG87" s="153" t="s">
        <v>241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2" x14ac:dyDescent="0.2">
      <c r="A88" s="160"/>
      <c r="B88" s="161"/>
      <c r="C88" s="194" t="s">
        <v>1324</v>
      </c>
      <c r="D88" s="192"/>
      <c r="E88" s="193">
        <v>5</v>
      </c>
      <c r="F88" s="163"/>
      <c r="G88" s="163"/>
      <c r="H88" s="163"/>
      <c r="I88" s="163"/>
      <c r="J88" s="163"/>
      <c r="K88" s="163"/>
      <c r="L88" s="163"/>
      <c r="M88" s="163"/>
      <c r="N88" s="162"/>
      <c r="O88" s="162"/>
      <c r="P88" s="162"/>
      <c r="Q88" s="162"/>
      <c r="R88" s="163"/>
      <c r="S88" s="163"/>
      <c r="T88" s="163"/>
      <c r="U88" s="163"/>
      <c r="V88" s="163"/>
      <c r="W88" s="163"/>
      <c r="X88" s="163"/>
      <c r="Y88" s="163"/>
      <c r="Z88" s="153"/>
      <c r="AA88" s="153"/>
      <c r="AB88" s="153"/>
      <c r="AC88" s="153"/>
      <c r="AD88" s="153"/>
      <c r="AE88" s="153"/>
      <c r="AF88" s="153"/>
      <c r="AG88" s="153" t="s">
        <v>243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74">
        <v>34</v>
      </c>
      <c r="B89" s="175" t="s">
        <v>1325</v>
      </c>
      <c r="C89" s="188" t="s">
        <v>2122</v>
      </c>
      <c r="D89" s="176" t="s">
        <v>256</v>
      </c>
      <c r="E89" s="177">
        <v>10</v>
      </c>
      <c r="F89" s="178">
        <v>0</v>
      </c>
      <c r="G89" s="179">
        <f>ROUND(E89*F89,2)</f>
        <v>0</v>
      </c>
      <c r="H89" s="164">
        <v>2195.8200000000002</v>
      </c>
      <c r="I89" s="163">
        <f>ROUND(E89*H89,2)</f>
        <v>21958.2</v>
      </c>
      <c r="J89" s="164">
        <v>289.18</v>
      </c>
      <c r="K89" s="163">
        <f>ROUND(E89*J89,2)</f>
        <v>2891.8</v>
      </c>
      <c r="L89" s="163">
        <v>21</v>
      </c>
      <c r="M89" s="163">
        <f>G89*(1+L89/100)</f>
        <v>0</v>
      </c>
      <c r="N89" s="162">
        <v>0.12569</v>
      </c>
      <c r="O89" s="162">
        <f>ROUND(E89*N89,2)</f>
        <v>1.26</v>
      </c>
      <c r="P89" s="162">
        <v>0</v>
      </c>
      <c r="Q89" s="162">
        <f>ROUND(E89*P89,2)</f>
        <v>0</v>
      </c>
      <c r="R89" s="163"/>
      <c r="S89" s="163" t="s">
        <v>216</v>
      </c>
      <c r="T89" s="163" t="s">
        <v>216</v>
      </c>
      <c r="U89" s="163">
        <v>0.48</v>
      </c>
      <c r="V89" s="163">
        <f>ROUND(E89*U89,2)</f>
        <v>4.8</v>
      </c>
      <c r="W89" s="163"/>
      <c r="X89" s="163" t="s">
        <v>240</v>
      </c>
      <c r="Y89" s="163" t="s">
        <v>219</v>
      </c>
      <c r="Z89" s="153"/>
      <c r="AA89" s="153"/>
      <c r="AB89" s="153"/>
      <c r="AC89" s="153"/>
      <c r="AD89" s="153"/>
      <c r="AE89" s="153"/>
      <c r="AF89" s="153"/>
      <c r="AG89" s="153" t="s">
        <v>241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2" x14ac:dyDescent="0.2">
      <c r="A90" s="160"/>
      <c r="B90" s="161"/>
      <c r="C90" s="194" t="s">
        <v>1326</v>
      </c>
      <c r="D90" s="192"/>
      <c r="E90" s="193">
        <v>5</v>
      </c>
      <c r="F90" s="163"/>
      <c r="G90" s="163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3"/>
      <c r="AA90" s="153"/>
      <c r="AB90" s="153"/>
      <c r="AC90" s="153"/>
      <c r="AD90" s="153"/>
      <c r="AE90" s="153"/>
      <c r="AF90" s="153"/>
      <c r="AG90" s="153" t="s">
        <v>243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3" x14ac:dyDescent="0.2">
      <c r="A91" s="160"/>
      <c r="B91" s="161"/>
      <c r="C91" s="194" t="s">
        <v>1327</v>
      </c>
      <c r="D91" s="192"/>
      <c r="E91" s="193">
        <v>5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3"/>
      <c r="AA91" s="153"/>
      <c r="AB91" s="153"/>
      <c r="AC91" s="153"/>
      <c r="AD91" s="153"/>
      <c r="AE91" s="153"/>
      <c r="AF91" s="153"/>
      <c r="AG91" s="153" t="s">
        <v>243</v>
      </c>
      <c r="AH91" s="153">
        <v>0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4">
        <v>35</v>
      </c>
      <c r="B92" s="175" t="s">
        <v>1328</v>
      </c>
      <c r="C92" s="188" t="s">
        <v>1329</v>
      </c>
      <c r="D92" s="176" t="s">
        <v>249</v>
      </c>
      <c r="E92" s="177">
        <v>19.5</v>
      </c>
      <c r="F92" s="178">
        <v>0</v>
      </c>
      <c r="G92" s="179">
        <f>ROUND(E92*F92,2)</f>
        <v>0</v>
      </c>
      <c r="H92" s="164">
        <v>41.22</v>
      </c>
      <c r="I92" s="163">
        <f>ROUND(E92*H92,2)</f>
        <v>803.79</v>
      </c>
      <c r="J92" s="164">
        <v>83.28</v>
      </c>
      <c r="K92" s="163">
        <f>ROUND(E92*J92,2)</f>
        <v>1623.96</v>
      </c>
      <c r="L92" s="163">
        <v>21</v>
      </c>
      <c r="M92" s="163">
        <f>G92*(1+L92/100)</f>
        <v>0</v>
      </c>
      <c r="N92" s="162">
        <v>5.0000000000000001E-4</v>
      </c>
      <c r="O92" s="162">
        <f>ROUND(E92*N92,2)</f>
        <v>0.01</v>
      </c>
      <c r="P92" s="162">
        <v>0</v>
      </c>
      <c r="Q92" s="162">
        <f>ROUND(E92*P92,2)</f>
        <v>0</v>
      </c>
      <c r="R92" s="163"/>
      <c r="S92" s="163" t="s">
        <v>216</v>
      </c>
      <c r="T92" s="163" t="s">
        <v>216</v>
      </c>
      <c r="U92" s="163">
        <v>0.15</v>
      </c>
      <c r="V92" s="163">
        <f>ROUND(E92*U92,2)</f>
        <v>2.93</v>
      </c>
      <c r="W92" s="163"/>
      <c r="X92" s="163" t="s">
        <v>240</v>
      </c>
      <c r="Y92" s="163" t="s">
        <v>219</v>
      </c>
      <c r="Z92" s="153"/>
      <c r="AA92" s="153"/>
      <c r="AB92" s="153"/>
      <c r="AC92" s="153"/>
      <c r="AD92" s="153"/>
      <c r="AE92" s="153"/>
      <c r="AF92" s="153"/>
      <c r="AG92" s="153" t="s">
        <v>241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2" x14ac:dyDescent="0.2">
      <c r="A93" s="160"/>
      <c r="B93" s="161"/>
      <c r="C93" s="194" t="s">
        <v>1330</v>
      </c>
      <c r="D93" s="192"/>
      <c r="E93" s="193">
        <v>10</v>
      </c>
      <c r="F93" s="163"/>
      <c r="G93" s="163"/>
      <c r="H93" s="163"/>
      <c r="I93" s="163"/>
      <c r="J93" s="163"/>
      <c r="K93" s="163"/>
      <c r="L93" s="163"/>
      <c r="M93" s="163"/>
      <c r="N93" s="162"/>
      <c r="O93" s="162"/>
      <c r="P93" s="162"/>
      <c r="Q93" s="162"/>
      <c r="R93" s="163"/>
      <c r="S93" s="163"/>
      <c r="T93" s="163"/>
      <c r="U93" s="163"/>
      <c r="V93" s="163"/>
      <c r="W93" s="163"/>
      <c r="X93" s="163"/>
      <c r="Y93" s="163"/>
      <c r="Z93" s="153"/>
      <c r="AA93" s="153"/>
      <c r="AB93" s="153"/>
      <c r="AC93" s="153"/>
      <c r="AD93" s="153"/>
      <c r="AE93" s="153"/>
      <c r="AF93" s="153"/>
      <c r="AG93" s="153" t="s">
        <v>243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3" x14ac:dyDescent="0.2">
      <c r="A94" s="160"/>
      <c r="B94" s="161"/>
      <c r="C94" s="194" t="s">
        <v>1331</v>
      </c>
      <c r="D94" s="192"/>
      <c r="E94" s="193">
        <v>6</v>
      </c>
      <c r="F94" s="163"/>
      <c r="G94" s="163"/>
      <c r="H94" s="163"/>
      <c r="I94" s="163"/>
      <c r="J94" s="163"/>
      <c r="K94" s="163"/>
      <c r="L94" s="163"/>
      <c r="M94" s="163"/>
      <c r="N94" s="162"/>
      <c r="O94" s="162"/>
      <c r="P94" s="162"/>
      <c r="Q94" s="162"/>
      <c r="R94" s="163"/>
      <c r="S94" s="163"/>
      <c r="T94" s="163"/>
      <c r="U94" s="163"/>
      <c r="V94" s="163"/>
      <c r="W94" s="163"/>
      <c r="X94" s="163"/>
      <c r="Y94" s="163"/>
      <c r="Z94" s="153"/>
      <c r="AA94" s="153"/>
      <c r="AB94" s="153"/>
      <c r="AC94" s="153"/>
      <c r="AD94" s="153"/>
      <c r="AE94" s="153"/>
      <c r="AF94" s="153"/>
      <c r="AG94" s="153" t="s">
        <v>243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3" x14ac:dyDescent="0.2">
      <c r="A95" s="160"/>
      <c r="B95" s="161"/>
      <c r="C95" s="194" t="s">
        <v>1332</v>
      </c>
      <c r="D95" s="192"/>
      <c r="E95" s="193">
        <v>3.5</v>
      </c>
      <c r="F95" s="163"/>
      <c r="G95" s="163"/>
      <c r="H95" s="163"/>
      <c r="I95" s="163"/>
      <c r="J95" s="163"/>
      <c r="K95" s="163"/>
      <c r="L95" s="163"/>
      <c r="M95" s="163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53"/>
      <c r="AA95" s="153"/>
      <c r="AB95" s="153"/>
      <c r="AC95" s="153"/>
      <c r="AD95" s="153"/>
      <c r="AE95" s="153"/>
      <c r="AF95" s="153"/>
      <c r="AG95" s="153" t="s">
        <v>243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4">
        <v>36</v>
      </c>
      <c r="B96" s="175" t="s">
        <v>1333</v>
      </c>
      <c r="C96" s="188" t="s">
        <v>1334</v>
      </c>
      <c r="D96" s="176" t="s">
        <v>239</v>
      </c>
      <c r="E96" s="177">
        <v>1.2101999999999999</v>
      </c>
      <c r="F96" s="178">
        <v>0</v>
      </c>
      <c r="G96" s="179">
        <f>ROUND(E96*F96,2)</f>
        <v>0</v>
      </c>
      <c r="H96" s="164">
        <v>3792.15</v>
      </c>
      <c r="I96" s="163">
        <f>ROUND(E96*H96,2)</f>
        <v>4589.26</v>
      </c>
      <c r="J96" s="164">
        <v>877.85</v>
      </c>
      <c r="K96" s="163">
        <f>ROUND(E96*J96,2)</f>
        <v>1062.3699999999999</v>
      </c>
      <c r="L96" s="163">
        <v>21</v>
      </c>
      <c r="M96" s="163">
        <f>G96*(1+L96/100)</f>
        <v>0</v>
      </c>
      <c r="N96" s="162">
        <v>2.52501</v>
      </c>
      <c r="O96" s="162">
        <f>ROUND(E96*N96,2)</f>
        <v>3.06</v>
      </c>
      <c r="P96" s="162">
        <v>0</v>
      </c>
      <c r="Q96" s="162">
        <f>ROUND(E96*P96,2)</f>
        <v>0</v>
      </c>
      <c r="R96" s="163"/>
      <c r="S96" s="163" t="s">
        <v>216</v>
      </c>
      <c r="T96" s="163" t="s">
        <v>216</v>
      </c>
      <c r="U96" s="163">
        <v>1.421</v>
      </c>
      <c r="V96" s="163">
        <f>ROUND(E96*U96,2)</f>
        <v>1.72</v>
      </c>
      <c r="W96" s="163"/>
      <c r="X96" s="163" t="s">
        <v>240</v>
      </c>
      <c r="Y96" s="163" t="s">
        <v>219</v>
      </c>
      <c r="Z96" s="153"/>
      <c r="AA96" s="153"/>
      <c r="AB96" s="153"/>
      <c r="AC96" s="153"/>
      <c r="AD96" s="153"/>
      <c r="AE96" s="153"/>
      <c r="AF96" s="153"/>
      <c r="AG96" s="153" t="s">
        <v>241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2" x14ac:dyDescent="0.2">
      <c r="A97" s="160"/>
      <c r="B97" s="161"/>
      <c r="C97" s="194" t="s">
        <v>1335</v>
      </c>
      <c r="D97" s="192"/>
      <c r="E97" s="193">
        <v>1.2101999999999999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3"/>
      <c r="AA97" s="153"/>
      <c r="AB97" s="153"/>
      <c r="AC97" s="153"/>
      <c r="AD97" s="153"/>
      <c r="AE97" s="153"/>
      <c r="AF97" s="153"/>
      <c r="AG97" s="153" t="s">
        <v>243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74">
        <v>37</v>
      </c>
      <c r="B98" s="175" t="s">
        <v>1336</v>
      </c>
      <c r="C98" s="188" t="s">
        <v>1337</v>
      </c>
      <c r="D98" s="176" t="s">
        <v>245</v>
      </c>
      <c r="E98" s="177">
        <v>10.385999999999999</v>
      </c>
      <c r="F98" s="178">
        <v>0</v>
      </c>
      <c r="G98" s="179">
        <f>ROUND(E98*F98,2)</f>
        <v>0</v>
      </c>
      <c r="H98" s="164">
        <v>176.35</v>
      </c>
      <c r="I98" s="163">
        <f>ROUND(E98*H98,2)</f>
        <v>1831.57</v>
      </c>
      <c r="J98" s="164">
        <v>716.65</v>
      </c>
      <c r="K98" s="163">
        <f>ROUND(E98*J98,2)</f>
        <v>7443.13</v>
      </c>
      <c r="L98" s="163">
        <v>21</v>
      </c>
      <c r="M98" s="163">
        <f>G98*(1+L98/100)</f>
        <v>0</v>
      </c>
      <c r="N98" s="162">
        <v>8.7500000000000008E-3</v>
      </c>
      <c r="O98" s="162">
        <f>ROUND(E98*N98,2)</f>
        <v>0.09</v>
      </c>
      <c r="P98" s="162">
        <v>0</v>
      </c>
      <c r="Q98" s="162">
        <f>ROUND(E98*P98,2)</f>
        <v>0</v>
      </c>
      <c r="R98" s="163"/>
      <c r="S98" s="163" t="s">
        <v>216</v>
      </c>
      <c r="T98" s="163" t="s">
        <v>216</v>
      </c>
      <c r="U98" s="163">
        <v>1.179</v>
      </c>
      <c r="V98" s="163">
        <f>ROUND(E98*U98,2)</f>
        <v>12.25</v>
      </c>
      <c r="W98" s="163"/>
      <c r="X98" s="163" t="s">
        <v>240</v>
      </c>
      <c r="Y98" s="163" t="s">
        <v>219</v>
      </c>
      <c r="Z98" s="153"/>
      <c r="AA98" s="153"/>
      <c r="AB98" s="153"/>
      <c r="AC98" s="153"/>
      <c r="AD98" s="153"/>
      <c r="AE98" s="153"/>
      <c r="AF98" s="153"/>
      <c r="AG98" s="153" t="s">
        <v>241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2" x14ac:dyDescent="0.2">
      <c r="A99" s="160"/>
      <c r="B99" s="161"/>
      <c r="C99" s="194" t="s">
        <v>1338</v>
      </c>
      <c r="D99" s="192"/>
      <c r="E99" s="193">
        <v>5.976</v>
      </c>
      <c r="F99" s="163"/>
      <c r="G99" s="163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3"/>
      <c r="AA99" s="153"/>
      <c r="AB99" s="153"/>
      <c r="AC99" s="153"/>
      <c r="AD99" s="153"/>
      <c r="AE99" s="153"/>
      <c r="AF99" s="153"/>
      <c r="AG99" s="153" t="s">
        <v>243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3" x14ac:dyDescent="0.2">
      <c r="A100" s="160"/>
      <c r="B100" s="161"/>
      <c r="C100" s="194" t="s">
        <v>1339</v>
      </c>
      <c r="D100" s="192"/>
      <c r="E100" s="193">
        <v>4.41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3"/>
      <c r="AA100" s="153"/>
      <c r="AB100" s="153"/>
      <c r="AC100" s="153"/>
      <c r="AD100" s="153"/>
      <c r="AE100" s="153"/>
      <c r="AF100" s="153"/>
      <c r="AG100" s="153" t="s">
        <v>243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0">
        <v>38</v>
      </c>
      <c r="B101" s="181" t="s">
        <v>1340</v>
      </c>
      <c r="C101" s="187" t="s">
        <v>1341</v>
      </c>
      <c r="D101" s="182" t="s">
        <v>245</v>
      </c>
      <c r="E101" s="183">
        <v>10.385999999999999</v>
      </c>
      <c r="F101" s="184">
        <v>0</v>
      </c>
      <c r="G101" s="185">
        <f>ROUND(E101*F101,2)</f>
        <v>0</v>
      </c>
      <c r="H101" s="164">
        <v>0</v>
      </c>
      <c r="I101" s="163">
        <f>ROUND(E101*H101,2)</f>
        <v>0</v>
      </c>
      <c r="J101" s="164">
        <v>266.5</v>
      </c>
      <c r="K101" s="163">
        <f>ROUND(E101*J101,2)</f>
        <v>2767.87</v>
      </c>
      <c r="L101" s="163">
        <v>21</v>
      </c>
      <c r="M101" s="163">
        <f>G101*(1+L101/100)</f>
        <v>0</v>
      </c>
      <c r="N101" s="162">
        <v>0</v>
      </c>
      <c r="O101" s="162">
        <f>ROUND(E101*N101,2)</f>
        <v>0</v>
      </c>
      <c r="P101" s="162">
        <v>0</v>
      </c>
      <c r="Q101" s="162">
        <f>ROUND(E101*P101,2)</f>
        <v>0</v>
      </c>
      <c r="R101" s="163"/>
      <c r="S101" s="163" t="s">
        <v>216</v>
      </c>
      <c r="T101" s="163" t="s">
        <v>216</v>
      </c>
      <c r="U101" s="163">
        <v>0.497</v>
      </c>
      <c r="V101" s="163">
        <f>ROUND(E101*U101,2)</f>
        <v>5.16</v>
      </c>
      <c r="W101" s="163"/>
      <c r="X101" s="163" t="s">
        <v>240</v>
      </c>
      <c r="Y101" s="163" t="s">
        <v>219</v>
      </c>
      <c r="Z101" s="153"/>
      <c r="AA101" s="153"/>
      <c r="AB101" s="153"/>
      <c r="AC101" s="153"/>
      <c r="AD101" s="153"/>
      <c r="AE101" s="153"/>
      <c r="AF101" s="153"/>
      <c r="AG101" s="153" t="s">
        <v>241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4">
        <v>39</v>
      </c>
      <c r="B102" s="175" t="s">
        <v>1342</v>
      </c>
      <c r="C102" s="188" t="s">
        <v>1343</v>
      </c>
      <c r="D102" s="176" t="s">
        <v>283</v>
      </c>
      <c r="E102" s="177">
        <v>0.12102</v>
      </c>
      <c r="F102" s="178">
        <v>0</v>
      </c>
      <c r="G102" s="179">
        <f>ROUND(E102*F102,2)</f>
        <v>0</v>
      </c>
      <c r="H102" s="164">
        <v>40782.959999999999</v>
      </c>
      <c r="I102" s="163">
        <f>ROUND(E102*H102,2)</f>
        <v>4935.55</v>
      </c>
      <c r="J102" s="164">
        <v>16667.04</v>
      </c>
      <c r="K102" s="163">
        <f>ROUND(E102*J102,2)</f>
        <v>2017.05</v>
      </c>
      <c r="L102" s="163">
        <v>21</v>
      </c>
      <c r="M102" s="163">
        <f>G102*(1+L102/100)</f>
        <v>0</v>
      </c>
      <c r="N102" s="162">
        <v>1.01728</v>
      </c>
      <c r="O102" s="162">
        <f>ROUND(E102*N102,2)</f>
        <v>0.12</v>
      </c>
      <c r="P102" s="162">
        <v>0</v>
      </c>
      <c r="Q102" s="162">
        <f>ROUND(E102*P102,2)</f>
        <v>0</v>
      </c>
      <c r="R102" s="163"/>
      <c r="S102" s="163" t="s">
        <v>216</v>
      </c>
      <c r="T102" s="163" t="s">
        <v>216</v>
      </c>
      <c r="U102" s="163">
        <v>25.812000000000001</v>
      </c>
      <c r="V102" s="163">
        <f>ROUND(E102*U102,2)</f>
        <v>3.12</v>
      </c>
      <c r="W102" s="163"/>
      <c r="X102" s="163" t="s">
        <v>240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241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2" x14ac:dyDescent="0.2">
      <c r="A103" s="160"/>
      <c r="B103" s="161"/>
      <c r="C103" s="194" t="s">
        <v>1344</v>
      </c>
      <c r="D103" s="192"/>
      <c r="E103" s="193">
        <v>0.12102</v>
      </c>
      <c r="F103" s="163"/>
      <c r="G103" s="163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3"/>
      <c r="AA103" s="153"/>
      <c r="AB103" s="153"/>
      <c r="AC103" s="153"/>
      <c r="AD103" s="153"/>
      <c r="AE103" s="153"/>
      <c r="AF103" s="153"/>
      <c r="AG103" s="153" t="s">
        <v>243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4">
        <v>40</v>
      </c>
      <c r="B104" s="175" t="s">
        <v>1345</v>
      </c>
      <c r="C104" s="188" t="s">
        <v>1346</v>
      </c>
      <c r="D104" s="176" t="s">
        <v>239</v>
      </c>
      <c r="E104" s="177">
        <v>1.8720000000000001</v>
      </c>
      <c r="F104" s="178">
        <v>0</v>
      </c>
      <c r="G104" s="179">
        <f>ROUND(E104*F104,2)</f>
        <v>0</v>
      </c>
      <c r="H104" s="164">
        <v>4231.26</v>
      </c>
      <c r="I104" s="163">
        <f>ROUND(E104*H104,2)</f>
        <v>7920.92</v>
      </c>
      <c r="J104" s="164">
        <v>1393.74</v>
      </c>
      <c r="K104" s="163">
        <f>ROUND(E104*J104,2)</f>
        <v>2609.08</v>
      </c>
      <c r="L104" s="163">
        <v>21</v>
      </c>
      <c r="M104" s="163">
        <f>G104*(1+L104/100)</f>
        <v>0</v>
      </c>
      <c r="N104" s="162">
        <v>2.53999</v>
      </c>
      <c r="O104" s="162">
        <f>ROUND(E104*N104,2)</f>
        <v>4.75</v>
      </c>
      <c r="P104" s="162">
        <v>0</v>
      </c>
      <c r="Q104" s="162">
        <f>ROUND(E104*P104,2)</f>
        <v>0</v>
      </c>
      <c r="R104" s="163"/>
      <c r="S104" s="163" t="s">
        <v>216</v>
      </c>
      <c r="T104" s="163" t="s">
        <v>216</v>
      </c>
      <c r="U104" s="163">
        <v>2.3039999999999998</v>
      </c>
      <c r="V104" s="163">
        <f>ROUND(E104*U104,2)</f>
        <v>4.3099999999999996</v>
      </c>
      <c r="W104" s="163"/>
      <c r="X104" s="163" t="s">
        <v>240</v>
      </c>
      <c r="Y104" s="163" t="s">
        <v>219</v>
      </c>
      <c r="Z104" s="153"/>
      <c r="AA104" s="153"/>
      <c r="AB104" s="153"/>
      <c r="AC104" s="153"/>
      <c r="AD104" s="153"/>
      <c r="AE104" s="153"/>
      <c r="AF104" s="153"/>
      <c r="AG104" s="153" t="s">
        <v>241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2" x14ac:dyDescent="0.2">
      <c r="A105" s="160"/>
      <c r="B105" s="161"/>
      <c r="C105" s="194" t="s">
        <v>1347</v>
      </c>
      <c r="D105" s="192"/>
      <c r="E105" s="193">
        <v>1.8720000000000001</v>
      </c>
      <c r="F105" s="163"/>
      <c r="G105" s="163"/>
      <c r="H105" s="163"/>
      <c r="I105" s="163"/>
      <c r="J105" s="163"/>
      <c r="K105" s="163"/>
      <c r="L105" s="163"/>
      <c r="M105" s="163"/>
      <c r="N105" s="162"/>
      <c r="O105" s="162"/>
      <c r="P105" s="162"/>
      <c r="Q105" s="162"/>
      <c r="R105" s="163"/>
      <c r="S105" s="163"/>
      <c r="T105" s="163"/>
      <c r="U105" s="163"/>
      <c r="V105" s="163"/>
      <c r="W105" s="163"/>
      <c r="X105" s="163"/>
      <c r="Y105" s="163"/>
      <c r="Z105" s="153"/>
      <c r="AA105" s="153"/>
      <c r="AB105" s="153"/>
      <c r="AC105" s="153"/>
      <c r="AD105" s="153"/>
      <c r="AE105" s="153"/>
      <c r="AF105" s="153"/>
      <c r="AG105" s="153" t="s">
        <v>243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4">
        <v>41</v>
      </c>
      <c r="B106" s="175" t="s">
        <v>1348</v>
      </c>
      <c r="C106" s="188" t="s">
        <v>1349</v>
      </c>
      <c r="D106" s="176" t="s">
        <v>245</v>
      </c>
      <c r="E106" s="177">
        <v>18.72</v>
      </c>
      <c r="F106" s="178">
        <v>0</v>
      </c>
      <c r="G106" s="179">
        <f>ROUND(E106*F106,2)</f>
        <v>0</v>
      </c>
      <c r="H106" s="164">
        <v>393.25</v>
      </c>
      <c r="I106" s="163">
        <f>ROUND(E106*H106,2)</f>
        <v>7361.64</v>
      </c>
      <c r="J106" s="164">
        <v>385.75</v>
      </c>
      <c r="K106" s="163">
        <f>ROUND(E106*J106,2)</f>
        <v>7221.24</v>
      </c>
      <c r="L106" s="163">
        <v>21</v>
      </c>
      <c r="M106" s="163">
        <f>G106*(1+L106/100)</f>
        <v>0</v>
      </c>
      <c r="N106" s="162">
        <v>3.807E-2</v>
      </c>
      <c r="O106" s="162">
        <f>ROUND(E106*N106,2)</f>
        <v>0.71</v>
      </c>
      <c r="P106" s="162">
        <v>0</v>
      </c>
      <c r="Q106" s="162">
        <f>ROUND(E106*P106,2)</f>
        <v>0</v>
      </c>
      <c r="R106" s="163"/>
      <c r="S106" s="163" t="s">
        <v>216</v>
      </c>
      <c r="T106" s="163" t="s">
        <v>216</v>
      </c>
      <c r="U106" s="163">
        <v>0.7</v>
      </c>
      <c r="V106" s="163">
        <f>ROUND(E106*U106,2)</f>
        <v>13.1</v>
      </c>
      <c r="W106" s="163"/>
      <c r="X106" s="163" t="s">
        <v>240</v>
      </c>
      <c r="Y106" s="163" t="s">
        <v>219</v>
      </c>
      <c r="Z106" s="153"/>
      <c r="AA106" s="153"/>
      <c r="AB106" s="153"/>
      <c r="AC106" s="153"/>
      <c r="AD106" s="153"/>
      <c r="AE106" s="153"/>
      <c r="AF106" s="153"/>
      <c r="AG106" s="153" t="s">
        <v>241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2" x14ac:dyDescent="0.2">
      <c r="A107" s="160"/>
      <c r="B107" s="161"/>
      <c r="C107" s="194" t="s">
        <v>1350</v>
      </c>
      <c r="D107" s="192"/>
      <c r="E107" s="193">
        <v>18.72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3"/>
      <c r="AA107" s="153"/>
      <c r="AB107" s="153"/>
      <c r="AC107" s="153"/>
      <c r="AD107" s="153"/>
      <c r="AE107" s="153"/>
      <c r="AF107" s="153"/>
      <c r="AG107" s="153" t="s">
        <v>243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 x14ac:dyDescent="0.2">
      <c r="A108" s="180">
        <v>42</v>
      </c>
      <c r="B108" s="181" t="s">
        <v>1351</v>
      </c>
      <c r="C108" s="187" t="s">
        <v>1352</v>
      </c>
      <c r="D108" s="182" t="s">
        <v>245</v>
      </c>
      <c r="E108" s="183">
        <v>18.72</v>
      </c>
      <c r="F108" s="184">
        <v>0</v>
      </c>
      <c r="G108" s="185">
        <f>ROUND(E108*F108,2)</f>
        <v>0</v>
      </c>
      <c r="H108" s="164">
        <v>0</v>
      </c>
      <c r="I108" s="163">
        <f>ROUND(E108*H108,2)</f>
        <v>0</v>
      </c>
      <c r="J108" s="164">
        <v>156</v>
      </c>
      <c r="K108" s="163">
        <f>ROUND(E108*J108,2)</f>
        <v>2920.32</v>
      </c>
      <c r="L108" s="163">
        <v>21</v>
      </c>
      <c r="M108" s="163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2">
        <f>ROUND(E108*P108,2)</f>
        <v>0</v>
      </c>
      <c r="R108" s="163"/>
      <c r="S108" s="163" t="s">
        <v>216</v>
      </c>
      <c r="T108" s="163" t="s">
        <v>216</v>
      </c>
      <c r="U108" s="163">
        <v>0.3</v>
      </c>
      <c r="V108" s="163">
        <f>ROUND(E108*U108,2)</f>
        <v>5.62</v>
      </c>
      <c r="W108" s="163"/>
      <c r="X108" s="163" t="s">
        <v>240</v>
      </c>
      <c r="Y108" s="163" t="s">
        <v>219</v>
      </c>
      <c r="Z108" s="153"/>
      <c r="AA108" s="153"/>
      <c r="AB108" s="153"/>
      <c r="AC108" s="153"/>
      <c r="AD108" s="153"/>
      <c r="AE108" s="153"/>
      <c r="AF108" s="153"/>
      <c r="AG108" s="153" t="s">
        <v>241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4">
        <v>43</v>
      </c>
      <c r="B109" s="175" t="s">
        <v>1353</v>
      </c>
      <c r="C109" s="188" t="s">
        <v>1354</v>
      </c>
      <c r="D109" s="176" t="s">
        <v>283</v>
      </c>
      <c r="E109" s="177">
        <v>9.3600000000000003E-2</v>
      </c>
      <c r="F109" s="178">
        <v>0</v>
      </c>
      <c r="G109" s="179">
        <f>ROUND(E109*F109,2)</f>
        <v>0</v>
      </c>
      <c r="H109" s="164">
        <v>42891.91</v>
      </c>
      <c r="I109" s="163">
        <f>ROUND(E109*H109,2)</f>
        <v>4014.68</v>
      </c>
      <c r="J109" s="164">
        <v>19938.09</v>
      </c>
      <c r="K109" s="163">
        <f>ROUND(E109*J109,2)</f>
        <v>1866.21</v>
      </c>
      <c r="L109" s="163">
        <v>21</v>
      </c>
      <c r="M109" s="163">
        <f>G109*(1+L109/100)</f>
        <v>0</v>
      </c>
      <c r="N109" s="162">
        <v>1.02477</v>
      </c>
      <c r="O109" s="162">
        <f>ROUND(E109*N109,2)</f>
        <v>0.1</v>
      </c>
      <c r="P109" s="162">
        <v>0</v>
      </c>
      <c r="Q109" s="162">
        <f>ROUND(E109*P109,2)</f>
        <v>0</v>
      </c>
      <c r="R109" s="163"/>
      <c r="S109" s="163" t="s">
        <v>216</v>
      </c>
      <c r="T109" s="163" t="s">
        <v>216</v>
      </c>
      <c r="U109" s="163">
        <v>29.568000000000001</v>
      </c>
      <c r="V109" s="163">
        <f>ROUND(E109*U109,2)</f>
        <v>2.77</v>
      </c>
      <c r="W109" s="163"/>
      <c r="X109" s="163" t="s">
        <v>240</v>
      </c>
      <c r="Y109" s="163" t="s">
        <v>219</v>
      </c>
      <c r="Z109" s="153"/>
      <c r="AA109" s="153"/>
      <c r="AB109" s="153"/>
      <c r="AC109" s="153"/>
      <c r="AD109" s="153"/>
      <c r="AE109" s="153"/>
      <c r="AF109" s="153"/>
      <c r="AG109" s="153" t="s">
        <v>241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2" x14ac:dyDescent="0.2">
      <c r="A110" s="160"/>
      <c r="B110" s="161"/>
      <c r="C110" s="194" t="s">
        <v>1355</v>
      </c>
      <c r="D110" s="192"/>
      <c r="E110" s="193">
        <v>9.3600000000000003E-2</v>
      </c>
      <c r="F110" s="163"/>
      <c r="G110" s="163"/>
      <c r="H110" s="163"/>
      <c r="I110" s="163"/>
      <c r="J110" s="163"/>
      <c r="K110" s="163"/>
      <c r="L110" s="163"/>
      <c r="M110" s="163"/>
      <c r="N110" s="162"/>
      <c r="O110" s="162"/>
      <c r="P110" s="162"/>
      <c r="Q110" s="162"/>
      <c r="R110" s="163"/>
      <c r="S110" s="163"/>
      <c r="T110" s="163"/>
      <c r="U110" s="163"/>
      <c r="V110" s="163"/>
      <c r="W110" s="163"/>
      <c r="X110" s="163"/>
      <c r="Y110" s="163"/>
      <c r="Z110" s="153"/>
      <c r="AA110" s="153"/>
      <c r="AB110" s="153"/>
      <c r="AC110" s="153"/>
      <c r="AD110" s="153"/>
      <c r="AE110" s="153"/>
      <c r="AF110" s="153"/>
      <c r="AG110" s="153" t="s">
        <v>243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74">
        <v>44</v>
      </c>
      <c r="B111" s="175" t="s">
        <v>1356</v>
      </c>
      <c r="C111" s="188" t="s">
        <v>1357</v>
      </c>
      <c r="D111" s="176" t="s">
        <v>245</v>
      </c>
      <c r="E111" s="177">
        <v>19.9345</v>
      </c>
      <c r="F111" s="178">
        <v>0</v>
      </c>
      <c r="G111" s="179">
        <f>ROUND(E111*F111,2)</f>
        <v>0</v>
      </c>
      <c r="H111" s="164">
        <v>914.95</v>
      </c>
      <c r="I111" s="163">
        <f>ROUND(E111*H111,2)</f>
        <v>18239.07</v>
      </c>
      <c r="J111" s="164">
        <v>332.05</v>
      </c>
      <c r="K111" s="163">
        <f>ROUND(E111*J111,2)</f>
        <v>6619.25</v>
      </c>
      <c r="L111" s="163">
        <v>21</v>
      </c>
      <c r="M111" s="163">
        <f>G111*(1+L111/100)</f>
        <v>0</v>
      </c>
      <c r="N111" s="162">
        <v>0.12282999999999999</v>
      </c>
      <c r="O111" s="162">
        <f>ROUND(E111*N111,2)</f>
        <v>2.4500000000000002</v>
      </c>
      <c r="P111" s="162">
        <v>0</v>
      </c>
      <c r="Q111" s="162">
        <f>ROUND(E111*P111,2)</f>
        <v>0</v>
      </c>
      <c r="R111" s="163"/>
      <c r="S111" s="163" t="s">
        <v>216</v>
      </c>
      <c r="T111" s="163" t="s">
        <v>216</v>
      </c>
      <c r="U111" s="163">
        <v>0.54154000000000002</v>
      </c>
      <c r="V111" s="163">
        <f>ROUND(E111*U111,2)</f>
        <v>10.8</v>
      </c>
      <c r="W111" s="163"/>
      <c r="X111" s="163" t="s">
        <v>240</v>
      </c>
      <c r="Y111" s="163" t="s">
        <v>219</v>
      </c>
      <c r="Z111" s="153"/>
      <c r="AA111" s="153"/>
      <c r="AB111" s="153"/>
      <c r="AC111" s="153"/>
      <c r="AD111" s="153"/>
      <c r="AE111" s="153"/>
      <c r="AF111" s="153"/>
      <c r="AG111" s="153" t="s">
        <v>241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2" x14ac:dyDescent="0.2">
      <c r="A112" s="160"/>
      <c r="B112" s="161"/>
      <c r="C112" s="194" t="s">
        <v>1358</v>
      </c>
      <c r="D112" s="192"/>
      <c r="E112" s="193">
        <v>19.9345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3"/>
      <c r="AA112" s="153"/>
      <c r="AB112" s="153"/>
      <c r="AC112" s="153"/>
      <c r="AD112" s="153"/>
      <c r="AE112" s="153"/>
      <c r="AF112" s="153"/>
      <c r="AG112" s="153" t="s">
        <v>243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74">
        <v>45</v>
      </c>
      <c r="B113" s="175" t="s">
        <v>1359</v>
      </c>
      <c r="C113" s="188" t="s">
        <v>1360</v>
      </c>
      <c r="D113" s="176" t="s">
        <v>249</v>
      </c>
      <c r="E113" s="177">
        <v>7</v>
      </c>
      <c r="F113" s="178">
        <v>0</v>
      </c>
      <c r="G113" s="179">
        <f>ROUND(E113*F113,2)</f>
        <v>0</v>
      </c>
      <c r="H113" s="164">
        <v>680.09</v>
      </c>
      <c r="I113" s="163">
        <f>ROUND(E113*H113,2)</f>
        <v>4760.63</v>
      </c>
      <c r="J113" s="164">
        <v>1674.91</v>
      </c>
      <c r="K113" s="163">
        <f>ROUND(E113*J113,2)</f>
        <v>11724.37</v>
      </c>
      <c r="L113" s="163">
        <v>21</v>
      </c>
      <c r="M113" s="163">
        <f>G113*(1+L113/100)</f>
        <v>0</v>
      </c>
      <c r="N113" s="162">
        <v>1.74E-3</v>
      </c>
      <c r="O113" s="162">
        <f>ROUND(E113*N113,2)</f>
        <v>0.01</v>
      </c>
      <c r="P113" s="162">
        <v>0</v>
      </c>
      <c r="Q113" s="162">
        <f>ROUND(E113*P113,2)</f>
        <v>0</v>
      </c>
      <c r="R113" s="163"/>
      <c r="S113" s="163" t="s">
        <v>216</v>
      </c>
      <c r="T113" s="163" t="s">
        <v>216</v>
      </c>
      <c r="U113" s="163">
        <v>2.8940000000000001</v>
      </c>
      <c r="V113" s="163">
        <f>ROUND(E113*U113,2)</f>
        <v>20.260000000000002</v>
      </c>
      <c r="W113" s="163"/>
      <c r="X113" s="163" t="s">
        <v>240</v>
      </c>
      <c r="Y113" s="163" t="s">
        <v>219</v>
      </c>
      <c r="Z113" s="153"/>
      <c r="AA113" s="153"/>
      <c r="AB113" s="153"/>
      <c r="AC113" s="153"/>
      <c r="AD113" s="153"/>
      <c r="AE113" s="153"/>
      <c r="AF113" s="153"/>
      <c r="AG113" s="153" t="s">
        <v>241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2" x14ac:dyDescent="0.2">
      <c r="A114" s="160"/>
      <c r="B114" s="161"/>
      <c r="C114" s="194" t="s">
        <v>1361</v>
      </c>
      <c r="D114" s="192"/>
      <c r="E114" s="193">
        <v>3</v>
      </c>
      <c r="F114" s="163"/>
      <c r="G114" s="163"/>
      <c r="H114" s="163"/>
      <c r="I114" s="163"/>
      <c r="J114" s="163"/>
      <c r="K114" s="163"/>
      <c r="L114" s="163"/>
      <c r="M114" s="163"/>
      <c r="N114" s="162"/>
      <c r="O114" s="162"/>
      <c r="P114" s="162"/>
      <c r="Q114" s="162"/>
      <c r="R114" s="163"/>
      <c r="S114" s="163"/>
      <c r="T114" s="163"/>
      <c r="U114" s="163"/>
      <c r="V114" s="163"/>
      <c r="W114" s="163"/>
      <c r="X114" s="163"/>
      <c r="Y114" s="163"/>
      <c r="Z114" s="153"/>
      <c r="AA114" s="153"/>
      <c r="AB114" s="153"/>
      <c r="AC114" s="153"/>
      <c r="AD114" s="153"/>
      <c r="AE114" s="153"/>
      <c r="AF114" s="153"/>
      <c r="AG114" s="153" t="s">
        <v>243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3" x14ac:dyDescent="0.2">
      <c r="A115" s="160"/>
      <c r="B115" s="161"/>
      <c r="C115" s="194" t="s">
        <v>1362</v>
      </c>
      <c r="D115" s="192"/>
      <c r="E115" s="193">
        <v>4</v>
      </c>
      <c r="F115" s="163"/>
      <c r="G115" s="163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3"/>
      <c r="AA115" s="153"/>
      <c r="AB115" s="153"/>
      <c r="AC115" s="153"/>
      <c r="AD115" s="153"/>
      <c r="AE115" s="153"/>
      <c r="AF115" s="153"/>
      <c r="AG115" s="153" t="s">
        <v>243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74">
        <v>46</v>
      </c>
      <c r="B116" s="175" t="s">
        <v>1363</v>
      </c>
      <c r="C116" s="188" t="s">
        <v>1364</v>
      </c>
      <c r="D116" s="176" t="s">
        <v>245</v>
      </c>
      <c r="E116" s="177">
        <v>60.744599999999998</v>
      </c>
      <c r="F116" s="178">
        <v>0</v>
      </c>
      <c r="G116" s="179">
        <f>ROUND(E116*F116,2)</f>
        <v>0</v>
      </c>
      <c r="H116" s="164">
        <v>0</v>
      </c>
      <c r="I116" s="163">
        <f>ROUND(E116*H116,2)</f>
        <v>0</v>
      </c>
      <c r="J116" s="164">
        <v>1500</v>
      </c>
      <c r="K116" s="163">
        <f>ROUND(E116*J116,2)</f>
        <v>91116.9</v>
      </c>
      <c r="L116" s="163">
        <v>21</v>
      </c>
      <c r="M116" s="163">
        <f>G116*(1+L116/100)</f>
        <v>0</v>
      </c>
      <c r="N116" s="162">
        <v>0</v>
      </c>
      <c r="O116" s="162">
        <f>ROUND(E116*N116,2)</f>
        <v>0</v>
      </c>
      <c r="P116" s="162">
        <v>0</v>
      </c>
      <c r="Q116" s="162">
        <f>ROUND(E116*P116,2)</f>
        <v>0</v>
      </c>
      <c r="R116" s="163"/>
      <c r="S116" s="163" t="s">
        <v>229</v>
      </c>
      <c r="T116" s="163" t="s">
        <v>217</v>
      </c>
      <c r="U116" s="163">
        <v>0</v>
      </c>
      <c r="V116" s="163">
        <f>ROUND(E116*U116,2)</f>
        <v>0</v>
      </c>
      <c r="W116" s="163"/>
      <c r="X116" s="163" t="s">
        <v>240</v>
      </c>
      <c r="Y116" s="163" t="s">
        <v>219</v>
      </c>
      <c r="Z116" s="153"/>
      <c r="AA116" s="153"/>
      <c r="AB116" s="153"/>
      <c r="AC116" s="153"/>
      <c r="AD116" s="153"/>
      <c r="AE116" s="153"/>
      <c r="AF116" s="153"/>
      <c r="AG116" s="153" t="s">
        <v>241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2" x14ac:dyDescent="0.2">
      <c r="A117" s="160"/>
      <c r="B117" s="161"/>
      <c r="C117" s="197" t="s">
        <v>1365</v>
      </c>
      <c r="D117" s="195"/>
      <c r="E117" s="196"/>
      <c r="F117" s="163"/>
      <c r="G117" s="163"/>
      <c r="H117" s="163"/>
      <c r="I117" s="163"/>
      <c r="J117" s="163"/>
      <c r="K117" s="163"/>
      <c r="L117" s="163"/>
      <c r="M117" s="163"/>
      <c r="N117" s="162"/>
      <c r="O117" s="162"/>
      <c r="P117" s="162"/>
      <c r="Q117" s="162"/>
      <c r="R117" s="163"/>
      <c r="S117" s="163"/>
      <c r="T117" s="163"/>
      <c r="U117" s="163"/>
      <c r="V117" s="163"/>
      <c r="W117" s="163"/>
      <c r="X117" s="163"/>
      <c r="Y117" s="163"/>
      <c r="Z117" s="153"/>
      <c r="AA117" s="153"/>
      <c r="AB117" s="153"/>
      <c r="AC117" s="153"/>
      <c r="AD117" s="153"/>
      <c r="AE117" s="153"/>
      <c r="AF117" s="153"/>
      <c r="AG117" s="153" t="s">
        <v>243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3" x14ac:dyDescent="0.2">
      <c r="A118" s="160"/>
      <c r="B118" s="161"/>
      <c r="C118" s="198" t="s">
        <v>1366</v>
      </c>
      <c r="D118" s="195"/>
      <c r="E118" s="196">
        <v>144.28919999999999</v>
      </c>
      <c r="F118" s="163"/>
      <c r="G118" s="163"/>
      <c r="H118" s="163"/>
      <c r="I118" s="163"/>
      <c r="J118" s="163"/>
      <c r="K118" s="163"/>
      <c r="L118" s="163"/>
      <c r="M118" s="163"/>
      <c r="N118" s="162"/>
      <c r="O118" s="162"/>
      <c r="P118" s="162"/>
      <c r="Q118" s="162"/>
      <c r="R118" s="163"/>
      <c r="S118" s="163"/>
      <c r="T118" s="163"/>
      <c r="U118" s="163"/>
      <c r="V118" s="163"/>
      <c r="W118" s="163"/>
      <c r="X118" s="163"/>
      <c r="Y118" s="163"/>
      <c r="Z118" s="153"/>
      <c r="AA118" s="153"/>
      <c r="AB118" s="153"/>
      <c r="AC118" s="153"/>
      <c r="AD118" s="153"/>
      <c r="AE118" s="153"/>
      <c r="AF118" s="153"/>
      <c r="AG118" s="153" t="s">
        <v>243</v>
      </c>
      <c r="AH118" s="153">
        <v>2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3" x14ac:dyDescent="0.2">
      <c r="A119" s="160"/>
      <c r="B119" s="161"/>
      <c r="C119" s="198" t="s">
        <v>1367</v>
      </c>
      <c r="D119" s="195"/>
      <c r="E119" s="196">
        <v>-6.4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3"/>
      <c r="AA119" s="153"/>
      <c r="AB119" s="153"/>
      <c r="AC119" s="153"/>
      <c r="AD119" s="153"/>
      <c r="AE119" s="153"/>
      <c r="AF119" s="153"/>
      <c r="AG119" s="153" t="s">
        <v>243</v>
      </c>
      <c r="AH119" s="153">
        <v>2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3" x14ac:dyDescent="0.2">
      <c r="A120" s="160"/>
      <c r="B120" s="161"/>
      <c r="C120" s="198" t="s">
        <v>1368</v>
      </c>
      <c r="D120" s="195"/>
      <c r="E120" s="196">
        <v>144.28919999999999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3"/>
      <c r="AA120" s="153"/>
      <c r="AB120" s="153"/>
      <c r="AC120" s="153"/>
      <c r="AD120" s="153"/>
      <c r="AE120" s="153"/>
      <c r="AF120" s="153"/>
      <c r="AG120" s="153" t="s">
        <v>243</v>
      </c>
      <c r="AH120" s="153">
        <v>2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3" x14ac:dyDescent="0.2">
      <c r="A121" s="160"/>
      <c r="B121" s="161"/>
      <c r="C121" s="198" t="s">
        <v>1369</v>
      </c>
      <c r="D121" s="195"/>
      <c r="E121" s="196">
        <v>-4.72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3"/>
      <c r="AA121" s="153"/>
      <c r="AB121" s="153"/>
      <c r="AC121" s="153"/>
      <c r="AD121" s="153"/>
      <c r="AE121" s="153"/>
      <c r="AF121" s="153"/>
      <c r="AG121" s="153" t="s">
        <v>243</v>
      </c>
      <c r="AH121" s="153">
        <v>2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3" x14ac:dyDescent="0.2">
      <c r="A122" s="160"/>
      <c r="B122" s="161"/>
      <c r="C122" s="198" t="s">
        <v>1370</v>
      </c>
      <c r="D122" s="195"/>
      <c r="E122" s="196">
        <v>56.212200000000003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3"/>
      <c r="AA122" s="153"/>
      <c r="AB122" s="153"/>
      <c r="AC122" s="153"/>
      <c r="AD122" s="153"/>
      <c r="AE122" s="153"/>
      <c r="AF122" s="153"/>
      <c r="AG122" s="153" t="s">
        <v>243</v>
      </c>
      <c r="AH122" s="153">
        <v>2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3" x14ac:dyDescent="0.2">
      <c r="A123" s="160"/>
      <c r="B123" s="161"/>
      <c r="C123" s="198" t="s">
        <v>1371</v>
      </c>
      <c r="D123" s="195"/>
      <c r="E123" s="196">
        <v>-10.3604</v>
      </c>
      <c r="F123" s="163"/>
      <c r="G123" s="163"/>
      <c r="H123" s="163"/>
      <c r="I123" s="163"/>
      <c r="J123" s="163"/>
      <c r="K123" s="163"/>
      <c r="L123" s="163"/>
      <c r="M123" s="163"/>
      <c r="N123" s="162"/>
      <c r="O123" s="162"/>
      <c r="P123" s="162"/>
      <c r="Q123" s="162"/>
      <c r="R123" s="163"/>
      <c r="S123" s="163"/>
      <c r="T123" s="163"/>
      <c r="U123" s="163"/>
      <c r="V123" s="163"/>
      <c r="W123" s="163"/>
      <c r="X123" s="163"/>
      <c r="Y123" s="163"/>
      <c r="Z123" s="153"/>
      <c r="AA123" s="153"/>
      <c r="AB123" s="153"/>
      <c r="AC123" s="153"/>
      <c r="AD123" s="153"/>
      <c r="AE123" s="153"/>
      <c r="AF123" s="153"/>
      <c r="AG123" s="153" t="s">
        <v>243</v>
      </c>
      <c r="AH123" s="153">
        <v>2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3" x14ac:dyDescent="0.2">
      <c r="A124" s="160"/>
      <c r="B124" s="161"/>
      <c r="C124" s="198" t="s">
        <v>1372</v>
      </c>
      <c r="D124" s="195"/>
      <c r="E124" s="196">
        <v>56.212200000000003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3"/>
      <c r="AA124" s="153"/>
      <c r="AB124" s="153"/>
      <c r="AC124" s="153"/>
      <c r="AD124" s="153"/>
      <c r="AE124" s="153"/>
      <c r="AF124" s="153"/>
      <c r="AG124" s="153" t="s">
        <v>243</v>
      </c>
      <c r="AH124" s="153">
        <v>2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3" x14ac:dyDescent="0.2">
      <c r="A125" s="160"/>
      <c r="B125" s="161"/>
      <c r="C125" s="198" t="s">
        <v>1373</v>
      </c>
      <c r="D125" s="195"/>
      <c r="E125" s="196">
        <v>-12.7875</v>
      </c>
      <c r="F125" s="163"/>
      <c r="G125" s="163"/>
      <c r="H125" s="163"/>
      <c r="I125" s="163"/>
      <c r="J125" s="163"/>
      <c r="K125" s="163"/>
      <c r="L125" s="163"/>
      <c r="M125" s="163"/>
      <c r="N125" s="162"/>
      <c r="O125" s="162"/>
      <c r="P125" s="162"/>
      <c r="Q125" s="162"/>
      <c r="R125" s="163"/>
      <c r="S125" s="163"/>
      <c r="T125" s="163"/>
      <c r="U125" s="163"/>
      <c r="V125" s="163"/>
      <c r="W125" s="163"/>
      <c r="X125" s="163"/>
      <c r="Y125" s="163"/>
      <c r="Z125" s="153"/>
      <c r="AA125" s="153"/>
      <c r="AB125" s="153"/>
      <c r="AC125" s="153"/>
      <c r="AD125" s="153"/>
      <c r="AE125" s="153"/>
      <c r="AF125" s="153"/>
      <c r="AG125" s="153" t="s">
        <v>243</v>
      </c>
      <c r="AH125" s="153">
        <v>2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3" x14ac:dyDescent="0.2">
      <c r="A126" s="160"/>
      <c r="B126" s="161"/>
      <c r="C126" s="197" t="s">
        <v>1374</v>
      </c>
      <c r="D126" s="195"/>
      <c r="E126" s="196"/>
      <c r="F126" s="163"/>
      <c r="G126" s="163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3"/>
      <c r="AA126" s="153"/>
      <c r="AB126" s="153"/>
      <c r="AC126" s="153"/>
      <c r="AD126" s="153"/>
      <c r="AE126" s="153"/>
      <c r="AF126" s="153"/>
      <c r="AG126" s="153" t="s">
        <v>243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3" x14ac:dyDescent="0.2">
      <c r="A127" s="160"/>
      <c r="B127" s="161"/>
      <c r="C127" s="194" t="s">
        <v>1375</v>
      </c>
      <c r="D127" s="192"/>
      <c r="E127" s="193">
        <v>18.336749999999999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3"/>
      <c r="AA127" s="153"/>
      <c r="AB127" s="153"/>
      <c r="AC127" s="153"/>
      <c r="AD127" s="153"/>
      <c r="AE127" s="153"/>
      <c r="AF127" s="153"/>
      <c r="AG127" s="153" t="s">
        <v>243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3" x14ac:dyDescent="0.2">
      <c r="A128" s="160"/>
      <c r="B128" s="161"/>
      <c r="C128" s="197" t="s">
        <v>1365</v>
      </c>
      <c r="D128" s="195"/>
      <c r="E128" s="196"/>
      <c r="F128" s="163"/>
      <c r="G128" s="163"/>
      <c r="H128" s="163"/>
      <c r="I128" s="163"/>
      <c r="J128" s="163"/>
      <c r="K128" s="163"/>
      <c r="L128" s="163"/>
      <c r="M128" s="163"/>
      <c r="N128" s="162"/>
      <c r="O128" s="162"/>
      <c r="P128" s="162"/>
      <c r="Q128" s="162"/>
      <c r="R128" s="163"/>
      <c r="S128" s="163"/>
      <c r="T128" s="163"/>
      <c r="U128" s="163"/>
      <c r="V128" s="163"/>
      <c r="W128" s="163"/>
      <c r="X128" s="163"/>
      <c r="Y128" s="163"/>
      <c r="Z128" s="153"/>
      <c r="AA128" s="153"/>
      <c r="AB128" s="153"/>
      <c r="AC128" s="153"/>
      <c r="AD128" s="153"/>
      <c r="AE128" s="153"/>
      <c r="AF128" s="153"/>
      <c r="AG128" s="153" t="s">
        <v>243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3" x14ac:dyDescent="0.2">
      <c r="A129" s="160"/>
      <c r="B129" s="161"/>
      <c r="C129" s="198" t="s">
        <v>1376</v>
      </c>
      <c r="D129" s="195"/>
      <c r="E129" s="196">
        <v>114.33255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3"/>
      <c r="AA129" s="153"/>
      <c r="AB129" s="153"/>
      <c r="AC129" s="153"/>
      <c r="AD129" s="153"/>
      <c r="AE129" s="153"/>
      <c r="AF129" s="153"/>
      <c r="AG129" s="153" t="s">
        <v>243</v>
      </c>
      <c r="AH129" s="153">
        <v>2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3" x14ac:dyDescent="0.2">
      <c r="A130" s="160"/>
      <c r="B130" s="161"/>
      <c r="C130" s="198" t="s">
        <v>1367</v>
      </c>
      <c r="D130" s="195"/>
      <c r="E130" s="196">
        <v>-6.4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3"/>
      <c r="AA130" s="153"/>
      <c r="AB130" s="153"/>
      <c r="AC130" s="153"/>
      <c r="AD130" s="153"/>
      <c r="AE130" s="153"/>
      <c r="AF130" s="153"/>
      <c r="AG130" s="153" t="s">
        <v>243</v>
      </c>
      <c r="AH130" s="153">
        <v>2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3" x14ac:dyDescent="0.2">
      <c r="A131" s="160"/>
      <c r="B131" s="161"/>
      <c r="C131" s="198" t="s">
        <v>1377</v>
      </c>
      <c r="D131" s="195"/>
      <c r="E131" s="196">
        <v>152.57550000000001</v>
      </c>
      <c r="F131" s="163"/>
      <c r="G131" s="163"/>
      <c r="H131" s="163"/>
      <c r="I131" s="163"/>
      <c r="J131" s="163"/>
      <c r="K131" s="163"/>
      <c r="L131" s="163"/>
      <c r="M131" s="163"/>
      <c r="N131" s="162"/>
      <c r="O131" s="162"/>
      <c r="P131" s="162"/>
      <c r="Q131" s="162"/>
      <c r="R131" s="163"/>
      <c r="S131" s="163"/>
      <c r="T131" s="163"/>
      <c r="U131" s="163"/>
      <c r="V131" s="163"/>
      <c r="W131" s="163"/>
      <c r="X131" s="163"/>
      <c r="Y131" s="163"/>
      <c r="Z131" s="153"/>
      <c r="AA131" s="153"/>
      <c r="AB131" s="153"/>
      <c r="AC131" s="153"/>
      <c r="AD131" s="153"/>
      <c r="AE131" s="153"/>
      <c r="AF131" s="153"/>
      <c r="AG131" s="153" t="s">
        <v>243</v>
      </c>
      <c r="AH131" s="153">
        <v>2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3" x14ac:dyDescent="0.2">
      <c r="A132" s="160"/>
      <c r="B132" s="161"/>
      <c r="C132" s="198" t="s">
        <v>1369</v>
      </c>
      <c r="D132" s="195"/>
      <c r="E132" s="196">
        <v>-4.72</v>
      </c>
      <c r="F132" s="163"/>
      <c r="G132" s="163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3"/>
      <c r="AA132" s="153"/>
      <c r="AB132" s="153"/>
      <c r="AC132" s="153"/>
      <c r="AD132" s="153"/>
      <c r="AE132" s="153"/>
      <c r="AF132" s="153"/>
      <c r="AG132" s="153" t="s">
        <v>243</v>
      </c>
      <c r="AH132" s="153">
        <v>2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3" x14ac:dyDescent="0.2">
      <c r="A133" s="160"/>
      <c r="B133" s="161"/>
      <c r="C133" s="198" t="s">
        <v>1378</v>
      </c>
      <c r="D133" s="195"/>
      <c r="E133" s="196">
        <v>79.400199999999998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3"/>
      <c r="AA133" s="153"/>
      <c r="AB133" s="153"/>
      <c r="AC133" s="153"/>
      <c r="AD133" s="153"/>
      <c r="AE133" s="153"/>
      <c r="AF133" s="153"/>
      <c r="AG133" s="153" t="s">
        <v>243</v>
      </c>
      <c r="AH133" s="153">
        <v>2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3" x14ac:dyDescent="0.2">
      <c r="A134" s="160"/>
      <c r="B134" s="161"/>
      <c r="C134" s="198" t="s">
        <v>1371</v>
      </c>
      <c r="D134" s="195"/>
      <c r="E134" s="196">
        <v>-10.3604</v>
      </c>
      <c r="F134" s="163"/>
      <c r="G134" s="163"/>
      <c r="H134" s="163"/>
      <c r="I134" s="163"/>
      <c r="J134" s="163"/>
      <c r="K134" s="163"/>
      <c r="L134" s="163"/>
      <c r="M134" s="163"/>
      <c r="N134" s="162"/>
      <c r="O134" s="162"/>
      <c r="P134" s="162"/>
      <c r="Q134" s="162"/>
      <c r="R134" s="163"/>
      <c r="S134" s="163"/>
      <c r="T134" s="163"/>
      <c r="U134" s="163"/>
      <c r="V134" s="163"/>
      <c r="W134" s="163"/>
      <c r="X134" s="163"/>
      <c r="Y134" s="163"/>
      <c r="Z134" s="153"/>
      <c r="AA134" s="153"/>
      <c r="AB134" s="153"/>
      <c r="AC134" s="153"/>
      <c r="AD134" s="153"/>
      <c r="AE134" s="153"/>
      <c r="AF134" s="153"/>
      <c r="AG134" s="153" t="s">
        <v>243</v>
      </c>
      <c r="AH134" s="153">
        <v>2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3" x14ac:dyDescent="0.2">
      <c r="A135" s="160"/>
      <c r="B135" s="161"/>
      <c r="C135" s="198" t="s">
        <v>1379</v>
      </c>
      <c r="D135" s="195"/>
      <c r="E135" s="196">
        <v>112.0382</v>
      </c>
      <c r="F135" s="163"/>
      <c r="G135" s="163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3"/>
      <c r="AA135" s="153"/>
      <c r="AB135" s="153"/>
      <c r="AC135" s="153"/>
      <c r="AD135" s="153"/>
      <c r="AE135" s="153"/>
      <c r="AF135" s="153"/>
      <c r="AG135" s="153" t="s">
        <v>243</v>
      </c>
      <c r="AH135" s="153">
        <v>2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3" x14ac:dyDescent="0.2">
      <c r="A136" s="160"/>
      <c r="B136" s="161"/>
      <c r="C136" s="198" t="s">
        <v>1373</v>
      </c>
      <c r="D136" s="195"/>
      <c r="E136" s="196">
        <v>-12.7875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3"/>
      <c r="AA136" s="153"/>
      <c r="AB136" s="153"/>
      <c r="AC136" s="153"/>
      <c r="AD136" s="153"/>
      <c r="AE136" s="153"/>
      <c r="AF136" s="153"/>
      <c r="AG136" s="153" t="s">
        <v>243</v>
      </c>
      <c r="AH136" s="153">
        <v>2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3" x14ac:dyDescent="0.2">
      <c r="A137" s="160"/>
      <c r="B137" s="161"/>
      <c r="C137" s="197" t="s">
        <v>1374</v>
      </c>
      <c r="D137" s="195"/>
      <c r="E137" s="196"/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3"/>
      <c r="AA137" s="153"/>
      <c r="AB137" s="153"/>
      <c r="AC137" s="153"/>
      <c r="AD137" s="153"/>
      <c r="AE137" s="153"/>
      <c r="AF137" s="153"/>
      <c r="AG137" s="153" t="s">
        <v>243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3" x14ac:dyDescent="0.2">
      <c r="A138" s="160"/>
      <c r="B138" s="161"/>
      <c r="C138" s="194" t="s">
        <v>1380</v>
      </c>
      <c r="D138" s="192"/>
      <c r="E138" s="193">
        <v>42.407859999999999</v>
      </c>
      <c r="F138" s="163"/>
      <c r="G138" s="163"/>
      <c r="H138" s="163"/>
      <c r="I138" s="163"/>
      <c r="J138" s="163"/>
      <c r="K138" s="163"/>
      <c r="L138" s="163"/>
      <c r="M138" s="163"/>
      <c r="N138" s="162"/>
      <c r="O138" s="162"/>
      <c r="P138" s="162"/>
      <c r="Q138" s="162"/>
      <c r="R138" s="163"/>
      <c r="S138" s="163"/>
      <c r="T138" s="163"/>
      <c r="U138" s="163"/>
      <c r="V138" s="163"/>
      <c r="W138" s="163"/>
      <c r="X138" s="163"/>
      <c r="Y138" s="163"/>
      <c r="Z138" s="153"/>
      <c r="AA138" s="153"/>
      <c r="AB138" s="153"/>
      <c r="AC138" s="153"/>
      <c r="AD138" s="153"/>
      <c r="AE138" s="153"/>
      <c r="AF138" s="153"/>
      <c r="AG138" s="153" t="s">
        <v>243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74">
        <v>47</v>
      </c>
      <c r="B139" s="175" t="s">
        <v>1381</v>
      </c>
      <c r="C139" s="188" t="s">
        <v>2123</v>
      </c>
      <c r="D139" s="176" t="s">
        <v>239</v>
      </c>
      <c r="E139" s="177">
        <v>1.7136</v>
      </c>
      <c r="F139" s="178">
        <v>0</v>
      </c>
      <c r="G139" s="179">
        <f>ROUND(E139*F139,2)</f>
        <v>0</v>
      </c>
      <c r="H139" s="164">
        <v>0</v>
      </c>
      <c r="I139" s="163">
        <f>ROUND(E139*H139,2)</f>
        <v>0</v>
      </c>
      <c r="J139" s="164">
        <v>30500</v>
      </c>
      <c r="K139" s="163">
        <f>ROUND(E139*J139,2)</f>
        <v>52264.800000000003</v>
      </c>
      <c r="L139" s="163">
        <v>21</v>
      </c>
      <c r="M139" s="163">
        <f>G139*(1+L139/100)</f>
        <v>0</v>
      </c>
      <c r="N139" s="162">
        <v>2.5249999999999999</v>
      </c>
      <c r="O139" s="162">
        <f>ROUND(E139*N139,2)</f>
        <v>4.33</v>
      </c>
      <c r="P139" s="162">
        <v>0</v>
      </c>
      <c r="Q139" s="162">
        <f>ROUND(E139*P139,2)</f>
        <v>0</v>
      </c>
      <c r="R139" s="163"/>
      <c r="S139" s="163" t="s">
        <v>229</v>
      </c>
      <c r="T139" s="163" t="s">
        <v>217</v>
      </c>
      <c r="U139" s="163">
        <v>0</v>
      </c>
      <c r="V139" s="163">
        <f>ROUND(E139*U139,2)</f>
        <v>0</v>
      </c>
      <c r="W139" s="163"/>
      <c r="X139" s="163" t="s">
        <v>240</v>
      </c>
      <c r="Y139" s="163" t="s">
        <v>219</v>
      </c>
      <c r="Z139" s="153"/>
      <c r="AA139" s="153"/>
      <c r="AB139" s="153"/>
      <c r="AC139" s="153"/>
      <c r="AD139" s="153"/>
      <c r="AE139" s="153"/>
      <c r="AF139" s="153"/>
      <c r="AG139" s="153" t="s">
        <v>241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2" x14ac:dyDescent="0.2">
      <c r="A140" s="160"/>
      <c r="B140" s="161"/>
      <c r="C140" s="194" t="s">
        <v>1382</v>
      </c>
      <c r="D140" s="192"/>
      <c r="E140" s="193">
        <v>0.64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3"/>
      <c r="AA140" s="153"/>
      <c r="AB140" s="153"/>
      <c r="AC140" s="153"/>
      <c r="AD140" s="153"/>
      <c r="AE140" s="153"/>
      <c r="AF140" s="153"/>
      <c r="AG140" s="153" t="s">
        <v>243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3" x14ac:dyDescent="0.2">
      <c r="A141" s="160"/>
      <c r="B141" s="161"/>
      <c r="C141" s="194" t="s">
        <v>1383</v>
      </c>
      <c r="D141" s="192"/>
      <c r="E141" s="193">
        <v>1.07</v>
      </c>
      <c r="F141" s="163"/>
      <c r="G141" s="163"/>
      <c r="H141" s="163"/>
      <c r="I141" s="163"/>
      <c r="J141" s="163"/>
      <c r="K141" s="163"/>
      <c r="L141" s="163"/>
      <c r="M141" s="163"/>
      <c r="N141" s="162"/>
      <c r="O141" s="162"/>
      <c r="P141" s="162"/>
      <c r="Q141" s="162"/>
      <c r="R141" s="163"/>
      <c r="S141" s="163"/>
      <c r="T141" s="163"/>
      <c r="U141" s="163"/>
      <c r="V141" s="163"/>
      <c r="W141" s="163"/>
      <c r="X141" s="163"/>
      <c r="Y141" s="163"/>
      <c r="Z141" s="153"/>
      <c r="AA141" s="153"/>
      <c r="AB141" s="153"/>
      <c r="AC141" s="153"/>
      <c r="AD141" s="153"/>
      <c r="AE141" s="153"/>
      <c r="AF141" s="153"/>
      <c r="AG141" s="153" t="s">
        <v>243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x14ac:dyDescent="0.2">
      <c r="A142" s="167" t="s">
        <v>211</v>
      </c>
      <c r="B142" s="168" t="s">
        <v>106</v>
      </c>
      <c r="C142" s="186" t="s">
        <v>107</v>
      </c>
      <c r="D142" s="169"/>
      <c r="E142" s="170"/>
      <c r="F142" s="171"/>
      <c r="G142" s="172">
        <f>SUMIF(AG143:AG177,"&lt;&gt;NOR",G143:G177)</f>
        <v>0</v>
      </c>
      <c r="H142" s="166"/>
      <c r="I142" s="166">
        <f>SUM(I143:I177)</f>
        <v>214519.81</v>
      </c>
      <c r="J142" s="166"/>
      <c r="K142" s="166">
        <f>SUM(K143:K177)</f>
        <v>103309.84000000001</v>
      </c>
      <c r="L142" s="166"/>
      <c r="M142" s="166">
        <f>SUM(M143:M177)</f>
        <v>0</v>
      </c>
      <c r="N142" s="165"/>
      <c r="O142" s="165">
        <f>SUM(O143:O177)</f>
        <v>54.32</v>
      </c>
      <c r="P142" s="165"/>
      <c r="Q142" s="165">
        <f>SUM(Q143:Q177)</f>
        <v>0</v>
      </c>
      <c r="R142" s="166"/>
      <c r="S142" s="166"/>
      <c r="T142" s="166"/>
      <c r="U142" s="166"/>
      <c r="V142" s="166">
        <f>SUM(V143:V177)</f>
        <v>150.94</v>
      </c>
      <c r="W142" s="166"/>
      <c r="X142" s="166"/>
      <c r="Y142" s="166"/>
      <c r="AG142" t="s">
        <v>212</v>
      </c>
    </row>
    <row r="143" spans="1:60" ht="22.5" outlineLevel="1" x14ac:dyDescent="0.2">
      <c r="A143" s="174">
        <v>48</v>
      </c>
      <c r="B143" s="175" t="s">
        <v>1384</v>
      </c>
      <c r="C143" s="188" t="s">
        <v>2124</v>
      </c>
      <c r="D143" s="176" t="s">
        <v>256</v>
      </c>
      <c r="E143" s="177">
        <v>5</v>
      </c>
      <c r="F143" s="178">
        <v>0</v>
      </c>
      <c r="G143" s="179">
        <f>ROUND(E143*F143,2)</f>
        <v>0</v>
      </c>
      <c r="H143" s="164">
        <v>341.14</v>
      </c>
      <c r="I143" s="163">
        <f>ROUND(E143*H143,2)</f>
        <v>1705.7</v>
      </c>
      <c r="J143" s="164">
        <v>1536.86</v>
      </c>
      <c r="K143" s="163">
        <f>ROUND(E143*J143,2)</f>
        <v>7684.3</v>
      </c>
      <c r="L143" s="163">
        <v>21</v>
      </c>
      <c r="M143" s="163">
        <f>G143*(1+L143/100)</f>
        <v>0</v>
      </c>
      <c r="N143" s="162">
        <v>0.19116</v>
      </c>
      <c r="O143" s="162">
        <f>ROUND(E143*N143,2)</f>
        <v>0.96</v>
      </c>
      <c r="P143" s="162">
        <v>0</v>
      </c>
      <c r="Q143" s="162">
        <f>ROUND(E143*P143,2)</f>
        <v>0</v>
      </c>
      <c r="R143" s="163"/>
      <c r="S143" s="163" t="s">
        <v>216</v>
      </c>
      <c r="T143" s="163" t="s">
        <v>216</v>
      </c>
      <c r="U143" s="163">
        <v>1.28</v>
      </c>
      <c r="V143" s="163">
        <f>ROUND(E143*U143,2)</f>
        <v>6.4</v>
      </c>
      <c r="W143" s="163"/>
      <c r="X143" s="163" t="s">
        <v>240</v>
      </c>
      <c r="Y143" s="163" t="s">
        <v>219</v>
      </c>
      <c r="Z143" s="153"/>
      <c r="AA143" s="153"/>
      <c r="AB143" s="153"/>
      <c r="AC143" s="153"/>
      <c r="AD143" s="153"/>
      <c r="AE143" s="153"/>
      <c r="AF143" s="153"/>
      <c r="AG143" s="153" t="s">
        <v>241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2" x14ac:dyDescent="0.2">
      <c r="A144" s="160"/>
      <c r="B144" s="161"/>
      <c r="C144" s="194" t="s">
        <v>1385</v>
      </c>
      <c r="D144" s="192"/>
      <c r="E144" s="193">
        <v>3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3"/>
      <c r="AA144" s="153"/>
      <c r="AB144" s="153"/>
      <c r="AC144" s="153"/>
      <c r="AD144" s="153"/>
      <c r="AE144" s="153"/>
      <c r="AF144" s="153"/>
      <c r="AG144" s="153" t="s">
        <v>243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3" x14ac:dyDescent="0.2">
      <c r="A145" s="160"/>
      <c r="B145" s="161"/>
      <c r="C145" s="194" t="s">
        <v>1386</v>
      </c>
      <c r="D145" s="192"/>
      <c r="E145" s="193">
        <v>1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3"/>
      <c r="AA145" s="153"/>
      <c r="AB145" s="153"/>
      <c r="AC145" s="153"/>
      <c r="AD145" s="153"/>
      <c r="AE145" s="153"/>
      <c r="AF145" s="153"/>
      <c r="AG145" s="153" t="s">
        <v>243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3" x14ac:dyDescent="0.2">
      <c r="A146" s="160"/>
      <c r="B146" s="161"/>
      <c r="C146" s="194" t="s">
        <v>1387</v>
      </c>
      <c r="D146" s="192"/>
      <c r="E146" s="193">
        <v>1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3"/>
      <c r="AA146" s="153"/>
      <c r="AB146" s="153"/>
      <c r="AC146" s="153"/>
      <c r="AD146" s="153"/>
      <c r="AE146" s="153"/>
      <c r="AF146" s="153"/>
      <c r="AG146" s="153" t="s">
        <v>243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22.5" outlineLevel="1" x14ac:dyDescent="0.2">
      <c r="A147" s="174">
        <v>49</v>
      </c>
      <c r="B147" s="175" t="s">
        <v>1388</v>
      </c>
      <c r="C147" s="188" t="s">
        <v>2125</v>
      </c>
      <c r="D147" s="176" t="s">
        <v>256</v>
      </c>
      <c r="E147" s="177">
        <v>7</v>
      </c>
      <c r="F147" s="178">
        <v>0</v>
      </c>
      <c r="G147" s="179">
        <f>ROUND(E147*F147,2)</f>
        <v>0</v>
      </c>
      <c r="H147" s="164">
        <v>540.05999999999995</v>
      </c>
      <c r="I147" s="163">
        <f>ROUND(E147*H147,2)</f>
        <v>3780.42</v>
      </c>
      <c r="J147" s="164">
        <v>2284.94</v>
      </c>
      <c r="K147" s="163">
        <f>ROUND(E147*J147,2)</f>
        <v>15994.58</v>
      </c>
      <c r="L147" s="163">
        <v>21</v>
      </c>
      <c r="M147" s="163">
        <f>G147*(1+L147/100)</f>
        <v>0</v>
      </c>
      <c r="N147" s="162">
        <v>0.30159000000000002</v>
      </c>
      <c r="O147" s="162">
        <f>ROUND(E147*N147,2)</f>
        <v>2.11</v>
      </c>
      <c r="P147" s="162">
        <v>0</v>
      </c>
      <c r="Q147" s="162">
        <f>ROUND(E147*P147,2)</f>
        <v>0</v>
      </c>
      <c r="R147" s="163"/>
      <c r="S147" s="163" t="s">
        <v>216</v>
      </c>
      <c r="T147" s="163" t="s">
        <v>216</v>
      </c>
      <c r="U147" s="163">
        <v>1.9019999999999999</v>
      </c>
      <c r="V147" s="163">
        <f>ROUND(E147*U147,2)</f>
        <v>13.31</v>
      </c>
      <c r="W147" s="163"/>
      <c r="X147" s="163" t="s">
        <v>240</v>
      </c>
      <c r="Y147" s="163" t="s">
        <v>219</v>
      </c>
      <c r="Z147" s="153"/>
      <c r="AA147" s="153"/>
      <c r="AB147" s="153"/>
      <c r="AC147" s="153"/>
      <c r="AD147" s="153"/>
      <c r="AE147" s="153"/>
      <c r="AF147" s="153"/>
      <c r="AG147" s="153" t="s">
        <v>241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2" x14ac:dyDescent="0.2">
      <c r="A148" s="160"/>
      <c r="B148" s="161"/>
      <c r="C148" s="194" t="s">
        <v>1389</v>
      </c>
      <c r="D148" s="192"/>
      <c r="E148" s="193">
        <v>6</v>
      </c>
      <c r="F148" s="163"/>
      <c r="G148" s="163"/>
      <c r="H148" s="163"/>
      <c r="I148" s="163"/>
      <c r="J148" s="163"/>
      <c r="K148" s="163"/>
      <c r="L148" s="163"/>
      <c r="M148" s="163"/>
      <c r="N148" s="162"/>
      <c r="O148" s="162"/>
      <c r="P148" s="162"/>
      <c r="Q148" s="162"/>
      <c r="R148" s="163"/>
      <c r="S148" s="163"/>
      <c r="T148" s="163"/>
      <c r="U148" s="163"/>
      <c r="V148" s="163"/>
      <c r="W148" s="163"/>
      <c r="X148" s="163"/>
      <c r="Y148" s="163"/>
      <c r="Z148" s="153"/>
      <c r="AA148" s="153"/>
      <c r="AB148" s="153"/>
      <c r="AC148" s="153"/>
      <c r="AD148" s="153"/>
      <c r="AE148" s="153"/>
      <c r="AF148" s="153"/>
      <c r="AG148" s="153" t="s">
        <v>243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3" x14ac:dyDescent="0.2">
      <c r="A149" s="160"/>
      <c r="B149" s="161"/>
      <c r="C149" s="194" t="s">
        <v>1390</v>
      </c>
      <c r="D149" s="192"/>
      <c r="E149" s="193">
        <v>1</v>
      </c>
      <c r="F149" s="163"/>
      <c r="G149" s="163"/>
      <c r="H149" s="163"/>
      <c r="I149" s="163"/>
      <c r="J149" s="163"/>
      <c r="K149" s="163"/>
      <c r="L149" s="163"/>
      <c r="M149" s="163"/>
      <c r="N149" s="162"/>
      <c r="O149" s="162"/>
      <c r="P149" s="162"/>
      <c r="Q149" s="162"/>
      <c r="R149" s="163"/>
      <c r="S149" s="163"/>
      <c r="T149" s="163"/>
      <c r="U149" s="163"/>
      <c r="V149" s="163"/>
      <c r="W149" s="163"/>
      <c r="X149" s="163"/>
      <c r="Y149" s="163"/>
      <c r="Z149" s="153"/>
      <c r="AA149" s="153"/>
      <c r="AB149" s="153"/>
      <c r="AC149" s="153"/>
      <c r="AD149" s="153"/>
      <c r="AE149" s="153"/>
      <c r="AF149" s="153"/>
      <c r="AG149" s="153" t="s">
        <v>243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74">
        <v>50</v>
      </c>
      <c r="B150" s="175" t="s">
        <v>1391</v>
      </c>
      <c r="C150" s="188" t="s">
        <v>1392</v>
      </c>
      <c r="D150" s="176" t="s">
        <v>239</v>
      </c>
      <c r="E150" s="177">
        <v>1.30884</v>
      </c>
      <c r="F150" s="178">
        <v>0</v>
      </c>
      <c r="G150" s="179">
        <f>ROUND(E150*F150,2)</f>
        <v>0</v>
      </c>
      <c r="H150" s="164">
        <v>3598.11</v>
      </c>
      <c r="I150" s="163">
        <f>ROUND(E150*H150,2)</f>
        <v>4709.3500000000004</v>
      </c>
      <c r="J150" s="164">
        <v>641.89</v>
      </c>
      <c r="K150" s="163">
        <f>ROUND(E150*J150,2)</f>
        <v>840.13</v>
      </c>
      <c r="L150" s="163">
        <v>21</v>
      </c>
      <c r="M150" s="163">
        <f>G150*(1+L150/100)</f>
        <v>0</v>
      </c>
      <c r="N150" s="162">
        <v>2.5251399999999999</v>
      </c>
      <c r="O150" s="162">
        <f>ROUND(E150*N150,2)</f>
        <v>3.31</v>
      </c>
      <c r="P150" s="162">
        <v>0</v>
      </c>
      <c r="Q150" s="162">
        <f>ROUND(E150*P150,2)</f>
        <v>0</v>
      </c>
      <c r="R150" s="163"/>
      <c r="S150" s="163" t="s">
        <v>216</v>
      </c>
      <c r="T150" s="163" t="s">
        <v>216</v>
      </c>
      <c r="U150" s="163">
        <v>0.98699999999999999</v>
      </c>
      <c r="V150" s="163">
        <f>ROUND(E150*U150,2)</f>
        <v>1.29</v>
      </c>
      <c r="W150" s="163"/>
      <c r="X150" s="163" t="s">
        <v>240</v>
      </c>
      <c r="Y150" s="163" t="s">
        <v>219</v>
      </c>
      <c r="Z150" s="153"/>
      <c r="AA150" s="153"/>
      <c r="AB150" s="153"/>
      <c r="AC150" s="153"/>
      <c r="AD150" s="153"/>
      <c r="AE150" s="153"/>
      <c r="AF150" s="153"/>
      <c r="AG150" s="153" t="s">
        <v>241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2" x14ac:dyDescent="0.2">
      <c r="A151" s="160"/>
      <c r="B151" s="161"/>
      <c r="C151" s="194" t="s">
        <v>1393</v>
      </c>
      <c r="D151" s="192"/>
      <c r="E151" s="193">
        <v>1.875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3"/>
      <c r="AA151" s="153"/>
      <c r="AB151" s="153"/>
      <c r="AC151" s="153"/>
      <c r="AD151" s="153"/>
      <c r="AE151" s="153"/>
      <c r="AF151" s="153"/>
      <c r="AG151" s="153" t="s">
        <v>243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ht="22.5" outlineLevel="3" x14ac:dyDescent="0.2">
      <c r="A152" s="160"/>
      <c r="B152" s="161"/>
      <c r="C152" s="194" t="s">
        <v>1394</v>
      </c>
      <c r="D152" s="192"/>
      <c r="E152" s="193">
        <v>-0.56616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3"/>
      <c r="AA152" s="153"/>
      <c r="AB152" s="153"/>
      <c r="AC152" s="153"/>
      <c r="AD152" s="153"/>
      <c r="AE152" s="153"/>
      <c r="AF152" s="153"/>
      <c r="AG152" s="153" t="s">
        <v>243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74">
        <v>51</v>
      </c>
      <c r="B153" s="175" t="s">
        <v>1395</v>
      </c>
      <c r="C153" s="188" t="s">
        <v>1396</v>
      </c>
      <c r="D153" s="176" t="s">
        <v>245</v>
      </c>
      <c r="E153" s="177">
        <v>1.41</v>
      </c>
      <c r="F153" s="178">
        <v>0</v>
      </c>
      <c r="G153" s="179">
        <f>ROUND(E153*F153,2)</f>
        <v>0</v>
      </c>
      <c r="H153" s="164">
        <v>476.95</v>
      </c>
      <c r="I153" s="163">
        <f>ROUND(E153*H153,2)</f>
        <v>672.5</v>
      </c>
      <c r="J153" s="164">
        <v>480.05</v>
      </c>
      <c r="K153" s="163">
        <f>ROUND(E153*J153,2)</f>
        <v>676.87</v>
      </c>
      <c r="L153" s="163">
        <v>21</v>
      </c>
      <c r="M153" s="163">
        <f>G153*(1+L153/100)</f>
        <v>0</v>
      </c>
      <c r="N153" s="162">
        <v>3.6360000000000003E-2</v>
      </c>
      <c r="O153" s="162">
        <f>ROUND(E153*N153,2)</f>
        <v>0.05</v>
      </c>
      <c r="P153" s="162">
        <v>0</v>
      </c>
      <c r="Q153" s="162">
        <f>ROUND(E153*P153,2)</f>
        <v>0</v>
      </c>
      <c r="R153" s="163"/>
      <c r="S153" s="163" t="s">
        <v>216</v>
      </c>
      <c r="T153" s="163" t="s">
        <v>216</v>
      </c>
      <c r="U153" s="163">
        <v>0.73399999999999999</v>
      </c>
      <c r="V153" s="163">
        <f>ROUND(E153*U153,2)</f>
        <v>1.03</v>
      </c>
      <c r="W153" s="163"/>
      <c r="X153" s="163" t="s">
        <v>240</v>
      </c>
      <c r="Y153" s="163" t="s">
        <v>219</v>
      </c>
      <c r="Z153" s="153"/>
      <c r="AA153" s="153"/>
      <c r="AB153" s="153"/>
      <c r="AC153" s="153"/>
      <c r="AD153" s="153"/>
      <c r="AE153" s="153"/>
      <c r="AF153" s="153"/>
      <c r="AG153" s="153" t="s">
        <v>241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2" x14ac:dyDescent="0.2">
      <c r="A154" s="160"/>
      <c r="B154" s="161"/>
      <c r="C154" s="194" t="s">
        <v>1397</v>
      </c>
      <c r="D154" s="192"/>
      <c r="E154" s="193">
        <v>1.41</v>
      </c>
      <c r="F154" s="163"/>
      <c r="G154" s="163"/>
      <c r="H154" s="163"/>
      <c r="I154" s="163"/>
      <c r="J154" s="163"/>
      <c r="K154" s="163"/>
      <c r="L154" s="163"/>
      <c r="M154" s="163"/>
      <c r="N154" s="162"/>
      <c r="O154" s="162"/>
      <c r="P154" s="162"/>
      <c r="Q154" s="162"/>
      <c r="R154" s="163"/>
      <c r="S154" s="163"/>
      <c r="T154" s="163"/>
      <c r="U154" s="163"/>
      <c r="V154" s="163"/>
      <c r="W154" s="163"/>
      <c r="X154" s="163"/>
      <c r="Y154" s="163"/>
      <c r="Z154" s="153"/>
      <c r="AA154" s="153"/>
      <c r="AB154" s="153"/>
      <c r="AC154" s="153"/>
      <c r="AD154" s="153"/>
      <c r="AE154" s="153"/>
      <c r="AF154" s="153"/>
      <c r="AG154" s="153" t="s">
        <v>243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80">
        <v>52</v>
      </c>
      <c r="B155" s="181" t="s">
        <v>1398</v>
      </c>
      <c r="C155" s="187" t="s">
        <v>1399</v>
      </c>
      <c r="D155" s="182" t="s">
        <v>245</v>
      </c>
      <c r="E155" s="183">
        <v>1.41</v>
      </c>
      <c r="F155" s="184">
        <v>0</v>
      </c>
      <c r="G155" s="185">
        <f>ROUND(E155*F155,2)</f>
        <v>0</v>
      </c>
      <c r="H155" s="164">
        <v>0</v>
      </c>
      <c r="I155" s="163">
        <f>ROUND(E155*H155,2)</f>
        <v>0</v>
      </c>
      <c r="J155" s="164">
        <v>177</v>
      </c>
      <c r="K155" s="163">
        <f>ROUND(E155*J155,2)</f>
        <v>249.57</v>
      </c>
      <c r="L155" s="163">
        <v>21</v>
      </c>
      <c r="M155" s="163">
        <f>G155*(1+L155/100)</f>
        <v>0</v>
      </c>
      <c r="N155" s="162">
        <v>0</v>
      </c>
      <c r="O155" s="162">
        <f>ROUND(E155*N155,2)</f>
        <v>0</v>
      </c>
      <c r="P155" s="162">
        <v>0</v>
      </c>
      <c r="Q155" s="162">
        <f>ROUND(E155*P155,2)</f>
        <v>0</v>
      </c>
      <c r="R155" s="163"/>
      <c r="S155" s="163" t="s">
        <v>216</v>
      </c>
      <c r="T155" s="163" t="s">
        <v>216</v>
      </c>
      <c r="U155" s="163">
        <v>0.17299999999999999</v>
      </c>
      <c r="V155" s="163">
        <f>ROUND(E155*U155,2)</f>
        <v>0.24</v>
      </c>
      <c r="W155" s="163"/>
      <c r="X155" s="163" t="s">
        <v>240</v>
      </c>
      <c r="Y155" s="163" t="s">
        <v>219</v>
      </c>
      <c r="Z155" s="153"/>
      <c r="AA155" s="153"/>
      <c r="AB155" s="153"/>
      <c r="AC155" s="153"/>
      <c r="AD155" s="153"/>
      <c r="AE155" s="153"/>
      <c r="AF155" s="153"/>
      <c r="AG155" s="153" t="s">
        <v>241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ht="22.5" outlineLevel="1" x14ac:dyDescent="0.2">
      <c r="A156" s="180">
        <v>53</v>
      </c>
      <c r="B156" s="181" t="s">
        <v>1400</v>
      </c>
      <c r="C156" s="187" t="s">
        <v>1401</v>
      </c>
      <c r="D156" s="182" t="s">
        <v>245</v>
      </c>
      <c r="E156" s="183">
        <v>1.41</v>
      </c>
      <c r="F156" s="184">
        <v>0</v>
      </c>
      <c r="G156" s="185">
        <f>ROUND(E156*F156,2)</f>
        <v>0</v>
      </c>
      <c r="H156" s="164">
        <v>21.87</v>
      </c>
      <c r="I156" s="163">
        <f>ROUND(E156*H156,2)</f>
        <v>30.84</v>
      </c>
      <c r="J156" s="164">
        <v>236.63</v>
      </c>
      <c r="K156" s="163">
        <f>ROUND(E156*J156,2)</f>
        <v>333.65</v>
      </c>
      <c r="L156" s="163">
        <v>21</v>
      </c>
      <c r="M156" s="163">
        <f>G156*(1+L156/100)</f>
        <v>0</v>
      </c>
      <c r="N156" s="162">
        <v>2.2699999999999999E-3</v>
      </c>
      <c r="O156" s="162">
        <f>ROUND(E156*N156,2)</f>
        <v>0</v>
      </c>
      <c r="P156" s="162">
        <v>0</v>
      </c>
      <c r="Q156" s="162">
        <f>ROUND(E156*P156,2)</f>
        <v>0</v>
      </c>
      <c r="R156" s="163"/>
      <c r="S156" s="163" t="s">
        <v>216</v>
      </c>
      <c r="T156" s="163" t="s">
        <v>216</v>
      </c>
      <c r="U156" s="163">
        <v>0.38600000000000001</v>
      </c>
      <c r="V156" s="163">
        <f>ROUND(E156*U156,2)</f>
        <v>0.54</v>
      </c>
      <c r="W156" s="163"/>
      <c r="X156" s="163" t="s">
        <v>240</v>
      </c>
      <c r="Y156" s="163" t="s">
        <v>219</v>
      </c>
      <c r="Z156" s="153"/>
      <c r="AA156" s="153"/>
      <c r="AB156" s="153"/>
      <c r="AC156" s="153"/>
      <c r="AD156" s="153"/>
      <c r="AE156" s="153"/>
      <c r="AF156" s="153"/>
      <c r="AG156" s="153" t="s">
        <v>241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2.5" outlineLevel="1" x14ac:dyDescent="0.2">
      <c r="A157" s="180">
        <v>54</v>
      </c>
      <c r="B157" s="181" t="s">
        <v>1402</v>
      </c>
      <c r="C157" s="187" t="s">
        <v>1403</v>
      </c>
      <c r="D157" s="182" t="s">
        <v>245</v>
      </c>
      <c r="E157" s="183">
        <v>1.41</v>
      </c>
      <c r="F157" s="184">
        <v>0</v>
      </c>
      <c r="G157" s="185">
        <f>ROUND(E157*F157,2)</f>
        <v>0</v>
      </c>
      <c r="H157" s="164">
        <v>0</v>
      </c>
      <c r="I157" s="163">
        <f>ROUND(E157*H157,2)</f>
        <v>0</v>
      </c>
      <c r="J157" s="164">
        <v>72.2</v>
      </c>
      <c r="K157" s="163">
        <f>ROUND(E157*J157,2)</f>
        <v>101.8</v>
      </c>
      <c r="L157" s="163">
        <v>21</v>
      </c>
      <c r="M157" s="163">
        <f>G157*(1+L157/100)</f>
        <v>0</v>
      </c>
      <c r="N157" s="162">
        <v>0</v>
      </c>
      <c r="O157" s="162">
        <f>ROUND(E157*N157,2)</f>
        <v>0</v>
      </c>
      <c r="P157" s="162">
        <v>0</v>
      </c>
      <c r="Q157" s="162">
        <f>ROUND(E157*P157,2)</f>
        <v>0</v>
      </c>
      <c r="R157" s="163"/>
      <c r="S157" s="163" t="s">
        <v>216</v>
      </c>
      <c r="T157" s="163" t="s">
        <v>216</v>
      </c>
      <c r="U157" s="163">
        <v>0.13</v>
      </c>
      <c r="V157" s="163">
        <f>ROUND(E157*U157,2)</f>
        <v>0.18</v>
      </c>
      <c r="W157" s="163"/>
      <c r="X157" s="163" t="s">
        <v>240</v>
      </c>
      <c r="Y157" s="163" t="s">
        <v>219</v>
      </c>
      <c r="Z157" s="153"/>
      <c r="AA157" s="153"/>
      <c r="AB157" s="153"/>
      <c r="AC157" s="153"/>
      <c r="AD157" s="153"/>
      <c r="AE157" s="153"/>
      <c r="AF157" s="153"/>
      <c r="AG157" s="153" t="s">
        <v>241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74">
        <v>55</v>
      </c>
      <c r="B158" s="175" t="s">
        <v>1404</v>
      </c>
      <c r="C158" s="188" t="s">
        <v>1405</v>
      </c>
      <c r="D158" s="176" t="s">
        <v>283</v>
      </c>
      <c r="E158" s="177">
        <v>0.10471</v>
      </c>
      <c r="F158" s="178">
        <v>0</v>
      </c>
      <c r="G158" s="179">
        <f>ROUND(E158*F158,2)</f>
        <v>0</v>
      </c>
      <c r="H158" s="164">
        <v>42445.79</v>
      </c>
      <c r="I158" s="163">
        <f>ROUND(E158*H158,2)</f>
        <v>4444.5</v>
      </c>
      <c r="J158" s="164">
        <v>17724.21</v>
      </c>
      <c r="K158" s="163">
        <f>ROUND(E158*J158,2)</f>
        <v>1855.9</v>
      </c>
      <c r="L158" s="163">
        <v>21</v>
      </c>
      <c r="M158" s="163">
        <f>G158*(1+L158/100)</f>
        <v>0</v>
      </c>
      <c r="N158" s="162">
        <v>1.0327900000000001</v>
      </c>
      <c r="O158" s="162">
        <f>ROUND(E158*N158,2)</f>
        <v>0.11</v>
      </c>
      <c r="P158" s="162">
        <v>0</v>
      </c>
      <c r="Q158" s="162">
        <f>ROUND(E158*P158,2)</f>
        <v>0</v>
      </c>
      <c r="R158" s="163"/>
      <c r="S158" s="163" t="s">
        <v>216</v>
      </c>
      <c r="T158" s="163" t="s">
        <v>216</v>
      </c>
      <c r="U158" s="163">
        <v>26.616</v>
      </c>
      <c r="V158" s="163">
        <f>ROUND(E158*U158,2)</f>
        <v>2.79</v>
      </c>
      <c r="W158" s="163"/>
      <c r="X158" s="163" t="s">
        <v>240</v>
      </c>
      <c r="Y158" s="163" t="s">
        <v>219</v>
      </c>
      <c r="Z158" s="153"/>
      <c r="AA158" s="153"/>
      <c r="AB158" s="153"/>
      <c r="AC158" s="153"/>
      <c r="AD158" s="153"/>
      <c r="AE158" s="153"/>
      <c r="AF158" s="153"/>
      <c r="AG158" s="153" t="s">
        <v>241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2" x14ac:dyDescent="0.2">
      <c r="A159" s="160"/>
      <c r="B159" s="161"/>
      <c r="C159" s="194" t="s">
        <v>1406</v>
      </c>
      <c r="D159" s="192"/>
      <c r="E159" s="193">
        <v>0.10471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3"/>
      <c r="AA159" s="153"/>
      <c r="AB159" s="153"/>
      <c r="AC159" s="153"/>
      <c r="AD159" s="153"/>
      <c r="AE159" s="153"/>
      <c r="AF159" s="153"/>
      <c r="AG159" s="153" t="s">
        <v>243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74">
        <v>56</v>
      </c>
      <c r="B160" s="175" t="s">
        <v>1407</v>
      </c>
      <c r="C160" s="188" t="s">
        <v>1408</v>
      </c>
      <c r="D160" s="176" t="s">
        <v>239</v>
      </c>
      <c r="E160" s="177">
        <v>8.3932199999999995</v>
      </c>
      <c r="F160" s="178">
        <v>0</v>
      </c>
      <c r="G160" s="179">
        <f>ROUND(E160*F160,2)</f>
        <v>0</v>
      </c>
      <c r="H160" s="164">
        <v>3970.49</v>
      </c>
      <c r="I160" s="163">
        <f>ROUND(E160*H160,2)</f>
        <v>33325.199999999997</v>
      </c>
      <c r="J160" s="164">
        <v>844.51</v>
      </c>
      <c r="K160" s="163">
        <f>ROUND(E160*J160,2)</f>
        <v>7088.16</v>
      </c>
      <c r="L160" s="163">
        <v>21</v>
      </c>
      <c r="M160" s="163">
        <f>G160*(1+L160/100)</f>
        <v>0</v>
      </c>
      <c r="N160" s="162">
        <v>2.7501099999999998</v>
      </c>
      <c r="O160" s="162">
        <f>ROUND(E160*N160,2)</f>
        <v>23.08</v>
      </c>
      <c r="P160" s="162">
        <v>0</v>
      </c>
      <c r="Q160" s="162">
        <f>ROUND(E160*P160,2)</f>
        <v>0</v>
      </c>
      <c r="R160" s="163"/>
      <c r="S160" s="163" t="s">
        <v>216</v>
      </c>
      <c r="T160" s="163" t="s">
        <v>216</v>
      </c>
      <c r="U160" s="163">
        <v>1.448</v>
      </c>
      <c r="V160" s="163">
        <f>ROUND(E160*U160,2)</f>
        <v>12.15</v>
      </c>
      <c r="W160" s="163"/>
      <c r="X160" s="163" t="s">
        <v>240</v>
      </c>
      <c r="Y160" s="163" t="s">
        <v>219</v>
      </c>
      <c r="Z160" s="153"/>
      <c r="AA160" s="153"/>
      <c r="AB160" s="153"/>
      <c r="AC160" s="153"/>
      <c r="AD160" s="153"/>
      <c r="AE160" s="153"/>
      <c r="AF160" s="153"/>
      <c r="AG160" s="153" t="s">
        <v>241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2" x14ac:dyDescent="0.2">
      <c r="A161" s="160"/>
      <c r="B161" s="161"/>
      <c r="C161" s="194" t="s">
        <v>1409</v>
      </c>
      <c r="D161" s="192"/>
      <c r="E161" s="193">
        <v>7.9242499999999998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3"/>
      <c r="AA161" s="153"/>
      <c r="AB161" s="153"/>
      <c r="AC161" s="153"/>
      <c r="AD161" s="153"/>
      <c r="AE161" s="153"/>
      <c r="AF161" s="153"/>
      <c r="AG161" s="153" t="s">
        <v>243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3" x14ac:dyDescent="0.2">
      <c r="A162" s="160"/>
      <c r="B162" s="161"/>
      <c r="C162" s="194" t="s">
        <v>1410</v>
      </c>
      <c r="D162" s="192"/>
      <c r="E162" s="193">
        <v>0.46898000000000001</v>
      </c>
      <c r="F162" s="163"/>
      <c r="G162" s="163"/>
      <c r="H162" s="163"/>
      <c r="I162" s="163"/>
      <c r="J162" s="163"/>
      <c r="K162" s="163"/>
      <c r="L162" s="163"/>
      <c r="M162" s="163"/>
      <c r="N162" s="162"/>
      <c r="O162" s="162"/>
      <c r="P162" s="162"/>
      <c r="Q162" s="162"/>
      <c r="R162" s="163"/>
      <c r="S162" s="163"/>
      <c r="T162" s="163"/>
      <c r="U162" s="163"/>
      <c r="V162" s="163"/>
      <c r="W162" s="163"/>
      <c r="X162" s="163"/>
      <c r="Y162" s="163"/>
      <c r="Z162" s="153"/>
      <c r="AA162" s="153"/>
      <c r="AB162" s="153"/>
      <c r="AC162" s="153"/>
      <c r="AD162" s="153"/>
      <c r="AE162" s="153"/>
      <c r="AF162" s="153"/>
      <c r="AG162" s="153" t="s">
        <v>243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74">
        <v>57</v>
      </c>
      <c r="B163" s="175" t="s">
        <v>1411</v>
      </c>
      <c r="C163" s="188" t="s">
        <v>1412</v>
      </c>
      <c r="D163" s="176" t="s">
        <v>249</v>
      </c>
      <c r="E163" s="177">
        <v>3.1265000000000001</v>
      </c>
      <c r="F163" s="178">
        <v>0</v>
      </c>
      <c r="G163" s="179">
        <f>ROUND(E163*F163,2)</f>
        <v>0</v>
      </c>
      <c r="H163" s="164">
        <v>99</v>
      </c>
      <c r="I163" s="163">
        <f>ROUND(E163*H163,2)</f>
        <v>309.52</v>
      </c>
      <c r="J163" s="164">
        <v>512</v>
      </c>
      <c r="K163" s="163">
        <f>ROUND(E163*J163,2)</f>
        <v>1600.77</v>
      </c>
      <c r="L163" s="163">
        <v>21</v>
      </c>
      <c r="M163" s="163">
        <f>G163*(1+L163/100)</f>
        <v>0</v>
      </c>
      <c r="N163" s="162">
        <v>4.9639999999999997E-2</v>
      </c>
      <c r="O163" s="162">
        <f>ROUND(E163*N163,2)</f>
        <v>0.16</v>
      </c>
      <c r="P163" s="162">
        <v>0</v>
      </c>
      <c r="Q163" s="162">
        <f>ROUND(E163*P163,2)</f>
        <v>0</v>
      </c>
      <c r="R163" s="163"/>
      <c r="S163" s="163" t="s">
        <v>216</v>
      </c>
      <c r="T163" s="163" t="s">
        <v>216</v>
      </c>
      <c r="U163" s="163">
        <v>0.94</v>
      </c>
      <c r="V163" s="163">
        <f>ROUND(E163*U163,2)</f>
        <v>2.94</v>
      </c>
      <c r="W163" s="163"/>
      <c r="X163" s="163" t="s">
        <v>240</v>
      </c>
      <c r="Y163" s="163" t="s">
        <v>219</v>
      </c>
      <c r="Z163" s="153"/>
      <c r="AA163" s="153"/>
      <c r="AB163" s="153"/>
      <c r="AC163" s="153"/>
      <c r="AD163" s="153"/>
      <c r="AE163" s="153"/>
      <c r="AF163" s="153"/>
      <c r="AG163" s="153" t="s">
        <v>241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2" x14ac:dyDescent="0.2">
      <c r="A164" s="160"/>
      <c r="B164" s="161"/>
      <c r="C164" s="194" t="s">
        <v>1413</v>
      </c>
      <c r="D164" s="192"/>
      <c r="E164" s="193">
        <v>3.1265000000000001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3"/>
      <c r="AA164" s="153"/>
      <c r="AB164" s="153"/>
      <c r="AC164" s="153"/>
      <c r="AD164" s="153"/>
      <c r="AE164" s="153"/>
      <c r="AF164" s="153"/>
      <c r="AG164" s="153" t="s">
        <v>243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80">
        <v>58</v>
      </c>
      <c r="B165" s="181" t="s">
        <v>1414</v>
      </c>
      <c r="C165" s="187" t="s">
        <v>1415</v>
      </c>
      <c r="D165" s="182" t="s">
        <v>249</v>
      </c>
      <c r="E165" s="183">
        <v>3.1265000000000001</v>
      </c>
      <c r="F165" s="184">
        <v>0</v>
      </c>
      <c r="G165" s="185">
        <f>ROUND(E165*F165,2)</f>
        <v>0</v>
      </c>
      <c r="H165" s="164">
        <v>0</v>
      </c>
      <c r="I165" s="163">
        <f>ROUND(E165*H165,2)</f>
        <v>0</v>
      </c>
      <c r="J165" s="164">
        <v>156.5</v>
      </c>
      <c r="K165" s="163">
        <f>ROUND(E165*J165,2)</f>
        <v>489.3</v>
      </c>
      <c r="L165" s="163">
        <v>21</v>
      </c>
      <c r="M165" s="163">
        <f>G165*(1+L165/100)</f>
        <v>0</v>
      </c>
      <c r="N165" s="162">
        <v>0</v>
      </c>
      <c r="O165" s="162">
        <f>ROUND(E165*N165,2)</f>
        <v>0</v>
      </c>
      <c r="P165" s="162">
        <v>0</v>
      </c>
      <c r="Q165" s="162">
        <f>ROUND(E165*P165,2)</f>
        <v>0</v>
      </c>
      <c r="R165" s="163"/>
      <c r="S165" s="163" t="s">
        <v>216</v>
      </c>
      <c r="T165" s="163" t="s">
        <v>216</v>
      </c>
      <c r="U165" s="163">
        <v>0.28999999999999998</v>
      </c>
      <c r="V165" s="163">
        <f>ROUND(E165*U165,2)</f>
        <v>0.91</v>
      </c>
      <c r="W165" s="163"/>
      <c r="X165" s="163" t="s">
        <v>240</v>
      </c>
      <c r="Y165" s="163" t="s">
        <v>219</v>
      </c>
      <c r="Z165" s="153"/>
      <c r="AA165" s="153"/>
      <c r="AB165" s="153"/>
      <c r="AC165" s="153"/>
      <c r="AD165" s="153"/>
      <c r="AE165" s="153"/>
      <c r="AF165" s="153"/>
      <c r="AG165" s="153" t="s">
        <v>241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ht="22.5" outlineLevel="1" x14ac:dyDescent="0.2">
      <c r="A166" s="174">
        <v>59</v>
      </c>
      <c r="B166" s="175" t="s">
        <v>1416</v>
      </c>
      <c r="C166" s="188" t="s">
        <v>2126</v>
      </c>
      <c r="D166" s="176" t="s">
        <v>249</v>
      </c>
      <c r="E166" s="177">
        <v>243.876</v>
      </c>
      <c r="F166" s="178">
        <v>0</v>
      </c>
      <c r="G166" s="179">
        <f>ROUND(E166*F166,2)</f>
        <v>0</v>
      </c>
      <c r="H166" s="164">
        <v>286.3</v>
      </c>
      <c r="I166" s="163">
        <f>ROUND(E166*H166,2)</f>
        <v>69821.7</v>
      </c>
      <c r="J166" s="164">
        <v>240.7</v>
      </c>
      <c r="K166" s="163">
        <f>ROUND(E166*J166,2)</f>
        <v>58700.95</v>
      </c>
      <c r="L166" s="163">
        <v>21</v>
      </c>
      <c r="M166" s="163">
        <f>G166*(1+L166/100)</f>
        <v>0</v>
      </c>
      <c r="N166" s="162">
        <v>3.3149999999999999E-2</v>
      </c>
      <c r="O166" s="162">
        <f>ROUND(E166*N166,2)</f>
        <v>8.08</v>
      </c>
      <c r="P166" s="162">
        <v>0</v>
      </c>
      <c r="Q166" s="162">
        <f>ROUND(E166*P166,2)</f>
        <v>0</v>
      </c>
      <c r="R166" s="163"/>
      <c r="S166" s="163" t="s">
        <v>216</v>
      </c>
      <c r="T166" s="163" t="s">
        <v>216</v>
      </c>
      <c r="U166" s="163">
        <v>0.4</v>
      </c>
      <c r="V166" s="163">
        <f>ROUND(E166*U166,2)</f>
        <v>97.55</v>
      </c>
      <c r="W166" s="163"/>
      <c r="X166" s="163" t="s">
        <v>240</v>
      </c>
      <c r="Y166" s="163" t="s">
        <v>219</v>
      </c>
      <c r="Z166" s="153"/>
      <c r="AA166" s="153"/>
      <c r="AB166" s="153"/>
      <c r="AC166" s="153"/>
      <c r="AD166" s="153"/>
      <c r="AE166" s="153"/>
      <c r="AF166" s="153"/>
      <c r="AG166" s="153" t="s">
        <v>241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2" x14ac:dyDescent="0.2">
      <c r="A167" s="160"/>
      <c r="B167" s="161"/>
      <c r="C167" s="194" t="s">
        <v>1417</v>
      </c>
      <c r="D167" s="192"/>
      <c r="E167" s="193">
        <v>111.1</v>
      </c>
      <c r="F167" s="163"/>
      <c r="G167" s="163"/>
      <c r="H167" s="163"/>
      <c r="I167" s="163"/>
      <c r="J167" s="163"/>
      <c r="K167" s="163"/>
      <c r="L167" s="163"/>
      <c r="M167" s="163"/>
      <c r="N167" s="162"/>
      <c r="O167" s="162"/>
      <c r="P167" s="162"/>
      <c r="Q167" s="162"/>
      <c r="R167" s="163"/>
      <c r="S167" s="163"/>
      <c r="T167" s="163"/>
      <c r="U167" s="163"/>
      <c r="V167" s="163"/>
      <c r="W167" s="163"/>
      <c r="X167" s="163"/>
      <c r="Y167" s="163"/>
      <c r="Z167" s="153"/>
      <c r="AA167" s="153"/>
      <c r="AB167" s="153"/>
      <c r="AC167" s="153"/>
      <c r="AD167" s="153"/>
      <c r="AE167" s="153"/>
      <c r="AF167" s="153"/>
      <c r="AG167" s="153" t="s">
        <v>243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3" x14ac:dyDescent="0.2">
      <c r="A168" s="160"/>
      <c r="B168" s="161"/>
      <c r="C168" s="194" t="s">
        <v>1418</v>
      </c>
      <c r="D168" s="192"/>
      <c r="E168" s="193">
        <v>107.5</v>
      </c>
      <c r="F168" s="163"/>
      <c r="G168" s="163"/>
      <c r="H168" s="163"/>
      <c r="I168" s="163"/>
      <c r="J168" s="163"/>
      <c r="K168" s="163"/>
      <c r="L168" s="163"/>
      <c r="M168" s="163"/>
      <c r="N168" s="162"/>
      <c r="O168" s="162"/>
      <c r="P168" s="162"/>
      <c r="Q168" s="162"/>
      <c r="R168" s="163"/>
      <c r="S168" s="163"/>
      <c r="T168" s="163"/>
      <c r="U168" s="163"/>
      <c r="V168" s="163"/>
      <c r="W168" s="163"/>
      <c r="X168" s="163"/>
      <c r="Y168" s="163"/>
      <c r="Z168" s="153"/>
      <c r="AA168" s="153"/>
      <c r="AB168" s="153"/>
      <c r="AC168" s="153"/>
      <c r="AD168" s="153"/>
      <c r="AE168" s="153"/>
      <c r="AF168" s="153"/>
      <c r="AG168" s="153" t="s">
        <v>243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3" x14ac:dyDescent="0.2">
      <c r="A169" s="160"/>
      <c r="B169" s="161"/>
      <c r="C169" s="194" t="s">
        <v>1419</v>
      </c>
      <c r="D169" s="192"/>
      <c r="E169" s="193">
        <v>25.276</v>
      </c>
      <c r="F169" s="163"/>
      <c r="G169" s="163"/>
      <c r="H169" s="163"/>
      <c r="I169" s="163"/>
      <c r="J169" s="163"/>
      <c r="K169" s="163"/>
      <c r="L169" s="163"/>
      <c r="M169" s="163"/>
      <c r="N169" s="162"/>
      <c r="O169" s="162"/>
      <c r="P169" s="162"/>
      <c r="Q169" s="162"/>
      <c r="R169" s="163"/>
      <c r="S169" s="163"/>
      <c r="T169" s="163"/>
      <c r="U169" s="163"/>
      <c r="V169" s="163"/>
      <c r="W169" s="163"/>
      <c r="X169" s="163"/>
      <c r="Y169" s="163"/>
      <c r="Z169" s="153"/>
      <c r="AA169" s="153"/>
      <c r="AB169" s="153"/>
      <c r="AC169" s="153"/>
      <c r="AD169" s="153"/>
      <c r="AE169" s="153"/>
      <c r="AF169" s="153"/>
      <c r="AG169" s="153" t="s">
        <v>243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1" x14ac:dyDescent="0.2">
      <c r="A170" s="174">
        <v>60</v>
      </c>
      <c r="B170" s="175" t="s">
        <v>1420</v>
      </c>
      <c r="C170" s="188" t="s">
        <v>1421</v>
      </c>
      <c r="D170" s="176" t="s">
        <v>283</v>
      </c>
      <c r="E170" s="177">
        <v>0.41965999999999998</v>
      </c>
      <c r="F170" s="178">
        <v>0</v>
      </c>
      <c r="G170" s="179">
        <f>ROUND(E170*F170,2)</f>
        <v>0</v>
      </c>
      <c r="H170" s="164">
        <v>40816.449999999997</v>
      </c>
      <c r="I170" s="163">
        <f>ROUND(E170*H170,2)</f>
        <v>17129.03</v>
      </c>
      <c r="J170" s="164">
        <v>18333.55</v>
      </c>
      <c r="K170" s="163">
        <f>ROUND(E170*J170,2)</f>
        <v>7693.86</v>
      </c>
      <c r="L170" s="163">
        <v>21</v>
      </c>
      <c r="M170" s="163">
        <f>G170*(1+L170/100)</f>
        <v>0</v>
      </c>
      <c r="N170" s="162">
        <v>1.02101</v>
      </c>
      <c r="O170" s="162">
        <f>ROUND(E170*N170,2)</f>
        <v>0.43</v>
      </c>
      <c r="P170" s="162">
        <v>0</v>
      </c>
      <c r="Q170" s="162">
        <f>ROUND(E170*P170,2)</f>
        <v>0</v>
      </c>
      <c r="R170" s="163"/>
      <c r="S170" s="163" t="s">
        <v>216</v>
      </c>
      <c r="T170" s="163" t="s">
        <v>216</v>
      </c>
      <c r="U170" s="163">
        <v>27.672999999999998</v>
      </c>
      <c r="V170" s="163">
        <f>ROUND(E170*U170,2)</f>
        <v>11.61</v>
      </c>
      <c r="W170" s="163"/>
      <c r="X170" s="163" t="s">
        <v>240</v>
      </c>
      <c r="Y170" s="163" t="s">
        <v>219</v>
      </c>
      <c r="Z170" s="153"/>
      <c r="AA170" s="153"/>
      <c r="AB170" s="153"/>
      <c r="AC170" s="153"/>
      <c r="AD170" s="153"/>
      <c r="AE170" s="153"/>
      <c r="AF170" s="153"/>
      <c r="AG170" s="153" t="s">
        <v>241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2" x14ac:dyDescent="0.2">
      <c r="A171" s="160"/>
      <c r="B171" s="161"/>
      <c r="C171" s="194" t="s">
        <v>1422</v>
      </c>
      <c r="D171" s="192"/>
      <c r="E171" s="193">
        <v>0.41965999999999998</v>
      </c>
      <c r="F171" s="163"/>
      <c r="G171" s="163"/>
      <c r="H171" s="163"/>
      <c r="I171" s="163"/>
      <c r="J171" s="163"/>
      <c r="K171" s="163"/>
      <c r="L171" s="163"/>
      <c r="M171" s="163"/>
      <c r="N171" s="162"/>
      <c r="O171" s="162"/>
      <c r="P171" s="162"/>
      <c r="Q171" s="162"/>
      <c r="R171" s="163"/>
      <c r="S171" s="163"/>
      <c r="T171" s="163"/>
      <c r="U171" s="163"/>
      <c r="V171" s="163"/>
      <c r="W171" s="163"/>
      <c r="X171" s="163"/>
      <c r="Y171" s="163"/>
      <c r="Z171" s="153"/>
      <c r="AA171" s="153"/>
      <c r="AB171" s="153"/>
      <c r="AC171" s="153"/>
      <c r="AD171" s="153"/>
      <c r="AE171" s="153"/>
      <c r="AF171" s="153"/>
      <c r="AG171" s="153" t="s">
        <v>243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ht="22.5" outlineLevel="1" x14ac:dyDescent="0.2">
      <c r="A172" s="174">
        <v>61</v>
      </c>
      <c r="B172" s="175" t="s">
        <v>1423</v>
      </c>
      <c r="C172" s="188" t="s">
        <v>2127</v>
      </c>
      <c r="D172" s="176" t="s">
        <v>249</v>
      </c>
      <c r="E172" s="177">
        <v>39.003</v>
      </c>
      <c r="F172" s="178">
        <v>0</v>
      </c>
      <c r="G172" s="179">
        <f>ROUND(E172*F172,2)</f>
        <v>0</v>
      </c>
      <c r="H172" s="164">
        <v>2015</v>
      </c>
      <c r="I172" s="163">
        <f>ROUND(E172*H172,2)</f>
        <v>78591.05</v>
      </c>
      <c r="J172" s="164">
        <v>0</v>
      </c>
      <c r="K172" s="163">
        <f>ROUND(E172*J172,2)</f>
        <v>0</v>
      </c>
      <c r="L172" s="163">
        <v>21</v>
      </c>
      <c r="M172" s="163">
        <f>G172*(1+L172/100)</f>
        <v>0</v>
      </c>
      <c r="N172" s="162">
        <v>0.41099999999999998</v>
      </c>
      <c r="O172" s="162">
        <f>ROUND(E172*N172,2)</f>
        <v>16.03</v>
      </c>
      <c r="P172" s="162">
        <v>0</v>
      </c>
      <c r="Q172" s="162">
        <f>ROUND(E172*P172,2)</f>
        <v>0</v>
      </c>
      <c r="R172" s="163"/>
      <c r="S172" s="163" t="s">
        <v>229</v>
      </c>
      <c r="T172" s="163" t="s">
        <v>217</v>
      </c>
      <c r="U172" s="163">
        <v>0</v>
      </c>
      <c r="V172" s="163">
        <f>ROUND(E172*U172,2)</f>
        <v>0</v>
      </c>
      <c r="W172" s="163"/>
      <c r="X172" s="163" t="s">
        <v>306</v>
      </c>
      <c r="Y172" s="163" t="s">
        <v>219</v>
      </c>
      <c r="Z172" s="153"/>
      <c r="AA172" s="153"/>
      <c r="AB172" s="153"/>
      <c r="AC172" s="153"/>
      <c r="AD172" s="153"/>
      <c r="AE172" s="153"/>
      <c r="AF172" s="153"/>
      <c r="AG172" s="153" t="s">
        <v>307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2" x14ac:dyDescent="0.2">
      <c r="A173" s="160"/>
      <c r="B173" s="161"/>
      <c r="C173" s="194" t="s">
        <v>1424</v>
      </c>
      <c r="D173" s="192"/>
      <c r="E173" s="193">
        <v>27.48</v>
      </c>
      <c r="F173" s="163"/>
      <c r="G173" s="163"/>
      <c r="H173" s="163"/>
      <c r="I173" s="163"/>
      <c r="J173" s="163"/>
      <c r="K173" s="163"/>
      <c r="L173" s="163"/>
      <c r="M173" s="163"/>
      <c r="N173" s="162"/>
      <c r="O173" s="162"/>
      <c r="P173" s="162"/>
      <c r="Q173" s="162"/>
      <c r="R173" s="163"/>
      <c r="S173" s="163"/>
      <c r="T173" s="163"/>
      <c r="U173" s="163"/>
      <c r="V173" s="163"/>
      <c r="W173" s="163"/>
      <c r="X173" s="163"/>
      <c r="Y173" s="163"/>
      <c r="Z173" s="153"/>
      <c r="AA173" s="153"/>
      <c r="AB173" s="153"/>
      <c r="AC173" s="153"/>
      <c r="AD173" s="153"/>
      <c r="AE173" s="153"/>
      <c r="AF173" s="153"/>
      <c r="AG173" s="153" t="s">
        <v>243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3" x14ac:dyDescent="0.2">
      <c r="A174" s="160"/>
      <c r="B174" s="161"/>
      <c r="C174" s="194" t="s">
        <v>1425</v>
      </c>
      <c r="D174" s="192"/>
      <c r="E174" s="193">
        <v>4.58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3"/>
      <c r="AA174" s="153"/>
      <c r="AB174" s="153"/>
      <c r="AC174" s="153"/>
      <c r="AD174" s="153"/>
      <c r="AE174" s="153"/>
      <c r="AF174" s="153"/>
      <c r="AG174" s="153" t="s">
        <v>243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3" x14ac:dyDescent="0.2">
      <c r="A175" s="160"/>
      <c r="B175" s="161"/>
      <c r="C175" s="194" t="s">
        <v>1426</v>
      </c>
      <c r="D175" s="192"/>
      <c r="E175" s="193">
        <v>2.4329999999999998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3"/>
      <c r="AA175" s="153"/>
      <c r="AB175" s="153"/>
      <c r="AC175" s="153"/>
      <c r="AD175" s="153"/>
      <c r="AE175" s="153"/>
      <c r="AF175" s="153"/>
      <c r="AG175" s="153" t="s">
        <v>243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3" x14ac:dyDescent="0.2">
      <c r="A176" s="160"/>
      <c r="B176" s="161"/>
      <c r="C176" s="194" t="s">
        <v>1427</v>
      </c>
      <c r="D176" s="192"/>
      <c r="E176" s="193">
        <v>2.4300000000000002</v>
      </c>
      <c r="F176" s="163"/>
      <c r="G176" s="163"/>
      <c r="H176" s="163"/>
      <c r="I176" s="163"/>
      <c r="J176" s="163"/>
      <c r="K176" s="163"/>
      <c r="L176" s="163"/>
      <c r="M176" s="163"/>
      <c r="N176" s="162"/>
      <c r="O176" s="162"/>
      <c r="P176" s="162"/>
      <c r="Q176" s="162"/>
      <c r="R176" s="163"/>
      <c r="S176" s="163"/>
      <c r="T176" s="163"/>
      <c r="U176" s="163"/>
      <c r="V176" s="163"/>
      <c r="W176" s="163"/>
      <c r="X176" s="163"/>
      <c r="Y176" s="163"/>
      <c r="Z176" s="153"/>
      <c r="AA176" s="153"/>
      <c r="AB176" s="153"/>
      <c r="AC176" s="153"/>
      <c r="AD176" s="153"/>
      <c r="AE176" s="153"/>
      <c r="AF176" s="153"/>
      <c r="AG176" s="153" t="s">
        <v>243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3" x14ac:dyDescent="0.2">
      <c r="A177" s="160"/>
      <c r="B177" s="161"/>
      <c r="C177" s="194" t="s">
        <v>1428</v>
      </c>
      <c r="D177" s="192"/>
      <c r="E177" s="193">
        <v>2.08</v>
      </c>
      <c r="F177" s="163"/>
      <c r="G177" s="163"/>
      <c r="H177" s="163"/>
      <c r="I177" s="163"/>
      <c r="J177" s="163"/>
      <c r="K177" s="163"/>
      <c r="L177" s="163"/>
      <c r="M177" s="163"/>
      <c r="N177" s="162"/>
      <c r="O177" s="162"/>
      <c r="P177" s="162"/>
      <c r="Q177" s="162"/>
      <c r="R177" s="163"/>
      <c r="S177" s="163"/>
      <c r="T177" s="163"/>
      <c r="U177" s="163"/>
      <c r="V177" s="163"/>
      <c r="W177" s="163"/>
      <c r="X177" s="163"/>
      <c r="Y177" s="163"/>
      <c r="Z177" s="153"/>
      <c r="AA177" s="153"/>
      <c r="AB177" s="153"/>
      <c r="AC177" s="153"/>
      <c r="AD177" s="153"/>
      <c r="AE177" s="153"/>
      <c r="AF177" s="153"/>
      <c r="AG177" s="153" t="s">
        <v>243</v>
      </c>
      <c r="AH177" s="153">
        <v>0</v>
      </c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x14ac:dyDescent="0.2">
      <c r="A178" s="167" t="s">
        <v>211</v>
      </c>
      <c r="B178" s="168" t="s">
        <v>121</v>
      </c>
      <c r="C178" s="186" t="s">
        <v>122</v>
      </c>
      <c r="D178" s="169"/>
      <c r="E178" s="170"/>
      <c r="F178" s="171"/>
      <c r="G178" s="172">
        <f>SUMIF(AG179:AG181,"&lt;&gt;NOR",G179:G181)</f>
        <v>0</v>
      </c>
      <c r="H178" s="166"/>
      <c r="I178" s="166">
        <f>SUM(I179:I181)</f>
        <v>3980.14</v>
      </c>
      <c r="J178" s="166"/>
      <c r="K178" s="166">
        <f>SUM(K179:K181)</f>
        <v>3633.86</v>
      </c>
      <c r="L178" s="166"/>
      <c r="M178" s="166">
        <f>SUM(M179:M181)</f>
        <v>0</v>
      </c>
      <c r="N178" s="165"/>
      <c r="O178" s="165">
        <f>SUM(O179:O181)</f>
        <v>0.10999999999999999</v>
      </c>
      <c r="P178" s="165"/>
      <c r="Q178" s="165">
        <f>SUM(Q179:Q181)</f>
        <v>0</v>
      </c>
      <c r="R178" s="166"/>
      <c r="S178" s="166"/>
      <c r="T178" s="166"/>
      <c r="U178" s="166"/>
      <c r="V178" s="166">
        <f>SUM(V179:V181)</f>
        <v>6.52</v>
      </c>
      <c r="W178" s="166"/>
      <c r="X178" s="166"/>
      <c r="Y178" s="166"/>
      <c r="AG178" t="s">
        <v>212</v>
      </c>
    </row>
    <row r="179" spans="1:60" outlineLevel="1" x14ac:dyDescent="0.2">
      <c r="A179" s="180">
        <v>62</v>
      </c>
      <c r="B179" s="181" t="s">
        <v>426</v>
      </c>
      <c r="C179" s="187" t="s">
        <v>427</v>
      </c>
      <c r="D179" s="182" t="s">
        <v>256</v>
      </c>
      <c r="E179" s="183">
        <v>2</v>
      </c>
      <c r="F179" s="184">
        <v>0</v>
      </c>
      <c r="G179" s="185">
        <f>ROUND(E179*F179,2)</f>
        <v>0</v>
      </c>
      <c r="H179" s="164">
        <v>308.07</v>
      </c>
      <c r="I179" s="163">
        <f>ROUND(E179*H179,2)</f>
        <v>616.14</v>
      </c>
      <c r="J179" s="164">
        <v>1816.93</v>
      </c>
      <c r="K179" s="163">
        <f>ROUND(E179*J179,2)</f>
        <v>3633.86</v>
      </c>
      <c r="L179" s="163">
        <v>21</v>
      </c>
      <c r="M179" s="163">
        <f>G179*(1+L179/100)</f>
        <v>0</v>
      </c>
      <c r="N179" s="162">
        <v>4.3200000000000002E-2</v>
      </c>
      <c r="O179" s="162">
        <f>ROUND(E179*N179,2)</f>
        <v>0.09</v>
      </c>
      <c r="P179" s="162">
        <v>0</v>
      </c>
      <c r="Q179" s="162">
        <f>ROUND(E179*P179,2)</f>
        <v>0</v>
      </c>
      <c r="R179" s="163"/>
      <c r="S179" s="163" t="s">
        <v>216</v>
      </c>
      <c r="T179" s="163" t="s">
        <v>216</v>
      </c>
      <c r="U179" s="163">
        <v>3.258</v>
      </c>
      <c r="V179" s="163">
        <f>ROUND(E179*U179,2)</f>
        <v>6.52</v>
      </c>
      <c r="W179" s="163"/>
      <c r="X179" s="163" t="s">
        <v>240</v>
      </c>
      <c r="Y179" s="163" t="s">
        <v>219</v>
      </c>
      <c r="Z179" s="153"/>
      <c r="AA179" s="153"/>
      <c r="AB179" s="153"/>
      <c r="AC179" s="153"/>
      <c r="AD179" s="153"/>
      <c r="AE179" s="153"/>
      <c r="AF179" s="153"/>
      <c r="AG179" s="153" t="s">
        <v>241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80">
        <v>63</v>
      </c>
      <c r="B180" s="181" t="s">
        <v>1429</v>
      </c>
      <c r="C180" s="187" t="s">
        <v>2128</v>
      </c>
      <c r="D180" s="182" t="s">
        <v>256</v>
      </c>
      <c r="E180" s="183">
        <v>1</v>
      </c>
      <c r="F180" s="184">
        <v>0</v>
      </c>
      <c r="G180" s="185">
        <f>ROUND(E180*F180,2)</f>
        <v>0</v>
      </c>
      <c r="H180" s="164">
        <v>1682</v>
      </c>
      <c r="I180" s="163">
        <f>ROUND(E180*H180,2)</f>
        <v>1682</v>
      </c>
      <c r="J180" s="164">
        <v>0</v>
      </c>
      <c r="K180" s="163">
        <f>ROUND(E180*J180,2)</f>
        <v>0</v>
      </c>
      <c r="L180" s="163">
        <v>21</v>
      </c>
      <c r="M180" s="163">
        <f>G180*(1+L180/100)</f>
        <v>0</v>
      </c>
      <c r="N180" s="162">
        <v>1.06E-2</v>
      </c>
      <c r="O180" s="162">
        <f>ROUND(E180*N180,2)</f>
        <v>0.01</v>
      </c>
      <c r="P180" s="162">
        <v>0</v>
      </c>
      <c r="Q180" s="162">
        <f>ROUND(E180*P180,2)</f>
        <v>0</v>
      </c>
      <c r="R180" s="163" t="s">
        <v>305</v>
      </c>
      <c r="S180" s="163" t="s">
        <v>216</v>
      </c>
      <c r="T180" s="163" t="s">
        <v>216</v>
      </c>
      <c r="U180" s="163">
        <v>0</v>
      </c>
      <c r="V180" s="163">
        <f>ROUND(E180*U180,2)</f>
        <v>0</v>
      </c>
      <c r="W180" s="163"/>
      <c r="X180" s="163" t="s">
        <v>306</v>
      </c>
      <c r="Y180" s="163" t="s">
        <v>219</v>
      </c>
      <c r="Z180" s="153"/>
      <c r="AA180" s="153"/>
      <c r="AB180" s="153"/>
      <c r="AC180" s="153"/>
      <c r="AD180" s="153"/>
      <c r="AE180" s="153"/>
      <c r="AF180" s="153"/>
      <c r="AG180" s="153" t="s">
        <v>307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80">
        <v>64</v>
      </c>
      <c r="B181" s="181" t="s">
        <v>1429</v>
      </c>
      <c r="C181" s="187" t="s">
        <v>2128</v>
      </c>
      <c r="D181" s="182" t="s">
        <v>256</v>
      </c>
      <c r="E181" s="183">
        <v>1</v>
      </c>
      <c r="F181" s="184">
        <v>0</v>
      </c>
      <c r="G181" s="185">
        <f>ROUND(E181*F181,2)</f>
        <v>0</v>
      </c>
      <c r="H181" s="164">
        <v>1682</v>
      </c>
      <c r="I181" s="163">
        <f>ROUND(E181*H181,2)</f>
        <v>1682</v>
      </c>
      <c r="J181" s="164">
        <v>0</v>
      </c>
      <c r="K181" s="163">
        <f>ROUND(E181*J181,2)</f>
        <v>0</v>
      </c>
      <c r="L181" s="163">
        <v>21</v>
      </c>
      <c r="M181" s="163">
        <f>G181*(1+L181/100)</f>
        <v>0</v>
      </c>
      <c r="N181" s="162">
        <v>1.06E-2</v>
      </c>
      <c r="O181" s="162">
        <f>ROUND(E181*N181,2)</f>
        <v>0.01</v>
      </c>
      <c r="P181" s="162">
        <v>0</v>
      </c>
      <c r="Q181" s="162">
        <f>ROUND(E181*P181,2)</f>
        <v>0</v>
      </c>
      <c r="R181" s="163" t="s">
        <v>305</v>
      </c>
      <c r="S181" s="163" t="s">
        <v>216</v>
      </c>
      <c r="T181" s="163" t="s">
        <v>216</v>
      </c>
      <c r="U181" s="163">
        <v>0</v>
      </c>
      <c r="V181" s="163">
        <f>ROUND(E181*U181,2)</f>
        <v>0</v>
      </c>
      <c r="W181" s="163"/>
      <c r="X181" s="163" t="s">
        <v>306</v>
      </c>
      <c r="Y181" s="163" t="s">
        <v>219</v>
      </c>
      <c r="Z181" s="153"/>
      <c r="AA181" s="153"/>
      <c r="AB181" s="153"/>
      <c r="AC181" s="153"/>
      <c r="AD181" s="153"/>
      <c r="AE181" s="153"/>
      <c r="AF181" s="153"/>
      <c r="AG181" s="153" t="s">
        <v>307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x14ac:dyDescent="0.2">
      <c r="A182" s="167" t="s">
        <v>211</v>
      </c>
      <c r="B182" s="168" t="s">
        <v>125</v>
      </c>
      <c r="C182" s="186" t="s">
        <v>126</v>
      </c>
      <c r="D182" s="169"/>
      <c r="E182" s="170"/>
      <c r="F182" s="171"/>
      <c r="G182" s="172">
        <f>SUMIF(AG183:AG187,"&lt;&gt;NOR",G183:G187)</f>
        <v>0</v>
      </c>
      <c r="H182" s="166"/>
      <c r="I182" s="166">
        <f>SUM(I183:I187)</f>
        <v>48820.5</v>
      </c>
      <c r="J182" s="166"/>
      <c r="K182" s="166">
        <f>SUM(K183:K187)</f>
        <v>82279.5</v>
      </c>
      <c r="L182" s="166"/>
      <c r="M182" s="166">
        <f>SUM(M183:M187)</f>
        <v>0</v>
      </c>
      <c r="N182" s="165"/>
      <c r="O182" s="165">
        <f>SUM(O183:O187)</f>
        <v>3.61</v>
      </c>
      <c r="P182" s="165"/>
      <c r="Q182" s="165">
        <f>SUM(Q183:Q187)</f>
        <v>0</v>
      </c>
      <c r="R182" s="166"/>
      <c r="S182" s="166"/>
      <c r="T182" s="166"/>
      <c r="U182" s="166"/>
      <c r="V182" s="166">
        <f>SUM(V183:V187)</f>
        <v>148.19999999999999</v>
      </c>
      <c r="W182" s="166"/>
      <c r="X182" s="166"/>
      <c r="Y182" s="166"/>
      <c r="AG182" t="s">
        <v>212</v>
      </c>
    </row>
    <row r="183" spans="1:60" outlineLevel="1" x14ac:dyDescent="0.2">
      <c r="A183" s="174">
        <v>65</v>
      </c>
      <c r="B183" s="175" t="s">
        <v>442</v>
      </c>
      <c r="C183" s="188" t="s">
        <v>443</v>
      </c>
      <c r="D183" s="176" t="s">
        <v>245</v>
      </c>
      <c r="E183" s="177">
        <v>570</v>
      </c>
      <c r="F183" s="178">
        <v>0</v>
      </c>
      <c r="G183" s="179">
        <f>ROUND(E183*F183,2)</f>
        <v>0</v>
      </c>
      <c r="H183" s="164">
        <v>85.65</v>
      </c>
      <c r="I183" s="163">
        <f>ROUND(E183*H183,2)</f>
        <v>48820.5</v>
      </c>
      <c r="J183" s="164">
        <v>144.35</v>
      </c>
      <c r="K183" s="163">
        <f>ROUND(E183*J183,2)</f>
        <v>82279.5</v>
      </c>
      <c r="L183" s="163">
        <v>21</v>
      </c>
      <c r="M183" s="163">
        <f>G183*(1+L183/100)</f>
        <v>0</v>
      </c>
      <c r="N183" s="162">
        <v>6.3400000000000001E-3</v>
      </c>
      <c r="O183" s="162">
        <f>ROUND(E183*N183,2)</f>
        <v>3.61</v>
      </c>
      <c r="P183" s="162">
        <v>0</v>
      </c>
      <c r="Q183" s="162">
        <f>ROUND(E183*P183,2)</f>
        <v>0</v>
      </c>
      <c r="R183" s="163"/>
      <c r="S183" s="163" t="s">
        <v>216</v>
      </c>
      <c r="T183" s="163" t="s">
        <v>216</v>
      </c>
      <c r="U183" s="163">
        <v>0.26</v>
      </c>
      <c r="V183" s="163">
        <f>ROUND(E183*U183,2)</f>
        <v>148.19999999999999</v>
      </c>
      <c r="W183" s="163"/>
      <c r="X183" s="163" t="s">
        <v>240</v>
      </c>
      <c r="Y183" s="163" t="s">
        <v>219</v>
      </c>
      <c r="Z183" s="153"/>
      <c r="AA183" s="153"/>
      <c r="AB183" s="153"/>
      <c r="AC183" s="153"/>
      <c r="AD183" s="153"/>
      <c r="AE183" s="153"/>
      <c r="AF183" s="153"/>
      <c r="AG183" s="153" t="s">
        <v>241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2" x14ac:dyDescent="0.2">
      <c r="A184" s="160"/>
      <c r="B184" s="161"/>
      <c r="C184" s="194" t="s">
        <v>1430</v>
      </c>
      <c r="D184" s="192"/>
      <c r="E184" s="193">
        <v>22.6</v>
      </c>
      <c r="F184" s="163"/>
      <c r="G184" s="163"/>
      <c r="H184" s="163"/>
      <c r="I184" s="163"/>
      <c r="J184" s="163"/>
      <c r="K184" s="163"/>
      <c r="L184" s="163"/>
      <c r="M184" s="163"/>
      <c r="N184" s="162"/>
      <c r="O184" s="162"/>
      <c r="P184" s="162"/>
      <c r="Q184" s="162"/>
      <c r="R184" s="163"/>
      <c r="S184" s="163"/>
      <c r="T184" s="163"/>
      <c r="U184" s="163"/>
      <c r="V184" s="163"/>
      <c r="W184" s="163"/>
      <c r="X184" s="163"/>
      <c r="Y184" s="163"/>
      <c r="Z184" s="153"/>
      <c r="AA184" s="153"/>
      <c r="AB184" s="153"/>
      <c r="AC184" s="153"/>
      <c r="AD184" s="153"/>
      <c r="AE184" s="153"/>
      <c r="AF184" s="153"/>
      <c r="AG184" s="153" t="s">
        <v>243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3" x14ac:dyDescent="0.2">
      <c r="A185" s="160"/>
      <c r="B185" s="161"/>
      <c r="C185" s="194" t="s">
        <v>1431</v>
      </c>
      <c r="D185" s="192"/>
      <c r="E185" s="193">
        <v>20.100000000000001</v>
      </c>
      <c r="F185" s="163"/>
      <c r="G185" s="163"/>
      <c r="H185" s="163"/>
      <c r="I185" s="163"/>
      <c r="J185" s="163"/>
      <c r="K185" s="163"/>
      <c r="L185" s="163"/>
      <c r="M185" s="163"/>
      <c r="N185" s="162"/>
      <c r="O185" s="162"/>
      <c r="P185" s="162"/>
      <c r="Q185" s="162"/>
      <c r="R185" s="163"/>
      <c r="S185" s="163"/>
      <c r="T185" s="163"/>
      <c r="U185" s="163"/>
      <c r="V185" s="163"/>
      <c r="W185" s="163"/>
      <c r="X185" s="163"/>
      <c r="Y185" s="163"/>
      <c r="Z185" s="153"/>
      <c r="AA185" s="153"/>
      <c r="AB185" s="153"/>
      <c r="AC185" s="153"/>
      <c r="AD185" s="153"/>
      <c r="AE185" s="153"/>
      <c r="AF185" s="153"/>
      <c r="AG185" s="153" t="s">
        <v>243</v>
      </c>
      <c r="AH185" s="153">
        <v>0</v>
      </c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3" x14ac:dyDescent="0.2">
      <c r="A186" s="160"/>
      <c r="B186" s="161"/>
      <c r="C186" s="194" t="s">
        <v>1432</v>
      </c>
      <c r="D186" s="192"/>
      <c r="E186" s="193">
        <v>490.8</v>
      </c>
      <c r="F186" s="163"/>
      <c r="G186" s="163"/>
      <c r="H186" s="163"/>
      <c r="I186" s="163"/>
      <c r="J186" s="163"/>
      <c r="K186" s="163"/>
      <c r="L186" s="163"/>
      <c r="M186" s="163"/>
      <c r="N186" s="162"/>
      <c r="O186" s="162"/>
      <c r="P186" s="162"/>
      <c r="Q186" s="162"/>
      <c r="R186" s="163"/>
      <c r="S186" s="163"/>
      <c r="T186" s="163"/>
      <c r="U186" s="163"/>
      <c r="V186" s="163"/>
      <c r="W186" s="163"/>
      <c r="X186" s="163"/>
      <c r="Y186" s="163"/>
      <c r="Z186" s="153"/>
      <c r="AA186" s="153"/>
      <c r="AB186" s="153"/>
      <c r="AC186" s="153"/>
      <c r="AD186" s="153"/>
      <c r="AE186" s="153"/>
      <c r="AF186" s="153"/>
      <c r="AG186" s="153" t="s">
        <v>243</v>
      </c>
      <c r="AH186" s="153">
        <v>0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3" x14ac:dyDescent="0.2">
      <c r="A187" s="160"/>
      <c r="B187" s="161"/>
      <c r="C187" s="194" t="s">
        <v>1433</v>
      </c>
      <c r="D187" s="192"/>
      <c r="E187" s="193">
        <v>36.5</v>
      </c>
      <c r="F187" s="163"/>
      <c r="G187" s="163"/>
      <c r="H187" s="163"/>
      <c r="I187" s="163"/>
      <c r="J187" s="163"/>
      <c r="K187" s="163"/>
      <c r="L187" s="163"/>
      <c r="M187" s="163"/>
      <c r="N187" s="162"/>
      <c r="O187" s="162"/>
      <c r="P187" s="162"/>
      <c r="Q187" s="162"/>
      <c r="R187" s="163"/>
      <c r="S187" s="163"/>
      <c r="T187" s="163"/>
      <c r="U187" s="163"/>
      <c r="V187" s="163"/>
      <c r="W187" s="163"/>
      <c r="X187" s="163"/>
      <c r="Y187" s="163"/>
      <c r="Z187" s="153"/>
      <c r="AA187" s="153"/>
      <c r="AB187" s="153"/>
      <c r="AC187" s="153"/>
      <c r="AD187" s="153"/>
      <c r="AE187" s="153"/>
      <c r="AF187" s="153"/>
      <c r="AG187" s="153" t="s">
        <v>243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x14ac:dyDescent="0.2">
      <c r="A188" s="167" t="s">
        <v>211</v>
      </c>
      <c r="B188" s="168" t="s">
        <v>129</v>
      </c>
      <c r="C188" s="186" t="s">
        <v>130</v>
      </c>
      <c r="D188" s="169"/>
      <c r="E188" s="170"/>
      <c r="F188" s="171"/>
      <c r="G188" s="172">
        <f>SUMIF(AG189:AG192,"&lt;&gt;NOR",G189:G192)</f>
        <v>0</v>
      </c>
      <c r="H188" s="166"/>
      <c r="I188" s="166">
        <f>SUM(I189:I192)</f>
        <v>1241.69</v>
      </c>
      <c r="J188" s="166"/>
      <c r="K188" s="166">
        <f>SUM(K189:K192)</f>
        <v>6589.31</v>
      </c>
      <c r="L188" s="166"/>
      <c r="M188" s="166">
        <f>SUM(M189:M192)</f>
        <v>0</v>
      </c>
      <c r="N188" s="165"/>
      <c r="O188" s="165">
        <f>SUM(O189:O192)</f>
        <v>0</v>
      </c>
      <c r="P188" s="165"/>
      <c r="Q188" s="165">
        <f>SUM(Q189:Q192)</f>
        <v>0</v>
      </c>
      <c r="R188" s="166"/>
      <c r="S188" s="166"/>
      <c r="T188" s="166"/>
      <c r="U188" s="166"/>
      <c r="V188" s="166">
        <f>SUM(V189:V192)</f>
        <v>9.5500000000000007</v>
      </c>
      <c r="W188" s="166"/>
      <c r="X188" s="166"/>
      <c r="Y188" s="166"/>
      <c r="AG188" t="s">
        <v>212</v>
      </c>
    </row>
    <row r="189" spans="1:60" outlineLevel="1" x14ac:dyDescent="0.2">
      <c r="A189" s="174">
        <v>66</v>
      </c>
      <c r="B189" s="175" t="s">
        <v>1434</v>
      </c>
      <c r="C189" s="188" t="s">
        <v>1435</v>
      </c>
      <c r="D189" s="176" t="s">
        <v>249</v>
      </c>
      <c r="E189" s="177">
        <v>3.82</v>
      </c>
      <c r="F189" s="178">
        <v>0</v>
      </c>
      <c r="G189" s="179">
        <f>ROUND(E189*F189,2)</f>
        <v>0</v>
      </c>
      <c r="H189" s="164">
        <v>325.05</v>
      </c>
      <c r="I189" s="163">
        <f>ROUND(E189*H189,2)</f>
        <v>1241.69</v>
      </c>
      <c r="J189" s="164">
        <v>1724.95</v>
      </c>
      <c r="K189" s="163">
        <f>ROUND(E189*J189,2)</f>
        <v>6589.31</v>
      </c>
      <c r="L189" s="163">
        <v>21</v>
      </c>
      <c r="M189" s="163">
        <f>G189*(1+L189/100)</f>
        <v>0</v>
      </c>
      <c r="N189" s="162">
        <v>0</v>
      </c>
      <c r="O189" s="162">
        <f>ROUND(E189*N189,2)</f>
        <v>0</v>
      </c>
      <c r="P189" s="162">
        <v>4.6000000000000001E-4</v>
      </c>
      <c r="Q189" s="162">
        <f>ROUND(E189*P189,2)</f>
        <v>0</v>
      </c>
      <c r="R189" s="163"/>
      <c r="S189" s="163" t="s">
        <v>216</v>
      </c>
      <c r="T189" s="163" t="s">
        <v>216</v>
      </c>
      <c r="U189" s="163">
        <v>2.5</v>
      </c>
      <c r="V189" s="163">
        <f>ROUND(E189*U189,2)</f>
        <v>9.5500000000000007</v>
      </c>
      <c r="W189" s="163"/>
      <c r="X189" s="163" t="s">
        <v>240</v>
      </c>
      <c r="Y189" s="163" t="s">
        <v>219</v>
      </c>
      <c r="Z189" s="153"/>
      <c r="AA189" s="153"/>
      <c r="AB189" s="153"/>
      <c r="AC189" s="153"/>
      <c r="AD189" s="153"/>
      <c r="AE189" s="153"/>
      <c r="AF189" s="153"/>
      <c r="AG189" s="153" t="s">
        <v>241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2" x14ac:dyDescent="0.2">
      <c r="A190" s="160"/>
      <c r="B190" s="161"/>
      <c r="C190" s="194" t="s">
        <v>1436</v>
      </c>
      <c r="D190" s="192"/>
      <c r="E190" s="193">
        <v>1.54</v>
      </c>
      <c r="F190" s="163"/>
      <c r="G190" s="163"/>
      <c r="H190" s="163"/>
      <c r="I190" s="163"/>
      <c r="J190" s="163"/>
      <c r="K190" s="163"/>
      <c r="L190" s="163"/>
      <c r="M190" s="163"/>
      <c r="N190" s="162"/>
      <c r="O190" s="162"/>
      <c r="P190" s="162"/>
      <c r="Q190" s="162"/>
      <c r="R190" s="163"/>
      <c r="S190" s="163"/>
      <c r="T190" s="163"/>
      <c r="U190" s="163"/>
      <c r="V190" s="163"/>
      <c r="W190" s="163"/>
      <c r="X190" s="163"/>
      <c r="Y190" s="163"/>
      <c r="Z190" s="153"/>
      <c r="AA190" s="153"/>
      <c r="AB190" s="153"/>
      <c r="AC190" s="153"/>
      <c r="AD190" s="153"/>
      <c r="AE190" s="153"/>
      <c r="AF190" s="153"/>
      <c r="AG190" s="153" t="s">
        <v>243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3" x14ac:dyDescent="0.2">
      <c r="A191" s="160"/>
      <c r="B191" s="161"/>
      <c r="C191" s="194" t="s">
        <v>1437</v>
      </c>
      <c r="D191" s="192"/>
      <c r="E191" s="193">
        <v>0.99</v>
      </c>
      <c r="F191" s="163"/>
      <c r="G191" s="163"/>
      <c r="H191" s="163"/>
      <c r="I191" s="163"/>
      <c r="J191" s="163"/>
      <c r="K191" s="163"/>
      <c r="L191" s="163"/>
      <c r="M191" s="163"/>
      <c r="N191" s="162"/>
      <c r="O191" s="162"/>
      <c r="P191" s="162"/>
      <c r="Q191" s="162"/>
      <c r="R191" s="163"/>
      <c r="S191" s="163"/>
      <c r="T191" s="163"/>
      <c r="U191" s="163"/>
      <c r="V191" s="163"/>
      <c r="W191" s="163"/>
      <c r="X191" s="163"/>
      <c r="Y191" s="163"/>
      <c r="Z191" s="153"/>
      <c r="AA191" s="153"/>
      <c r="AB191" s="153"/>
      <c r="AC191" s="153"/>
      <c r="AD191" s="153"/>
      <c r="AE191" s="153"/>
      <c r="AF191" s="153"/>
      <c r="AG191" s="153" t="s">
        <v>243</v>
      </c>
      <c r="AH191" s="153">
        <v>0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3" x14ac:dyDescent="0.2">
      <c r="A192" s="160"/>
      <c r="B192" s="161"/>
      <c r="C192" s="194" t="s">
        <v>1438</v>
      </c>
      <c r="D192" s="192"/>
      <c r="E192" s="193">
        <v>1.29</v>
      </c>
      <c r="F192" s="163"/>
      <c r="G192" s="163"/>
      <c r="H192" s="163"/>
      <c r="I192" s="163"/>
      <c r="J192" s="163"/>
      <c r="K192" s="163"/>
      <c r="L192" s="163"/>
      <c r="M192" s="163"/>
      <c r="N192" s="162"/>
      <c r="O192" s="162"/>
      <c r="P192" s="162"/>
      <c r="Q192" s="162"/>
      <c r="R192" s="163"/>
      <c r="S192" s="163"/>
      <c r="T192" s="163"/>
      <c r="U192" s="163"/>
      <c r="V192" s="163"/>
      <c r="W192" s="163"/>
      <c r="X192" s="163"/>
      <c r="Y192" s="163"/>
      <c r="Z192" s="153"/>
      <c r="AA192" s="153"/>
      <c r="AB192" s="153"/>
      <c r="AC192" s="153"/>
      <c r="AD192" s="153"/>
      <c r="AE192" s="153"/>
      <c r="AF192" s="153"/>
      <c r="AG192" s="153" t="s">
        <v>243</v>
      </c>
      <c r="AH192" s="153">
        <v>0</v>
      </c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x14ac:dyDescent="0.2">
      <c r="A193" s="167" t="s">
        <v>211</v>
      </c>
      <c r="B193" s="168" t="s">
        <v>133</v>
      </c>
      <c r="C193" s="186" t="s">
        <v>134</v>
      </c>
      <c r="D193" s="169"/>
      <c r="E193" s="170"/>
      <c r="F193" s="171"/>
      <c r="G193" s="172">
        <f>SUMIF(AG194:AG194,"&lt;&gt;NOR",G194:G194)</f>
        <v>0</v>
      </c>
      <c r="H193" s="166"/>
      <c r="I193" s="166">
        <f>SUM(I194:I194)</f>
        <v>0</v>
      </c>
      <c r="J193" s="166"/>
      <c r="K193" s="166">
        <f>SUM(K194:K194)</f>
        <v>113519.08</v>
      </c>
      <c r="L193" s="166"/>
      <c r="M193" s="166">
        <f>SUM(M194:M194)</f>
        <v>0</v>
      </c>
      <c r="N193" s="165"/>
      <c r="O193" s="165">
        <f>SUM(O194:O194)</f>
        <v>0</v>
      </c>
      <c r="P193" s="165"/>
      <c r="Q193" s="165">
        <f>SUM(Q194:Q194)</f>
        <v>0</v>
      </c>
      <c r="R193" s="166"/>
      <c r="S193" s="166"/>
      <c r="T193" s="166"/>
      <c r="U193" s="166"/>
      <c r="V193" s="166">
        <f>SUM(V194:V194)</f>
        <v>215.88</v>
      </c>
      <c r="W193" s="166"/>
      <c r="X193" s="166"/>
      <c r="Y193" s="166"/>
      <c r="AG193" t="s">
        <v>212</v>
      </c>
    </row>
    <row r="194" spans="1:60" outlineLevel="1" x14ac:dyDescent="0.2">
      <c r="A194" s="180">
        <v>67</v>
      </c>
      <c r="B194" s="181" t="s">
        <v>289</v>
      </c>
      <c r="C194" s="187" t="s">
        <v>290</v>
      </c>
      <c r="D194" s="182" t="s">
        <v>283</v>
      </c>
      <c r="E194" s="183">
        <v>230.02852999999999</v>
      </c>
      <c r="F194" s="184">
        <v>0</v>
      </c>
      <c r="G194" s="185">
        <f>ROUND(E194*F194,2)</f>
        <v>0</v>
      </c>
      <c r="H194" s="164">
        <v>0</v>
      </c>
      <c r="I194" s="163">
        <f>ROUND(E194*H194,2)</f>
        <v>0</v>
      </c>
      <c r="J194" s="164">
        <v>493.5</v>
      </c>
      <c r="K194" s="163">
        <f>ROUND(E194*J194,2)</f>
        <v>113519.08</v>
      </c>
      <c r="L194" s="163">
        <v>21</v>
      </c>
      <c r="M194" s="163">
        <f>G194*(1+L194/100)</f>
        <v>0</v>
      </c>
      <c r="N194" s="162">
        <v>0</v>
      </c>
      <c r="O194" s="162">
        <f>ROUND(E194*N194,2)</f>
        <v>0</v>
      </c>
      <c r="P194" s="162">
        <v>0</v>
      </c>
      <c r="Q194" s="162">
        <f>ROUND(E194*P194,2)</f>
        <v>0</v>
      </c>
      <c r="R194" s="163"/>
      <c r="S194" s="163" t="s">
        <v>216</v>
      </c>
      <c r="T194" s="163" t="s">
        <v>216</v>
      </c>
      <c r="U194" s="163">
        <v>0.9385</v>
      </c>
      <c r="V194" s="163">
        <f>ROUND(E194*U194,2)</f>
        <v>215.88</v>
      </c>
      <c r="W194" s="163"/>
      <c r="X194" s="163" t="s">
        <v>291</v>
      </c>
      <c r="Y194" s="163" t="s">
        <v>219</v>
      </c>
      <c r="Z194" s="153"/>
      <c r="AA194" s="153"/>
      <c r="AB194" s="153"/>
      <c r="AC194" s="153"/>
      <c r="AD194" s="153"/>
      <c r="AE194" s="153"/>
      <c r="AF194" s="153"/>
      <c r="AG194" s="153" t="s">
        <v>292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x14ac:dyDescent="0.2">
      <c r="A195" s="167" t="s">
        <v>211</v>
      </c>
      <c r="B195" s="168" t="s">
        <v>143</v>
      </c>
      <c r="C195" s="186" t="s">
        <v>144</v>
      </c>
      <c r="D195" s="169"/>
      <c r="E195" s="170"/>
      <c r="F195" s="171"/>
      <c r="G195" s="172">
        <f>SUMIF(AG196:AG201,"&lt;&gt;NOR",G196:G201)</f>
        <v>0</v>
      </c>
      <c r="H195" s="166"/>
      <c r="I195" s="166">
        <f>SUM(I196:I201)</f>
        <v>10847.75</v>
      </c>
      <c r="J195" s="166"/>
      <c r="K195" s="166">
        <f>SUM(K196:K201)</f>
        <v>10112.66</v>
      </c>
      <c r="L195" s="166"/>
      <c r="M195" s="166">
        <f>SUM(M196:M201)</f>
        <v>0</v>
      </c>
      <c r="N195" s="165"/>
      <c r="O195" s="165">
        <f>SUM(O196:O201)</f>
        <v>0.39</v>
      </c>
      <c r="P195" s="165"/>
      <c r="Q195" s="165">
        <f>SUM(Q196:Q201)</f>
        <v>0</v>
      </c>
      <c r="R195" s="166"/>
      <c r="S195" s="166"/>
      <c r="T195" s="166"/>
      <c r="U195" s="166"/>
      <c r="V195" s="166">
        <f>SUM(V196:V201)</f>
        <v>14.709999999999999</v>
      </c>
      <c r="W195" s="166"/>
      <c r="X195" s="166"/>
      <c r="Y195" s="166"/>
      <c r="AG195" t="s">
        <v>212</v>
      </c>
    </row>
    <row r="196" spans="1:60" ht="33.75" outlineLevel="1" x14ac:dyDescent="0.2">
      <c r="A196" s="174">
        <v>68</v>
      </c>
      <c r="B196" s="175" t="s">
        <v>1439</v>
      </c>
      <c r="C196" s="188" t="s">
        <v>1440</v>
      </c>
      <c r="D196" s="176" t="s">
        <v>245</v>
      </c>
      <c r="E196" s="177">
        <v>64.67</v>
      </c>
      <c r="F196" s="178">
        <v>0</v>
      </c>
      <c r="G196" s="179">
        <f>ROUND(E196*F196,2)</f>
        <v>0</v>
      </c>
      <c r="H196" s="164">
        <v>40.89</v>
      </c>
      <c r="I196" s="163">
        <f>ROUND(E196*H196,2)</f>
        <v>2644.36</v>
      </c>
      <c r="J196" s="164">
        <v>16.010000000000002</v>
      </c>
      <c r="K196" s="163">
        <f>ROUND(E196*J196,2)</f>
        <v>1035.3699999999999</v>
      </c>
      <c r="L196" s="163">
        <v>21</v>
      </c>
      <c r="M196" s="163">
        <f>G196*(1+L196/100)</f>
        <v>0</v>
      </c>
      <c r="N196" s="162">
        <v>3.3E-4</v>
      </c>
      <c r="O196" s="162">
        <f>ROUND(E196*N196,2)</f>
        <v>0.02</v>
      </c>
      <c r="P196" s="162">
        <v>0</v>
      </c>
      <c r="Q196" s="162">
        <f>ROUND(E196*P196,2)</f>
        <v>0</v>
      </c>
      <c r="R196" s="163"/>
      <c r="S196" s="163" t="s">
        <v>216</v>
      </c>
      <c r="T196" s="163" t="s">
        <v>216</v>
      </c>
      <c r="U196" s="163">
        <v>2.75E-2</v>
      </c>
      <c r="V196" s="163">
        <f>ROUND(E196*U196,2)</f>
        <v>1.78</v>
      </c>
      <c r="W196" s="163"/>
      <c r="X196" s="163" t="s">
        <v>240</v>
      </c>
      <c r="Y196" s="163" t="s">
        <v>219</v>
      </c>
      <c r="Z196" s="153"/>
      <c r="AA196" s="153"/>
      <c r="AB196" s="153"/>
      <c r="AC196" s="153"/>
      <c r="AD196" s="153"/>
      <c r="AE196" s="153"/>
      <c r="AF196" s="153"/>
      <c r="AG196" s="153" t="s">
        <v>241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2" x14ac:dyDescent="0.2">
      <c r="A197" s="160"/>
      <c r="B197" s="161"/>
      <c r="C197" s="194" t="s">
        <v>1441</v>
      </c>
      <c r="D197" s="192"/>
      <c r="E197" s="193">
        <v>55.55</v>
      </c>
      <c r="F197" s="163"/>
      <c r="G197" s="163"/>
      <c r="H197" s="163"/>
      <c r="I197" s="163"/>
      <c r="J197" s="163"/>
      <c r="K197" s="163"/>
      <c r="L197" s="163"/>
      <c r="M197" s="163"/>
      <c r="N197" s="162"/>
      <c r="O197" s="162"/>
      <c r="P197" s="162"/>
      <c r="Q197" s="162"/>
      <c r="R197" s="163"/>
      <c r="S197" s="163"/>
      <c r="T197" s="163"/>
      <c r="U197" s="163"/>
      <c r="V197" s="163"/>
      <c r="W197" s="163"/>
      <c r="X197" s="163"/>
      <c r="Y197" s="163"/>
      <c r="Z197" s="153"/>
      <c r="AA197" s="153"/>
      <c r="AB197" s="153"/>
      <c r="AC197" s="153"/>
      <c r="AD197" s="153"/>
      <c r="AE197" s="153"/>
      <c r="AF197" s="153"/>
      <c r="AG197" s="153" t="s">
        <v>243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3" x14ac:dyDescent="0.2">
      <c r="A198" s="160"/>
      <c r="B198" s="161"/>
      <c r="C198" s="194" t="s">
        <v>1442</v>
      </c>
      <c r="D198" s="192"/>
      <c r="E198" s="193">
        <v>5.9249999999999998</v>
      </c>
      <c r="F198" s="163"/>
      <c r="G198" s="163"/>
      <c r="H198" s="163"/>
      <c r="I198" s="163"/>
      <c r="J198" s="163"/>
      <c r="K198" s="163"/>
      <c r="L198" s="163"/>
      <c r="M198" s="163"/>
      <c r="N198" s="162"/>
      <c r="O198" s="162"/>
      <c r="P198" s="162"/>
      <c r="Q198" s="162"/>
      <c r="R198" s="163"/>
      <c r="S198" s="163"/>
      <c r="T198" s="163"/>
      <c r="U198" s="163"/>
      <c r="V198" s="163"/>
      <c r="W198" s="163"/>
      <c r="X198" s="163"/>
      <c r="Y198" s="163"/>
      <c r="Z198" s="153"/>
      <c r="AA198" s="153"/>
      <c r="AB198" s="153"/>
      <c r="AC198" s="153"/>
      <c r="AD198" s="153"/>
      <c r="AE198" s="153"/>
      <c r="AF198" s="153"/>
      <c r="AG198" s="153" t="s">
        <v>243</v>
      </c>
      <c r="AH198" s="153">
        <v>0</v>
      </c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3" x14ac:dyDescent="0.2">
      <c r="A199" s="160"/>
      <c r="B199" s="161"/>
      <c r="C199" s="194" t="s">
        <v>1443</v>
      </c>
      <c r="D199" s="192"/>
      <c r="E199" s="193">
        <v>3.1949999999999998</v>
      </c>
      <c r="F199" s="163"/>
      <c r="G199" s="163"/>
      <c r="H199" s="163"/>
      <c r="I199" s="163"/>
      <c r="J199" s="163"/>
      <c r="K199" s="163"/>
      <c r="L199" s="163"/>
      <c r="M199" s="163"/>
      <c r="N199" s="162"/>
      <c r="O199" s="162"/>
      <c r="P199" s="162"/>
      <c r="Q199" s="162"/>
      <c r="R199" s="163"/>
      <c r="S199" s="163"/>
      <c r="T199" s="163"/>
      <c r="U199" s="163"/>
      <c r="V199" s="163"/>
      <c r="W199" s="163"/>
      <c r="X199" s="163"/>
      <c r="Y199" s="163"/>
      <c r="Z199" s="153"/>
      <c r="AA199" s="153"/>
      <c r="AB199" s="153"/>
      <c r="AC199" s="153"/>
      <c r="AD199" s="153"/>
      <c r="AE199" s="153"/>
      <c r="AF199" s="153"/>
      <c r="AG199" s="153" t="s">
        <v>243</v>
      </c>
      <c r="AH199" s="153">
        <v>0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ht="22.5" outlineLevel="1" x14ac:dyDescent="0.2">
      <c r="A200" s="180">
        <v>69</v>
      </c>
      <c r="B200" s="181" t="s">
        <v>1444</v>
      </c>
      <c r="C200" s="187" t="s">
        <v>2129</v>
      </c>
      <c r="D200" s="182" t="s">
        <v>245</v>
      </c>
      <c r="E200" s="183">
        <v>64.67</v>
      </c>
      <c r="F200" s="184">
        <v>0</v>
      </c>
      <c r="G200" s="185">
        <f>ROUND(E200*F200,2)</f>
        <v>0</v>
      </c>
      <c r="H200" s="164">
        <v>126.85</v>
      </c>
      <c r="I200" s="163">
        <f>ROUND(E200*H200,2)</f>
        <v>8203.39</v>
      </c>
      <c r="J200" s="164">
        <v>127.15</v>
      </c>
      <c r="K200" s="163">
        <f>ROUND(E200*J200,2)</f>
        <v>8222.7900000000009</v>
      </c>
      <c r="L200" s="163">
        <v>21</v>
      </c>
      <c r="M200" s="163">
        <f>G200*(1+L200/100)</f>
        <v>0</v>
      </c>
      <c r="N200" s="162">
        <v>5.7000000000000002E-3</v>
      </c>
      <c r="O200" s="162">
        <f>ROUND(E200*N200,2)</f>
        <v>0.37</v>
      </c>
      <c r="P200" s="162">
        <v>0</v>
      </c>
      <c r="Q200" s="162">
        <f>ROUND(E200*P200,2)</f>
        <v>0</v>
      </c>
      <c r="R200" s="163"/>
      <c r="S200" s="163" t="s">
        <v>216</v>
      </c>
      <c r="T200" s="163" t="s">
        <v>216</v>
      </c>
      <c r="U200" s="163">
        <v>0.2</v>
      </c>
      <c r="V200" s="163">
        <f>ROUND(E200*U200,2)</f>
        <v>12.93</v>
      </c>
      <c r="W200" s="163"/>
      <c r="X200" s="163" t="s">
        <v>240</v>
      </c>
      <c r="Y200" s="163" t="s">
        <v>219</v>
      </c>
      <c r="Z200" s="153"/>
      <c r="AA200" s="153"/>
      <c r="AB200" s="153"/>
      <c r="AC200" s="153"/>
      <c r="AD200" s="153"/>
      <c r="AE200" s="153"/>
      <c r="AF200" s="153"/>
      <c r="AG200" s="153" t="s">
        <v>241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80">
        <v>70</v>
      </c>
      <c r="B201" s="181" t="s">
        <v>1445</v>
      </c>
      <c r="C201" s="187" t="s">
        <v>1446</v>
      </c>
      <c r="D201" s="182" t="s">
        <v>0</v>
      </c>
      <c r="E201" s="183">
        <v>201.059</v>
      </c>
      <c r="F201" s="184">
        <v>0</v>
      </c>
      <c r="G201" s="185">
        <f>ROUND(E201*F201,2)</f>
        <v>0</v>
      </c>
      <c r="H201" s="164">
        <v>0</v>
      </c>
      <c r="I201" s="163">
        <f>ROUND(E201*H201,2)</f>
        <v>0</v>
      </c>
      <c r="J201" s="164">
        <v>4.25</v>
      </c>
      <c r="K201" s="163">
        <f>ROUND(E201*J201,2)</f>
        <v>854.5</v>
      </c>
      <c r="L201" s="163">
        <v>21</v>
      </c>
      <c r="M201" s="163">
        <f>G201*(1+L201/100)</f>
        <v>0</v>
      </c>
      <c r="N201" s="162">
        <v>0</v>
      </c>
      <c r="O201" s="162">
        <f>ROUND(E201*N201,2)</f>
        <v>0</v>
      </c>
      <c r="P201" s="162">
        <v>0</v>
      </c>
      <c r="Q201" s="162">
        <f>ROUND(E201*P201,2)</f>
        <v>0</v>
      </c>
      <c r="R201" s="163"/>
      <c r="S201" s="163" t="s">
        <v>216</v>
      </c>
      <c r="T201" s="163" t="s">
        <v>216</v>
      </c>
      <c r="U201" s="163">
        <v>0</v>
      </c>
      <c r="V201" s="163">
        <f>ROUND(E201*U201,2)</f>
        <v>0</v>
      </c>
      <c r="W201" s="163"/>
      <c r="X201" s="163" t="s">
        <v>291</v>
      </c>
      <c r="Y201" s="163" t="s">
        <v>219</v>
      </c>
      <c r="Z201" s="153"/>
      <c r="AA201" s="153"/>
      <c r="AB201" s="153"/>
      <c r="AC201" s="153"/>
      <c r="AD201" s="153"/>
      <c r="AE201" s="153"/>
      <c r="AF201" s="153"/>
      <c r="AG201" s="153" t="s">
        <v>297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x14ac:dyDescent="0.2">
      <c r="A202" s="167" t="s">
        <v>211</v>
      </c>
      <c r="B202" s="168" t="s">
        <v>155</v>
      </c>
      <c r="C202" s="186" t="s">
        <v>156</v>
      </c>
      <c r="D202" s="169"/>
      <c r="E202" s="170"/>
      <c r="F202" s="171"/>
      <c r="G202" s="172">
        <f>SUMIF(AG203:AG209,"&lt;&gt;NOR",G203:G209)</f>
        <v>0</v>
      </c>
      <c r="H202" s="166"/>
      <c r="I202" s="166">
        <f>SUM(I203:I209)</f>
        <v>1661.84</v>
      </c>
      <c r="J202" s="166"/>
      <c r="K202" s="166">
        <f>SUM(K203:K209)</f>
        <v>2116.33</v>
      </c>
      <c r="L202" s="166"/>
      <c r="M202" s="166">
        <f>SUM(M203:M209)</f>
        <v>0</v>
      </c>
      <c r="N202" s="165"/>
      <c r="O202" s="165">
        <f>SUM(O203:O209)</f>
        <v>7.0000000000000007E-2</v>
      </c>
      <c r="P202" s="165"/>
      <c r="Q202" s="165">
        <f>SUM(Q203:Q209)</f>
        <v>0</v>
      </c>
      <c r="R202" s="166"/>
      <c r="S202" s="166"/>
      <c r="T202" s="166"/>
      <c r="U202" s="166"/>
      <c r="V202" s="166">
        <f>SUM(V203:V209)</f>
        <v>3.02</v>
      </c>
      <c r="W202" s="166"/>
      <c r="X202" s="166"/>
      <c r="Y202" s="166"/>
      <c r="AG202" t="s">
        <v>212</v>
      </c>
    </row>
    <row r="203" spans="1:60" outlineLevel="1" x14ac:dyDescent="0.2">
      <c r="A203" s="174">
        <v>71</v>
      </c>
      <c r="B203" s="175" t="s">
        <v>1447</v>
      </c>
      <c r="C203" s="188" t="s">
        <v>1448</v>
      </c>
      <c r="D203" s="176" t="s">
        <v>256</v>
      </c>
      <c r="E203" s="177">
        <v>8</v>
      </c>
      <c r="F203" s="178">
        <v>0</v>
      </c>
      <c r="G203" s="179">
        <f>ROUND(E203*F203,2)</f>
        <v>0</v>
      </c>
      <c r="H203" s="164">
        <v>11.25</v>
      </c>
      <c r="I203" s="163">
        <f>ROUND(E203*H203,2)</f>
        <v>90</v>
      </c>
      <c r="J203" s="164">
        <v>228.75</v>
      </c>
      <c r="K203" s="163">
        <f>ROUND(E203*J203,2)</f>
        <v>1830</v>
      </c>
      <c r="L203" s="163">
        <v>21</v>
      </c>
      <c r="M203" s="163">
        <f>G203*(1+L203/100)</f>
        <v>0</v>
      </c>
      <c r="N203" s="162">
        <v>3.32E-3</v>
      </c>
      <c r="O203" s="162">
        <f>ROUND(E203*N203,2)</f>
        <v>0.03</v>
      </c>
      <c r="P203" s="162">
        <v>0</v>
      </c>
      <c r="Q203" s="162">
        <f>ROUND(E203*P203,2)</f>
        <v>0</v>
      </c>
      <c r="R203" s="163"/>
      <c r="S203" s="163" t="s">
        <v>216</v>
      </c>
      <c r="T203" s="163" t="s">
        <v>216</v>
      </c>
      <c r="U203" s="163">
        <v>0.377</v>
      </c>
      <c r="V203" s="163">
        <f>ROUND(E203*U203,2)</f>
        <v>3.02</v>
      </c>
      <c r="W203" s="163"/>
      <c r="X203" s="163" t="s">
        <v>240</v>
      </c>
      <c r="Y203" s="163" t="s">
        <v>219</v>
      </c>
      <c r="Z203" s="153"/>
      <c r="AA203" s="153"/>
      <c r="AB203" s="153"/>
      <c r="AC203" s="153"/>
      <c r="AD203" s="153"/>
      <c r="AE203" s="153"/>
      <c r="AF203" s="153"/>
      <c r="AG203" s="153" t="s">
        <v>241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2" x14ac:dyDescent="0.2">
      <c r="A204" s="160"/>
      <c r="B204" s="161"/>
      <c r="C204" s="194" t="s">
        <v>1449</v>
      </c>
      <c r="D204" s="192"/>
      <c r="E204" s="193">
        <v>8</v>
      </c>
      <c r="F204" s="163"/>
      <c r="G204" s="163"/>
      <c r="H204" s="163"/>
      <c r="I204" s="163"/>
      <c r="J204" s="163"/>
      <c r="K204" s="163"/>
      <c r="L204" s="163"/>
      <c r="M204" s="163"/>
      <c r="N204" s="162"/>
      <c r="O204" s="162"/>
      <c r="P204" s="162"/>
      <c r="Q204" s="162"/>
      <c r="R204" s="163"/>
      <c r="S204" s="163"/>
      <c r="T204" s="163"/>
      <c r="U204" s="163"/>
      <c r="V204" s="163"/>
      <c r="W204" s="163"/>
      <c r="X204" s="163"/>
      <c r="Y204" s="163"/>
      <c r="Z204" s="153"/>
      <c r="AA204" s="153"/>
      <c r="AB204" s="153"/>
      <c r="AC204" s="153"/>
      <c r="AD204" s="153"/>
      <c r="AE204" s="153"/>
      <c r="AF204" s="153"/>
      <c r="AG204" s="153" t="s">
        <v>243</v>
      </c>
      <c r="AH204" s="153">
        <v>0</v>
      </c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74">
        <v>72</v>
      </c>
      <c r="B205" s="175" t="s">
        <v>1450</v>
      </c>
      <c r="C205" s="188" t="s">
        <v>1451</v>
      </c>
      <c r="D205" s="176" t="s">
        <v>751</v>
      </c>
      <c r="E205" s="177">
        <v>2.4E-2</v>
      </c>
      <c r="F205" s="178">
        <v>0</v>
      </c>
      <c r="G205" s="179">
        <f>ROUND(E205*F205,2)</f>
        <v>0</v>
      </c>
      <c r="H205" s="164">
        <v>14160</v>
      </c>
      <c r="I205" s="163">
        <f>ROUND(E205*H205,2)</f>
        <v>339.84</v>
      </c>
      <c r="J205" s="164">
        <v>0</v>
      </c>
      <c r="K205" s="163">
        <f>ROUND(E205*J205,2)</f>
        <v>0</v>
      </c>
      <c r="L205" s="163">
        <v>21</v>
      </c>
      <c r="M205" s="163">
        <f>G205*(1+L205/100)</f>
        <v>0</v>
      </c>
      <c r="N205" s="162">
        <v>3.3000000000000002E-2</v>
      </c>
      <c r="O205" s="162">
        <f>ROUND(E205*N205,2)</f>
        <v>0</v>
      </c>
      <c r="P205" s="162">
        <v>0</v>
      </c>
      <c r="Q205" s="162">
        <f>ROUND(E205*P205,2)</f>
        <v>0</v>
      </c>
      <c r="R205" s="163" t="s">
        <v>305</v>
      </c>
      <c r="S205" s="163" t="s">
        <v>216</v>
      </c>
      <c r="T205" s="163" t="s">
        <v>216</v>
      </c>
      <c r="U205" s="163">
        <v>0</v>
      </c>
      <c r="V205" s="163">
        <f>ROUND(E205*U205,2)</f>
        <v>0</v>
      </c>
      <c r="W205" s="163"/>
      <c r="X205" s="163" t="s">
        <v>306</v>
      </c>
      <c r="Y205" s="163" t="s">
        <v>219</v>
      </c>
      <c r="Z205" s="153"/>
      <c r="AA205" s="153"/>
      <c r="AB205" s="153"/>
      <c r="AC205" s="153"/>
      <c r="AD205" s="153"/>
      <c r="AE205" s="153"/>
      <c r="AF205" s="153"/>
      <c r="AG205" s="153" t="s">
        <v>307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2" x14ac:dyDescent="0.2">
      <c r="A206" s="160"/>
      <c r="B206" s="161"/>
      <c r="C206" s="194" t="s">
        <v>1452</v>
      </c>
      <c r="D206" s="192"/>
      <c r="E206" s="193">
        <v>2.4E-2</v>
      </c>
      <c r="F206" s="163"/>
      <c r="G206" s="163"/>
      <c r="H206" s="163"/>
      <c r="I206" s="163"/>
      <c r="J206" s="163"/>
      <c r="K206" s="163"/>
      <c r="L206" s="163"/>
      <c r="M206" s="163"/>
      <c r="N206" s="162"/>
      <c r="O206" s="162"/>
      <c r="P206" s="162"/>
      <c r="Q206" s="162"/>
      <c r="R206" s="163"/>
      <c r="S206" s="163"/>
      <c r="T206" s="163"/>
      <c r="U206" s="163"/>
      <c r="V206" s="163"/>
      <c r="W206" s="163"/>
      <c r="X206" s="163"/>
      <c r="Y206" s="163"/>
      <c r="Z206" s="153"/>
      <c r="AA206" s="153"/>
      <c r="AB206" s="153"/>
      <c r="AC206" s="153"/>
      <c r="AD206" s="153"/>
      <c r="AE206" s="153"/>
      <c r="AF206" s="153"/>
      <c r="AG206" s="153" t="s">
        <v>243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74">
        <v>73</v>
      </c>
      <c r="B207" s="175" t="s">
        <v>1453</v>
      </c>
      <c r="C207" s="188" t="s">
        <v>1454</v>
      </c>
      <c r="D207" s="176" t="s">
        <v>249</v>
      </c>
      <c r="E207" s="177">
        <v>28</v>
      </c>
      <c r="F207" s="178">
        <v>0</v>
      </c>
      <c r="G207" s="179">
        <f>ROUND(E207*F207,2)</f>
        <v>0</v>
      </c>
      <c r="H207" s="164">
        <v>44</v>
      </c>
      <c r="I207" s="163">
        <f>ROUND(E207*H207,2)</f>
        <v>1232</v>
      </c>
      <c r="J207" s="164">
        <v>0</v>
      </c>
      <c r="K207" s="163">
        <f>ROUND(E207*J207,2)</f>
        <v>0</v>
      </c>
      <c r="L207" s="163">
        <v>21</v>
      </c>
      <c r="M207" s="163">
        <f>G207*(1+L207/100)</f>
        <v>0</v>
      </c>
      <c r="N207" s="162">
        <v>1.33E-3</v>
      </c>
      <c r="O207" s="162">
        <f>ROUND(E207*N207,2)</f>
        <v>0.04</v>
      </c>
      <c r="P207" s="162">
        <v>0</v>
      </c>
      <c r="Q207" s="162">
        <f>ROUND(E207*P207,2)</f>
        <v>0</v>
      </c>
      <c r="R207" s="163" t="s">
        <v>305</v>
      </c>
      <c r="S207" s="163" t="s">
        <v>216</v>
      </c>
      <c r="T207" s="163" t="s">
        <v>216</v>
      </c>
      <c r="U207" s="163">
        <v>0</v>
      </c>
      <c r="V207" s="163">
        <f>ROUND(E207*U207,2)</f>
        <v>0</v>
      </c>
      <c r="W207" s="163"/>
      <c r="X207" s="163" t="s">
        <v>306</v>
      </c>
      <c r="Y207" s="163" t="s">
        <v>219</v>
      </c>
      <c r="Z207" s="153"/>
      <c r="AA207" s="153"/>
      <c r="AB207" s="153"/>
      <c r="AC207" s="153"/>
      <c r="AD207" s="153"/>
      <c r="AE207" s="153"/>
      <c r="AF207" s="153"/>
      <c r="AG207" s="153" t="s">
        <v>307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2" x14ac:dyDescent="0.2">
      <c r="A208" s="160"/>
      <c r="B208" s="161"/>
      <c r="C208" s="194" t="s">
        <v>1455</v>
      </c>
      <c r="D208" s="192"/>
      <c r="E208" s="193">
        <v>28</v>
      </c>
      <c r="F208" s="163"/>
      <c r="G208" s="163"/>
      <c r="H208" s="163"/>
      <c r="I208" s="163"/>
      <c r="J208" s="163"/>
      <c r="K208" s="163"/>
      <c r="L208" s="163"/>
      <c r="M208" s="163"/>
      <c r="N208" s="162"/>
      <c r="O208" s="162"/>
      <c r="P208" s="162"/>
      <c r="Q208" s="162"/>
      <c r="R208" s="163"/>
      <c r="S208" s="163"/>
      <c r="T208" s="163"/>
      <c r="U208" s="163"/>
      <c r="V208" s="163"/>
      <c r="W208" s="163"/>
      <c r="X208" s="163"/>
      <c r="Y208" s="163"/>
      <c r="Z208" s="153"/>
      <c r="AA208" s="153"/>
      <c r="AB208" s="153"/>
      <c r="AC208" s="153"/>
      <c r="AD208" s="153"/>
      <c r="AE208" s="153"/>
      <c r="AF208" s="153"/>
      <c r="AG208" s="153" t="s">
        <v>243</v>
      </c>
      <c r="AH208" s="153">
        <v>0</v>
      </c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ht="22.5" outlineLevel="1" x14ac:dyDescent="0.2">
      <c r="A209" s="174">
        <v>74</v>
      </c>
      <c r="B209" s="175" t="s">
        <v>1456</v>
      </c>
      <c r="C209" s="188" t="s">
        <v>733</v>
      </c>
      <c r="D209" s="176" t="s">
        <v>0</v>
      </c>
      <c r="E209" s="177">
        <v>34.918399999999998</v>
      </c>
      <c r="F209" s="178">
        <v>0</v>
      </c>
      <c r="G209" s="179">
        <f>ROUND(E209*F209,2)</f>
        <v>0</v>
      </c>
      <c r="H209" s="164">
        <v>0</v>
      </c>
      <c r="I209" s="163">
        <f>ROUND(E209*H209,2)</f>
        <v>0</v>
      </c>
      <c r="J209" s="164">
        <v>8.1999999999999993</v>
      </c>
      <c r="K209" s="163">
        <f>ROUND(E209*J209,2)</f>
        <v>286.33</v>
      </c>
      <c r="L209" s="163">
        <v>21</v>
      </c>
      <c r="M209" s="163">
        <f>G209*(1+L209/100)</f>
        <v>0</v>
      </c>
      <c r="N209" s="162">
        <v>0</v>
      </c>
      <c r="O209" s="162">
        <f>ROUND(E209*N209,2)</f>
        <v>0</v>
      </c>
      <c r="P209" s="162">
        <v>0</v>
      </c>
      <c r="Q209" s="162">
        <f>ROUND(E209*P209,2)</f>
        <v>0</v>
      </c>
      <c r="R209" s="163"/>
      <c r="S209" s="163" t="s">
        <v>216</v>
      </c>
      <c r="T209" s="163" t="s">
        <v>216</v>
      </c>
      <c r="U209" s="163">
        <v>0</v>
      </c>
      <c r="V209" s="163">
        <f>ROUND(E209*U209,2)</f>
        <v>0</v>
      </c>
      <c r="W209" s="163"/>
      <c r="X209" s="163" t="s">
        <v>291</v>
      </c>
      <c r="Y209" s="163" t="s">
        <v>219</v>
      </c>
      <c r="Z209" s="153"/>
      <c r="AA209" s="153"/>
      <c r="AB209" s="153"/>
      <c r="AC209" s="153"/>
      <c r="AD209" s="153"/>
      <c r="AE209" s="153"/>
      <c r="AF209" s="153"/>
      <c r="AG209" s="153" t="s">
        <v>297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x14ac:dyDescent="0.2">
      <c r="A210" s="3"/>
      <c r="B210" s="4"/>
      <c r="C210" s="189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v>12</v>
      </c>
      <c r="AF210">
        <v>21</v>
      </c>
      <c r="AG210" t="s">
        <v>197</v>
      </c>
    </row>
    <row r="211" spans="1:60" x14ac:dyDescent="0.2">
      <c r="A211" s="156"/>
      <c r="B211" s="157" t="s">
        <v>31</v>
      </c>
      <c r="C211" s="190"/>
      <c r="D211" s="158"/>
      <c r="E211" s="159"/>
      <c r="F211" s="159"/>
      <c r="G211" s="173">
        <f>G8+G40+G47+G142+G178+G182+G188+G193+G195+G202</f>
        <v>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AE211">
        <f>SUMIF(L7:L209,AE210,G7:G209)</f>
        <v>0</v>
      </c>
      <c r="AF211">
        <f>SUMIF(L7:L209,AF210,G7:G209)</f>
        <v>0</v>
      </c>
      <c r="AG211" t="s">
        <v>234</v>
      </c>
    </row>
    <row r="212" spans="1:60" x14ac:dyDescent="0.2">
      <c r="A212" s="3"/>
      <c r="B212" s="4"/>
      <c r="C212" s="189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60" x14ac:dyDescent="0.2">
      <c r="A213" s="3"/>
      <c r="B213" s="4"/>
      <c r="C213" s="189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60" x14ac:dyDescent="0.2">
      <c r="A214" s="261"/>
      <c r="B214" s="261"/>
      <c r="C214" s="262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60" x14ac:dyDescent="0.2">
      <c r="A215" s="263"/>
      <c r="B215" s="263"/>
      <c r="C215" s="264"/>
      <c r="D215" s="263"/>
      <c r="E215" s="263"/>
      <c r="F215" s="263"/>
      <c r="G215" s="26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AG215" t="s">
        <v>235</v>
      </c>
    </row>
    <row r="216" spans="1:60" x14ac:dyDescent="0.2">
      <c r="A216" s="263"/>
      <c r="B216" s="263"/>
      <c r="C216" s="264"/>
      <c r="D216" s="263"/>
      <c r="E216" s="263"/>
      <c r="F216" s="263"/>
      <c r="G216" s="26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60" x14ac:dyDescent="0.2">
      <c r="A217" s="263"/>
      <c r="B217" s="263"/>
      <c r="C217" s="264"/>
      <c r="D217" s="263"/>
      <c r="E217" s="263"/>
      <c r="F217" s="263"/>
      <c r="G217" s="26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60" x14ac:dyDescent="0.2">
      <c r="A218" s="263"/>
      <c r="B218" s="263"/>
      <c r="C218" s="264"/>
      <c r="D218" s="263"/>
      <c r="E218" s="263"/>
      <c r="F218" s="263"/>
      <c r="G218" s="26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60" x14ac:dyDescent="0.2">
      <c r="A219" s="263"/>
      <c r="B219" s="263"/>
      <c r="C219" s="264"/>
      <c r="D219" s="263"/>
      <c r="E219" s="263"/>
      <c r="F219" s="263"/>
      <c r="G219" s="26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60" x14ac:dyDescent="0.2">
      <c r="A220" s="3"/>
      <c r="B220" s="4"/>
      <c r="C220" s="189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60" x14ac:dyDescent="0.2">
      <c r="C221" s="191"/>
      <c r="D221" s="10"/>
      <c r="AG221" t="s">
        <v>236</v>
      </c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5:G219"/>
    <mergeCell ref="A1:G1"/>
    <mergeCell ref="C2:G2"/>
    <mergeCell ref="C3:G3"/>
    <mergeCell ref="C4:G4"/>
    <mergeCell ref="A214:C214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1376-5F7C-4C64-A899-D3155C27E11A}">
  <sheetPr>
    <outlinePr summaryBelow="0"/>
  </sheetPr>
  <dimension ref="A1:BH5000"/>
  <sheetViews>
    <sheetView zoomScale="140" zoomScaleNormal="140" workbookViewId="0">
      <pane ySplit="7" topLeftCell="A76" activePane="bottomLeft" state="frozen"/>
      <selection pane="bottomLeft" activeCell="C93" sqref="C93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71</v>
      </c>
      <c r="C3" s="255" t="s">
        <v>72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77</v>
      </c>
      <c r="C4" s="258" t="s">
        <v>78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143</v>
      </c>
      <c r="C8" s="186" t="s">
        <v>144</v>
      </c>
      <c r="D8" s="169"/>
      <c r="E8" s="170"/>
      <c r="F8" s="171"/>
      <c r="G8" s="172">
        <f>SUMIF(AG9:AG26,"&lt;&gt;NOR",G9:G26)</f>
        <v>0</v>
      </c>
      <c r="H8" s="166"/>
      <c r="I8" s="166">
        <f>SUM(I9:I26)</f>
        <v>39737.15</v>
      </c>
      <c r="J8" s="166"/>
      <c r="K8" s="166">
        <f>SUM(K9:K26)</f>
        <v>49981.090000000004</v>
      </c>
      <c r="L8" s="166"/>
      <c r="M8" s="166">
        <f>SUM(M9:M26)</f>
        <v>0</v>
      </c>
      <c r="N8" s="165"/>
      <c r="O8" s="165">
        <f>SUM(O9:O26)</f>
        <v>0.23</v>
      </c>
      <c r="P8" s="165"/>
      <c r="Q8" s="165">
        <f>SUM(Q9:Q26)</f>
        <v>0</v>
      </c>
      <c r="R8" s="166"/>
      <c r="S8" s="166"/>
      <c r="T8" s="166"/>
      <c r="U8" s="166"/>
      <c r="V8" s="166">
        <f>SUM(V9:V26)</f>
        <v>72.63</v>
      </c>
      <c r="W8" s="166"/>
      <c r="X8" s="166"/>
      <c r="Y8" s="166"/>
      <c r="AG8" t="s">
        <v>212</v>
      </c>
    </row>
    <row r="9" spans="1:60" ht="45" outlineLevel="1" x14ac:dyDescent="0.2">
      <c r="A9" s="174">
        <v>1</v>
      </c>
      <c r="B9" s="175" t="s">
        <v>1457</v>
      </c>
      <c r="C9" s="188" t="s">
        <v>1458</v>
      </c>
      <c r="D9" s="176" t="s">
        <v>245</v>
      </c>
      <c r="E9" s="177">
        <v>55.945</v>
      </c>
      <c r="F9" s="178">
        <v>0</v>
      </c>
      <c r="G9" s="179">
        <f>ROUND(E9*F9,2)</f>
        <v>0</v>
      </c>
      <c r="H9" s="164">
        <v>128.47</v>
      </c>
      <c r="I9" s="163">
        <f>ROUND(E9*H9,2)</f>
        <v>7187.25</v>
      </c>
      <c r="J9" s="164">
        <v>541.53</v>
      </c>
      <c r="K9" s="163">
        <f>ROUND(E9*J9,2)</f>
        <v>30295.9</v>
      </c>
      <c r="L9" s="163">
        <v>21</v>
      </c>
      <c r="M9" s="163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0.84799999999999998</v>
      </c>
      <c r="V9" s="163">
        <f>ROUND(E9*U9,2)</f>
        <v>47.44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1459</v>
      </c>
      <c r="D10" s="192"/>
      <c r="E10" s="193">
        <v>52.75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3" x14ac:dyDescent="0.2">
      <c r="A11" s="160"/>
      <c r="B11" s="161"/>
      <c r="C11" s="194" t="s">
        <v>1460</v>
      </c>
      <c r="D11" s="192"/>
      <c r="E11" s="193">
        <v>3.1949999999999998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243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4">
        <v>2</v>
      </c>
      <c r="B12" s="175" t="s">
        <v>1461</v>
      </c>
      <c r="C12" s="188" t="s">
        <v>2130</v>
      </c>
      <c r="D12" s="176" t="s">
        <v>249</v>
      </c>
      <c r="E12" s="177">
        <v>14.428000000000001</v>
      </c>
      <c r="F12" s="178">
        <v>0</v>
      </c>
      <c r="G12" s="179">
        <f>ROUND(E12*F12,2)</f>
        <v>0</v>
      </c>
      <c r="H12" s="164">
        <v>265.27999999999997</v>
      </c>
      <c r="I12" s="163">
        <f>ROUND(E12*H12,2)</f>
        <v>3827.46</v>
      </c>
      <c r="J12" s="164">
        <v>160.22</v>
      </c>
      <c r="K12" s="163">
        <f>ROUND(E12*J12,2)</f>
        <v>2311.65</v>
      </c>
      <c r="L12" s="163">
        <v>21</v>
      </c>
      <c r="M12" s="163">
        <f>G12*(1+L12/100)</f>
        <v>0</v>
      </c>
      <c r="N12" s="162">
        <v>1.8400000000000001E-3</v>
      </c>
      <c r="O12" s="162">
        <f>ROUND(E12*N12,2)</f>
        <v>0.03</v>
      </c>
      <c r="P12" s="162">
        <v>0</v>
      </c>
      <c r="Q12" s="162">
        <f>ROUND(E12*P12,2)</f>
        <v>0</v>
      </c>
      <c r="R12" s="163"/>
      <c r="S12" s="163" t="s">
        <v>216</v>
      </c>
      <c r="T12" s="163" t="s">
        <v>216</v>
      </c>
      <c r="U12" s="163">
        <v>0.252</v>
      </c>
      <c r="V12" s="163">
        <f>ROUND(E12*U12,2)</f>
        <v>3.64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241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2" x14ac:dyDescent="0.2">
      <c r="A13" s="160"/>
      <c r="B13" s="161"/>
      <c r="C13" s="194" t="s">
        <v>1462</v>
      </c>
      <c r="D13" s="192"/>
      <c r="E13" s="193">
        <v>14.428000000000001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4">
        <v>3</v>
      </c>
      <c r="B14" s="175" t="s">
        <v>1463</v>
      </c>
      <c r="C14" s="188" t="s">
        <v>2131</v>
      </c>
      <c r="D14" s="176" t="s">
        <v>249</v>
      </c>
      <c r="E14" s="177">
        <v>10.178000000000001</v>
      </c>
      <c r="F14" s="178">
        <v>0</v>
      </c>
      <c r="G14" s="179">
        <f>ROUND(E14*F14,2)</f>
        <v>0</v>
      </c>
      <c r="H14" s="164">
        <v>110.83</v>
      </c>
      <c r="I14" s="163">
        <f>ROUND(E14*H14,2)</f>
        <v>1128.03</v>
      </c>
      <c r="J14" s="164">
        <v>120.17</v>
      </c>
      <c r="K14" s="163">
        <f>ROUND(E14*J14,2)</f>
        <v>1223.0899999999999</v>
      </c>
      <c r="L14" s="163">
        <v>21</v>
      </c>
      <c r="M14" s="163">
        <f>G14*(1+L14/100)</f>
        <v>0</v>
      </c>
      <c r="N14" s="162">
        <v>7.6000000000000004E-4</v>
      </c>
      <c r="O14" s="162">
        <f>ROUND(E14*N14,2)</f>
        <v>0.01</v>
      </c>
      <c r="P14" s="162">
        <v>0</v>
      </c>
      <c r="Q14" s="162">
        <f>ROUND(E14*P14,2)</f>
        <v>0</v>
      </c>
      <c r="R14" s="163"/>
      <c r="S14" s="163" t="s">
        <v>216</v>
      </c>
      <c r="T14" s="163" t="s">
        <v>216</v>
      </c>
      <c r="U14" s="163">
        <v>0.189</v>
      </c>
      <c r="V14" s="163">
        <f>ROUND(E14*U14,2)</f>
        <v>1.92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241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4" t="s">
        <v>1464</v>
      </c>
      <c r="D15" s="192"/>
      <c r="E15" s="193">
        <v>10.178000000000001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243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74">
        <v>4</v>
      </c>
      <c r="B16" s="175" t="s">
        <v>1465</v>
      </c>
      <c r="C16" s="188" t="s">
        <v>2132</v>
      </c>
      <c r="D16" s="176" t="s">
        <v>249</v>
      </c>
      <c r="E16" s="177">
        <v>26.765000000000001</v>
      </c>
      <c r="F16" s="178">
        <v>0</v>
      </c>
      <c r="G16" s="179">
        <f>ROUND(E16*F16,2)</f>
        <v>0</v>
      </c>
      <c r="H16" s="164">
        <v>110.83</v>
      </c>
      <c r="I16" s="163">
        <f>ROUND(E16*H16,2)</f>
        <v>2966.36</v>
      </c>
      <c r="J16" s="164">
        <v>120.17</v>
      </c>
      <c r="K16" s="163">
        <f>ROUND(E16*J16,2)</f>
        <v>3216.35</v>
      </c>
      <c r="L16" s="163">
        <v>21</v>
      </c>
      <c r="M16" s="163">
        <f>G16*(1+L16/100)</f>
        <v>0</v>
      </c>
      <c r="N16" s="162">
        <v>7.6000000000000004E-4</v>
      </c>
      <c r="O16" s="162">
        <f>ROUND(E16*N16,2)</f>
        <v>0.02</v>
      </c>
      <c r="P16" s="162">
        <v>0</v>
      </c>
      <c r="Q16" s="162">
        <f>ROUND(E16*P16,2)</f>
        <v>0</v>
      </c>
      <c r="R16" s="163"/>
      <c r="S16" s="163" t="s">
        <v>216</v>
      </c>
      <c r="T16" s="163" t="s">
        <v>216</v>
      </c>
      <c r="U16" s="163">
        <v>0.189</v>
      </c>
      <c r="V16" s="163">
        <f>ROUND(E16*U16,2)</f>
        <v>5.0599999999999996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241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2" x14ac:dyDescent="0.2">
      <c r="A17" s="160"/>
      <c r="B17" s="161"/>
      <c r="C17" s="194" t="s">
        <v>1466</v>
      </c>
      <c r="D17" s="192"/>
      <c r="E17" s="193">
        <v>26.765000000000001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243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80">
        <v>5</v>
      </c>
      <c r="B18" s="181" t="s">
        <v>1467</v>
      </c>
      <c r="C18" s="187" t="s">
        <v>2133</v>
      </c>
      <c r="D18" s="182" t="s">
        <v>249</v>
      </c>
      <c r="E18" s="183">
        <v>15.675000000000001</v>
      </c>
      <c r="F18" s="184">
        <v>0</v>
      </c>
      <c r="G18" s="185">
        <f t="shared" ref="G18:G23" si="0">ROUND(E18*F18,2)</f>
        <v>0</v>
      </c>
      <c r="H18" s="164">
        <v>58.33</v>
      </c>
      <c r="I18" s="163">
        <f>ROUND(E18*H18,2)</f>
        <v>914.32</v>
      </c>
      <c r="J18" s="164">
        <v>120.17</v>
      </c>
      <c r="K18" s="163">
        <f>ROUND(E18*J18,2)</f>
        <v>1883.66</v>
      </c>
      <c r="L18" s="163">
        <v>21</v>
      </c>
      <c r="M18" s="163">
        <f>G18*(1+L18/100)</f>
        <v>0</v>
      </c>
      <c r="N18" s="162">
        <v>4.2999999999999999E-4</v>
      </c>
      <c r="O18" s="162">
        <f>ROUND(E18*N18,2)</f>
        <v>0.01</v>
      </c>
      <c r="P18" s="162">
        <v>0</v>
      </c>
      <c r="Q18" s="162">
        <f>ROUND(E18*P18,2)</f>
        <v>0</v>
      </c>
      <c r="R18" s="163"/>
      <c r="S18" s="163" t="s">
        <v>216</v>
      </c>
      <c r="T18" s="163" t="s">
        <v>216</v>
      </c>
      <c r="U18" s="163">
        <v>0.189</v>
      </c>
      <c r="V18" s="163">
        <f>ROUND(E18*U18,2)</f>
        <v>2.96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241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80">
        <v>6</v>
      </c>
      <c r="B19" s="181" t="s">
        <v>1468</v>
      </c>
      <c r="C19" s="187" t="s">
        <v>1469</v>
      </c>
      <c r="D19" s="182" t="s">
        <v>245</v>
      </c>
      <c r="E19" s="183">
        <v>55.945</v>
      </c>
      <c r="F19" s="184">
        <v>0</v>
      </c>
      <c r="G19" s="185">
        <f t="shared" si="0"/>
        <v>0</v>
      </c>
      <c r="H19" s="164">
        <v>0</v>
      </c>
      <c r="I19" s="163">
        <f>ROUND(E19*H19,2)</f>
        <v>0</v>
      </c>
      <c r="J19" s="164">
        <v>63.6</v>
      </c>
      <c r="K19" s="163">
        <f>ROUND(E19*J19,2)</f>
        <v>3558.1</v>
      </c>
      <c r="L19" s="163">
        <v>21</v>
      </c>
      <c r="M19" s="163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3"/>
      <c r="S19" s="163" t="s">
        <v>216</v>
      </c>
      <c r="T19" s="163" t="s">
        <v>216</v>
      </c>
      <c r="U19" s="163">
        <v>0.1</v>
      </c>
      <c r="V19" s="163">
        <f>ROUND(E19*U19,2)</f>
        <v>5.59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241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3.75" outlineLevel="1" x14ac:dyDescent="0.2">
      <c r="A20" s="174">
        <v>7</v>
      </c>
      <c r="B20" s="175" t="s">
        <v>1470</v>
      </c>
      <c r="C20" s="188" t="s">
        <v>1471</v>
      </c>
      <c r="D20" s="176" t="s">
        <v>245</v>
      </c>
      <c r="E20" s="177">
        <v>13.3825</v>
      </c>
      <c r="F20" s="178">
        <v>0</v>
      </c>
      <c r="G20" s="179">
        <f t="shared" si="0"/>
        <v>0</v>
      </c>
      <c r="H20" s="164">
        <v>10.95</v>
      </c>
      <c r="I20" s="163">
        <f>ROUND(E20*H20,2)</f>
        <v>146.54</v>
      </c>
      <c r="J20" s="164">
        <v>216.55</v>
      </c>
      <c r="K20" s="163">
        <f>ROUND(E20*J20,2)</f>
        <v>2897.98</v>
      </c>
      <c r="L20" s="163">
        <v>21</v>
      </c>
      <c r="M20" s="163">
        <f>G20*(1+L20/100)</f>
        <v>0</v>
      </c>
      <c r="N20" s="162">
        <v>3.0000000000000001E-5</v>
      </c>
      <c r="O20" s="162">
        <f>ROUND(E20*N20,2)</f>
        <v>0</v>
      </c>
      <c r="P20" s="162">
        <v>0</v>
      </c>
      <c r="Q20" s="162">
        <f>ROUND(E20*P20,2)</f>
        <v>0</v>
      </c>
      <c r="R20" s="163"/>
      <c r="S20" s="163" t="s">
        <v>216</v>
      </c>
      <c r="T20" s="163" t="s">
        <v>216</v>
      </c>
      <c r="U20" s="163">
        <v>0.34</v>
      </c>
      <c r="V20" s="163">
        <f>ROUND(E20*U20,2)</f>
        <v>4.55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241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2" x14ac:dyDescent="0.2">
      <c r="A21" s="160"/>
      <c r="B21" s="161"/>
      <c r="C21" s="194" t="s">
        <v>1472</v>
      </c>
      <c r="D21" s="192"/>
      <c r="E21" s="193">
        <v>13.3825</v>
      </c>
      <c r="F21" s="163"/>
      <c r="G21" s="163">
        <f t="shared" si="0"/>
        <v>0</v>
      </c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80">
        <v>8</v>
      </c>
      <c r="B22" s="181" t="s">
        <v>1473</v>
      </c>
      <c r="C22" s="187" t="s">
        <v>1474</v>
      </c>
      <c r="D22" s="182" t="s">
        <v>245</v>
      </c>
      <c r="E22" s="183">
        <v>13.3825</v>
      </c>
      <c r="F22" s="184">
        <v>0</v>
      </c>
      <c r="G22" s="185">
        <f t="shared" si="0"/>
        <v>0</v>
      </c>
      <c r="H22" s="164">
        <v>0</v>
      </c>
      <c r="I22" s="163">
        <f>ROUND(E22*H22,2)</f>
        <v>0</v>
      </c>
      <c r="J22" s="164">
        <v>70</v>
      </c>
      <c r="K22" s="163">
        <f>ROUND(E22*J22,2)</f>
        <v>936.78</v>
      </c>
      <c r="L22" s="163">
        <v>21</v>
      </c>
      <c r="M22" s="163">
        <f>G22*(1+L22/100)</f>
        <v>0</v>
      </c>
      <c r="N22" s="162">
        <v>0</v>
      </c>
      <c r="O22" s="162">
        <f>ROUND(E22*N22,2)</f>
        <v>0</v>
      </c>
      <c r="P22" s="162">
        <v>0</v>
      </c>
      <c r="Q22" s="162">
        <f>ROUND(E22*P22,2)</f>
        <v>0</v>
      </c>
      <c r="R22" s="163"/>
      <c r="S22" s="163" t="s">
        <v>216</v>
      </c>
      <c r="T22" s="163" t="s">
        <v>216</v>
      </c>
      <c r="U22" s="163">
        <v>0.11</v>
      </c>
      <c r="V22" s="163">
        <f>ROUND(E22*U22,2)</f>
        <v>1.47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241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4">
        <v>9</v>
      </c>
      <c r="B23" s="175" t="s">
        <v>1475</v>
      </c>
      <c r="C23" s="188" t="s">
        <v>2134</v>
      </c>
      <c r="D23" s="176" t="s">
        <v>245</v>
      </c>
      <c r="E23" s="177">
        <v>79.726619999999997</v>
      </c>
      <c r="F23" s="178">
        <v>0</v>
      </c>
      <c r="G23" s="179">
        <f t="shared" si="0"/>
        <v>0</v>
      </c>
      <c r="H23" s="164">
        <v>259.5</v>
      </c>
      <c r="I23" s="163">
        <f>ROUND(E23*H23,2)</f>
        <v>20689.060000000001</v>
      </c>
      <c r="J23" s="164">
        <v>0</v>
      </c>
      <c r="K23" s="163">
        <f>ROUND(E23*J23,2)</f>
        <v>0</v>
      </c>
      <c r="L23" s="163">
        <v>21</v>
      </c>
      <c r="M23" s="163">
        <f>G23*(1+L23/100)</f>
        <v>0</v>
      </c>
      <c r="N23" s="162">
        <v>1.8E-3</v>
      </c>
      <c r="O23" s="162">
        <f>ROUND(E23*N23,2)</f>
        <v>0.14000000000000001</v>
      </c>
      <c r="P23" s="162">
        <v>0</v>
      </c>
      <c r="Q23" s="162">
        <f>ROUND(E23*P23,2)</f>
        <v>0</v>
      </c>
      <c r="R23" s="163" t="s">
        <v>305</v>
      </c>
      <c r="S23" s="163" t="s">
        <v>216</v>
      </c>
      <c r="T23" s="163" t="s">
        <v>216</v>
      </c>
      <c r="U23" s="163">
        <v>0</v>
      </c>
      <c r="V23" s="163">
        <f>ROUND(E23*U23,2)</f>
        <v>0</v>
      </c>
      <c r="W23" s="163"/>
      <c r="X23" s="163" t="s">
        <v>306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307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194" t="s">
        <v>1476</v>
      </c>
      <c r="D24" s="192"/>
      <c r="E24" s="193">
        <v>79.72663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80">
        <v>10</v>
      </c>
      <c r="B25" s="181" t="s">
        <v>1477</v>
      </c>
      <c r="C25" s="187" t="s">
        <v>2135</v>
      </c>
      <c r="D25" s="182" t="s">
        <v>245</v>
      </c>
      <c r="E25" s="183">
        <v>79.726619999999997</v>
      </c>
      <c r="F25" s="184">
        <v>0</v>
      </c>
      <c r="G25" s="185">
        <f>ROUND(E25*F25,2)</f>
        <v>0</v>
      </c>
      <c r="H25" s="164">
        <v>36.1</v>
      </c>
      <c r="I25" s="163">
        <f>ROUND(E25*H25,2)</f>
        <v>2878.13</v>
      </c>
      <c r="J25" s="164">
        <v>0</v>
      </c>
      <c r="K25" s="163">
        <f>ROUND(E25*J25,2)</f>
        <v>0</v>
      </c>
      <c r="L25" s="163">
        <v>21</v>
      </c>
      <c r="M25" s="163">
        <f>G25*(1+L25/100)</f>
        <v>0</v>
      </c>
      <c r="N25" s="162">
        <v>2.9999999999999997E-4</v>
      </c>
      <c r="O25" s="162">
        <f>ROUND(E25*N25,2)</f>
        <v>0.02</v>
      </c>
      <c r="P25" s="162">
        <v>0</v>
      </c>
      <c r="Q25" s="162">
        <f>ROUND(E25*P25,2)</f>
        <v>0</v>
      </c>
      <c r="R25" s="163" t="s">
        <v>305</v>
      </c>
      <c r="S25" s="163" t="s">
        <v>216</v>
      </c>
      <c r="T25" s="163" t="s">
        <v>216</v>
      </c>
      <c r="U25" s="163">
        <v>0</v>
      </c>
      <c r="V25" s="163">
        <f>ROUND(E25*U25,2)</f>
        <v>0</v>
      </c>
      <c r="W25" s="163"/>
      <c r="X25" s="163" t="s">
        <v>306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307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80">
        <v>11</v>
      </c>
      <c r="B26" s="181" t="s">
        <v>1445</v>
      </c>
      <c r="C26" s="187" t="s">
        <v>1446</v>
      </c>
      <c r="D26" s="182" t="s">
        <v>0</v>
      </c>
      <c r="E26" s="183">
        <v>860.60680000000002</v>
      </c>
      <c r="F26" s="184">
        <v>0</v>
      </c>
      <c r="G26" s="185">
        <f>ROUND(E26*F26,2)</f>
        <v>0</v>
      </c>
      <c r="H26" s="164">
        <v>0</v>
      </c>
      <c r="I26" s="163">
        <f>ROUND(E26*H26,2)</f>
        <v>0</v>
      </c>
      <c r="J26" s="164">
        <v>4.25</v>
      </c>
      <c r="K26" s="163">
        <f>ROUND(E26*J26,2)</f>
        <v>3657.58</v>
      </c>
      <c r="L26" s="163">
        <v>21</v>
      </c>
      <c r="M26" s="163">
        <f>G26*(1+L26/100)</f>
        <v>0</v>
      </c>
      <c r="N26" s="162">
        <v>0</v>
      </c>
      <c r="O26" s="162">
        <f>ROUND(E26*N26,2)</f>
        <v>0</v>
      </c>
      <c r="P26" s="162">
        <v>0</v>
      </c>
      <c r="Q26" s="162">
        <f>ROUND(E26*P26,2)</f>
        <v>0</v>
      </c>
      <c r="R26" s="163"/>
      <c r="S26" s="163" t="s">
        <v>216</v>
      </c>
      <c r="T26" s="163" t="s">
        <v>216</v>
      </c>
      <c r="U26" s="163">
        <v>0</v>
      </c>
      <c r="V26" s="163">
        <f>ROUND(E26*U26,2)</f>
        <v>0</v>
      </c>
      <c r="W26" s="163"/>
      <c r="X26" s="163" t="s">
        <v>291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297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">
      <c r="A27" s="167" t="s">
        <v>211</v>
      </c>
      <c r="B27" s="168" t="s">
        <v>145</v>
      </c>
      <c r="C27" s="186" t="s">
        <v>146</v>
      </c>
      <c r="D27" s="169"/>
      <c r="E27" s="170"/>
      <c r="F27" s="171"/>
      <c r="G27" s="172">
        <f>SUMIF(AG28:AG31,"&lt;&gt;NOR",G28:G31)</f>
        <v>0</v>
      </c>
      <c r="H27" s="166"/>
      <c r="I27" s="166">
        <f>SUM(I28:I31)</f>
        <v>31426.04</v>
      </c>
      <c r="J27" s="166"/>
      <c r="K27" s="166">
        <f>SUM(K28:K31)</f>
        <v>6957.8</v>
      </c>
      <c r="L27" s="166"/>
      <c r="M27" s="166">
        <f>SUM(M28:M31)</f>
        <v>0</v>
      </c>
      <c r="N27" s="165"/>
      <c r="O27" s="165">
        <f>SUM(O28:O31)</f>
        <v>0.24</v>
      </c>
      <c r="P27" s="165"/>
      <c r="Q27" s="165">
        <f>SUM(Q28:Q31)</f>
        <v>0</v>
      </c>
      <c r="R27" s="166"/>
      <c r="S27" s="166"/>
      <c r="T27" s="166"/>
      <c r="U27" s="166"/>
      <c r="V27" s="166">
        <f>SUM(V28:V31)</f>
        <v>9.5</v>
      </c>
      <c r="W27" s="166"/>
      <c r="X27" s="166"/>
      <c r="Y27" s="166"/>
      <c r="AG27" t="s">
        <v>212</v>
      </c>
    </row>
    <row r="28" spans="1:60" ht="22.5" outlineLevel="1" x14ac:dyDescent="0.2">
      <c r="A28" s="180">
        <v>12</v>
      </c>
      <c r="B28" s="181" t="s">
        <v>1478</v>
      </c>
      <c r="C28" s="187" t="s">
        <v>1479</v>
      </c>
      <c r="D28" s="182" t="s">
        <v>245</v>
      </c>
      <c r="E28" s="183">
        <v>52.75</v>
      </c>
      <c r="F28" s="184">
        <v>0</v>
      </c>
      <c r="G28" s="185">
        <f>ROUND(E28*F28,2)</f>
        <v>0</v>
      </c>
      <c r="H28" s="164">
        <v>0</v>
      </c>
      <c r="I28" s="163">
        <f>ROUND(E28*H28,2)</f>
        <v>0</v>
      </c>
      <c r="J28" s="164">
        <v>114.5</v>
      </c>
      <c r="K28" s="163">
        <f>ROUND(E28*J28,2)</f>
        <v>6039.88</v>
      </c>
      <c r="L28" s="163">
        <v>21</v>
      </c>
      <c r="M28" s="163">
        <f>G28*(1+L28/100)</f>
        <v>0</v>
      </c>
      <c r="N28" s="162">
        <v>0</v>
      </c>
      <c r="O28" s="162">
        <f>ROUND(E28*N28,2)</f>
        <v>0</v>
      </c>
      <c r="P28" s="162">
        <v>0</v>
      </c>
      <c r="Q28" s="162">
        <f>ROUND(E28*P28,2)</f>
        <v>0</v>
      </c>
      <c r="R28" s="163"/>
      <c r="S28" s="163" t="s">
        <v>216</v>
      </c>
      <c r="T28" s="163" t="s">
        <v>216</v>
      </c>
      <c r="U28" s="163">
        <v>0.18</v>
      </c>
      <c r="V28" s="163">
        <f>ROUND(E28*U28,2)</f>
        <v>9.5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241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4">
        <v>13</v>
      </c>
      <c r="B29" s="175" t="s">
        <v>1480</v>
      </c>
      <c r="C29" s="188" t="s">
        <v>2136</v>
      </c>
      <c r="D29" s="176" t="s">
        <v>239</v>
      </c>
      <c r="E29" s="177">
        <v>7.9158799999999996</v>
      </c>
      <c r="F29" s="178">
        <v>0</v>
      </c>
      <c r="G29" s="179">
        <f>ROUND(E29*F29,2)</f>
        <v>0</v>
      </c>
      <c r="H29" s="164">
        <v>3970</v>
      </c>
      <c r="I29" s="163">
        <f>ROUND(E29*H29,2)</f>
        <v>31426.04</v>
      </c>
      <c r="J29" s="164">
        <v>0</v>
      </c>
      <c r="K29" s="163">
        <f>ROUND(E29*J29,2)</f>
        <v>0</v>
      </c>
      <c r="L29" s="163">
        <v>21</v>
      </c>
      <c r="M29" s="163">
        <f>G29*(1+L29/100)</f>
        <v>0</v>
      </c>
      <c r="N29" s="162">
        <v>0.03</v>
      </c>
      <c r="O29" s="162">
        <f>ROUND(E29*N29,2)</f>
        <v>0.24</v>
      </c>
      <c r="P29" s="162">
        <v>0</v>
      </c>
      <c r="Q29" s="162">
        <f>ROUND(E29*P29,2)</f>
        <v>0</v>
      </c>
      <c r="R29" s="163" t="s">
        <v>305</v>
      </c>
      <c r="S29" s="163" t="s">
        <v>216</v>
      </c>
      <c r="T29" s="163" t="s">
        <v>216</v>
      </c>
      <c r="U29" s="163">
        <v>0</v>
      </c>
      <c r="V29" s="163">
        <f>ROUND(E29*U29,2)</f>
        <v>0</v>
      </c>
      <c r="W29" s="163"/>
      <c r="X29" s="163" t="s">
        <v>306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307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2" x14ac:dyDescent="0.2">
      <c r="A30" s="160"/>
      <c r="B30" s="161"/>
      <c r="C30" s="194" t="s">
        <v>1481</v>
      </c>
      <c r="D30" s="192"/>
      <c r="E30" s="193">
        <v>7.9158799999999996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80">
        <v>14</v>
      </c>
      <c r="B31" s="181" t="s">
        <v>1482</v>
      </c>
      <c r="C31" s="187" t="s">
        <v>1483</v>
      </c>
      <c r="D31" s="182" t="s">
        <v>0</v>
      </c>
      <c r="E31" s="183">
        <v>374.6592</v>
      </c>
      <c r="F31" s="184">
        <v>0</v>
      </c>
      <c r="G31" s="185">
        <f>ROUND(E31*F31,2)</f>
        <v>0</v>
      </c>
      <c r="H31" s="164">
        <v>0</v>
      </c>
      <c r="I31" s="163">
        <f>ROUND(E31*H31,2)</f>
        <v>0</v>
      </c>
      <c r="J31" s="164">
        <v>2.4500000000000002</v>
      </c>
      <c r="K31" s="163">
        <f>ROUND(E31*J31,2)</f>
        <v>917.92</v>
      </c>
      <c r="L31" s="163">
        <v>21</v>
      </c>
      <c r="M31" s="163">
        <f>G31*(1+L31/100)</f>
        <v>0</v>
      </c>
      <c r="N31" s="162">
        <v>0</v>
      </c>
      <c r="O31" s="162">
        <f>ROUND(E31*N31,2)</f>
        <v>0</v>
      </c>
      <c r="P31" s="162">
        <v>0</v>
      </c>
      <c r="Q31" s="162">
        <f>ROUND(E31*P31,2)</f>
        <v>0</v>
      </c>
      <c r="R31" s="163"/>
      <c r="S31" s="163" t="s">
        <v>216</v>
      </c>
      <c r="T31" s="163" t="s">
        <v>216</v>
      </c>
      <c r="U31" s="163">
        <v>0</v>
      </c>
      <c r="V31" s="163">
        <f>ROUND(E31*U31,2)</f>
        <v>0</v>
      </c>
      <c r="W31" s="163"/>
      <c r="X31" s="163" t="s">
        <v>291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297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67" t="s">
        <v>211</v>
      </c>
      <c r="B32" s="168" t="s">
        <v>155</v>
      </c>
      <c r="C32" s="186" t="s">
        <v>156</v>
      </c>
      <c r="D32" s="169"/>
      <c r="E32" s="170"/>
      <c r="F32" s="171"/>
      <c r="G32" s="172">
        <f>SUMIF(AG33:AG44,"&lt;&gt;NOR",G33:G44)</f>
        <v>0</v>
      </c>
      <c r="H32" s="166"/>
      <c r="I32" s="166">
        <f>SUM(I33:I44)</f>
        <v>212626.49000000002</v>
      </c>
      <c r="J32" s="166"/>
      <c r="K32" s="166">
        <f>SUM(K33:K44)</f>
        <v>175299.60000000003</v>
      </c>
      <c r="L32" s="166"/>
      <c r="M32" s="166">
        <f>SUM(M33:M44)</f>
        <v>0</v>
      </c>
      <c r="N32" s="165"/>
      <c r="O32" s="165">
        <f>SUM(O33:O44)</f>
        <v>12.259999999999998</v>
      </c>
      <c r="P32" s="165"/>
      <c r="Q32" s="165">
        <f>SUM(Q33:Q44)</f>
        <v>0</v>
      </c>
      <c r="R32" s="166"/>
      <c r="S32" s="166"/>
      <c r="T32" s="166"/>
      <c r="U32" s="166"/>
      <c r="V32" s="166">
        <f>SUM(V33:V44)</f>
        <v>221.23</v>
      </c>
      <c r="W32" s="166"/>
      <c r="X32" s="166"/>
      <c r="Y32" s="166"/>
      <c r="AG32" t="s">
        <v>212</v>
      </c>
    </row>
    <row r="33" spans="1:60" ht="22.5" outlineLevel="1" x14ac:dyDescent="0.2">
      <c r="A33" s="174">
        <v>15</v>
      </c>
      <c r="B33" s="175" t="s">
        <v>1484</v>
      </c>
      <c r="C33" s="188" t="s">
        <v>1485</v>
      </c>
      <c r="D33" s="176" t="s">
        <v>245</v>
      </c>
      <c r="E33" s="177">
        <v>792.23979999999995</v>
      </c>
      <c r="F33" s="178">
        <v>0</v>
      </c>
      <c r="G33" s="179">
        <f>ROUND(E33*F33,2)</f>
        <v>0</v>
      </c>
      <c r="H33" s="164">
        <v>187.28</v>
      </c>
      <c r="I33" s="163">
        <f>ROUND(E33*H33,2)</f>
        <v>148370.67000000001</v>
      </c>
      <c r="J33" s="164">
        <v>166.22</v>
      </c>
      <c r="K33" s="163">
        <f>ROUND(E33*J33,2)</f>
        <v>131686.1</v>
      </c>
      <c r="L33" s="163">
        <v>21</v>
      </c>
      <c r="M33" s="163">
        <f>G33*(1+L33/100)</f>
        <v>0</v>
      </c>
      <c r="N33" s="162">
        <v>1.452E-2</v>
      </c>
      <c r="O33" s="162">
        <f>ROUND(E33*N33,2)</f>
        <v>11.5</v>
      </c>
      <c r="P33" s="162">
        <v>0</v>
      </c>
      <c r="Q33" s="162">
        <f>ROUND(E33*P33,2)</f>
        <v>0</v>
      </c>
      <c r="R33" s="163"/>
      <c r="S33" s="163" t="s">
        <v>216</v>
      </c>
      <c r="T33" s="163" t="s">
        <v>216</v>
      </c>
      <c r="U33" s="163">
        <v>0.27</v>
      </c>
      <c r="V33" s="163">
        <f>ROUND(E33*U33,2)</f>
        <v>213.9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241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2" x14ac:dyDescent="0.2">
      <c r="A34" s="160"/>
      <c r="B34" s="161"/>
      <c r="C34" s="194" t="s">
        <v>1486</v>
      </c>
      <c r="D34" s="192"/>
      <c r="E34" s="193">
        <v>792.23979999999995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4">
        <v>16</v>
      </c>
      <c r="B35" s="175" t="s">
        <v>1487</v>
      </c>
      <c r="C35" s="188" t="s">
        <v>1488</v>
      </c>
      <c r="D35" s="176" t="s">
        <v>239</v>
      </c>
      <c r="E35" s="177">
        <v>19.013760000000001</v>
      </c>
      <c r="F35" s="178">
        <v>0</v>
      </c>
      <c r="G35" s="179">
        <f>ROUND(E35*F35,2)</f>
        <v>0</v>
      </c>
      <c r="H35" s="164">
        <v>1735</v>
      </c>
      <c r="I35" s="163">
        <f>ROUND(E35*H35,2)</f>
        <v>32988.870000000003</v>
      </c>
      <c r="J35" s="164">
        <v>0</v>
      </c>
      <c r="K35" s="163">
        <f>ROUND(E35*J35,2)</f>
        <v>0</v>
      </c>
      <c r="L35" s="163">
        <v>21</v>
      </c>
      <c r="M35" s="163">
        <f>G35*(1+L35/100)</f>
        <v>0</v>
      </c>
      <c r="N35" s="162">
        <v>2.2970000000000001E-2</v>
      </c>
      <c r="O35" s="162">
        <f>ROUND(E35*N35,2)</f>
        <v>0.44</v>
      </c>
      <c r="P35" s="162">
        <v>0</v>
      </c>
      <c r="Q35" s="162">
        <f>ROUND(E35*P35,2)</f>
        <v>0</v>
      </c>
      <c r="R35" s="163"/>
      <c r="S35" s="163" t="s">
        <v>216</v>
      </c>
      <c r="T35" s="163" t="s">
        <v>216</v>
      </c>
      <c r="U35" s="163">
        <v>0</v>
      </c>
      <c r="V35" s="163">
        <f>ROUND(E35*U35,2)</f>
        <v>0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241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 x14ac:dyDescent="0.2">
      <c r="A36" s="160"/>
      <c r="B36" s="161"/>
      <c r="C36" s="194" t="s">
        <v>1489</v>
      </c>
      <c r="D36" s="192"/>
      <c r="E36" s="193">
        <v>19.013760000000001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33.75" outlineLevel="1" x14ac:dyDescent="0.2">
      <c r="A37" s="174">
        <v>17</v>
      </c>
      <c r="B37" s="175" t="s">
        <v>1490</v>
      </c>
      <c r="C37" s="188" t="s">
        <v>2137</v>
      </c>
      <c r="D37" s="176" t="s">
        <v>245</v>
      </c>
      <c r="E37" s="177">
        <v>13.273759999999999</v>
      </c>
      <c r="F37" s="178">
        <v>0</v>
      </c>
      <c r="G37" s="179">
        <f>ROUND(E37*F37,2)</f>
        <v>0</v>
      </c>
      <c r="H37" s="164">
        <v>337.52</v>
      </c>
      <c r="I37" s="163">
        <f>ROUND(E37*H37,2)</f>
        <v>4480.16</v>
      </c>
      <c r="J37" s="164">
        <v>329.48</v>
      </c>
      <c r="K37" s="163">
        <f>ROUND(E37*J37,2)</f>
        <v>4373.4399999999996</v>
      </c>
      <c r="L37" s="163">
        <v>21</v>
      </c>
      <c r="M37" s="163">
        <f>G37*(1+L37/100)</f>
        <v>0</v>
      </c>
      <c r="N37" s="162">
        <v>1.179E-2</v>
      </c>
      <c r="O37" s="162">
        <f>ROUND(E37*N37,2)</f>
        <v>0.16</v>
      </c>
      <c r="P37" s="162">
        <v>0</v>
      </c>
      <c r="Q37" s="162">
        <f>ROUND(E37*P37,2)</f>
        <v>0</v>
      </c>
      <c r="R37" s="163"/>
      <c r="S37" s="163" t="s">
        <v>216</v>
      </c>
      <c r="T37" s="163" t="s">
        <v>216</v>
      </c>
      <c r="U37" s="163">
        <v>0.48499999999999999</v>
      </c>
      <c r="V37" s="163">
        <f>ROUND(E37*U37,2)</f>
        <v>6.44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241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2" x14ac:dyDescent="0.2">
      <c r="A38" s="160"/>
      <c r="B38" s="161"/>
      <c r="C38" s="194" t="s">
        <v>1491</v>
      </c>
      <c r="D38" s="192"/>
      <c r="E38" s="193">
        <v>13.273759999999999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33.75" outlineLevel="1" x14ac:dyDescent="0.2">
      <c r="A39" s="174">
        <v>18</v>
      </c>
      <c r="B39" s="175" t="s">
        <v>1492</v>
      </c>
      <c r="C39" s="188" t="s">
        <v>2138</v>
      </c>
      <c r="D39" s="176" t="s">
        <v>245</v>
      </c>
      <c r="E39" s="177">
        <v>3.1949999999999998</v>
      </c>
      <c r="F39" s="178">
        <v>0</v>
      </c>
      <c r="G39" s="179">
        <f>ROUND(E39*F39,2)</f>
        <v>0</v>
      </c>
      <c r="H39" s="164">
        <v>328.17</v>
      </c>
      <c r="I39" s="163">
        <f>ROUND(E39*H39,2)</f>
        <v>1048.5</v>
      </c>
      <c r="J39" s="164">
        <v>189.83</v>
      </c>
      <c r="K39" s="163">
        <f>ROUND(E39*J39,2)</f>
        <v>606.51</v>
      </c>
      <c r="L39" s="163">
        <v>21</v>
      </c>
      <c r="M39" s="163">
        <f>G39*(1+L39/100)</f>
        <v>0</v>
      </c>
      <c r="N39" s="162">
        <v>1.1809999999999999E-2</v>
      </c>
      <c r="O39" s="162">
        <f>ROUND(E39*N39,2)</f>
        <v>0.04</v>
      </c>
      <c r="P39" s="162">
        <v>0</v>
      </c>
      <c r="Q39" s="162">
        <f>ROUND(E39*P39,2)</f>
        <v>0</v>
      </c>
      <c r="R39" s="163"/>
      <c r="S39" s="163" t="s">
        <v>216</v>
      </c>
      <c r="T39" s="163" t="s">
        <v>216</v>
      </c>
      <c r="U39" s="163">
        <v>0.28000000000000003</v>
      </c>
      <c r="V39" s="163">
        <f>ROUND(E39*U39,2)</f>
        <v>0.89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241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2" x14ac:dyDescent="0.2">
      <c r="A40" s="160"/>
      <c r="B40" s="161"/>
      <c r="C40" s="194" t="s">
        <v>1493</v>
      </c>
      <c r="D40" s="192"/>
      <c r="E40" s="193">
        <v>3.1949999999999998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4">
        <v>19</v>
      </c>
      <c r="B41" s="175" t="s">
        <v>1494</v>
      </c>
      <c r="C41" s="188" t="s">
        <v>2139</v>
      </c>
      <c r="D41" s="176" t="s">
        <v>245</v>
      </c>
      <c r="E41" s="177">
        <v>1964.7547</v>
      </c>
      <c r="F41" s="178">
        <v>0</v>
      </c>
      <c r="G41" s="179">
        <f>ROUND(E41*F41,2)</f>
        <v>0</v>
      </c>
      <c r="H41" s="164">
        <v>13.1</v>
      </c>
      <c r="I41" s="163">
        <f>ROUND(E41*H41,2)</f>
        <v>25738.29</v>
      </c>
      <c r="J41" s="164">
        <v>4.7</v>
      </c>
      <c r="K41" s="163">
        <f>ROUND(E41*J41,2)</f>
        <v>9234.35</v>
      </c>
      <c r="L41" s="163">
        <v>21</v>
      </c>
      <c r="M41" s="163">
        <f>G41*(1+L41/100)</f>
        <v>0</v>
      </c>
      <c r="N41" s="162">
        <v>6.0000000000000002E-5</v>
      </c>
      <c r="O41" s="162">
        <f>ROUND(E41*N41,2)</f>
        <v>0.12</v>
      </c>
      <c r="P41" s="162">
        <v>0</v>
      </c>
      <c r="Q41" s="162">
        <f>ROUND(E41*P41,2)</f>
        <v>0</v>
      </c>
      <c r="R41" s="163"/>
      <c r="S41" s="163" t="s">
        <v>216</v>
      </c>
      <c r="T41" s="163" t="s">
        <v>216</v>
      </c>
      <c r="U41" s="163">
        <v>0</v>
      </c>
      <c r="V41" s="163">
        <f>ROUND(E41*U41,2)</f>
        <v>0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241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2" x14ac:dyDescent="0.2">
      <c r="A42" s="160"/>
      <c r="B42" s="161"/>
      <c r="C42" s="194" t="s">
        <v>1495</v>
      </c>
      <c r="D42" s="192"/>
      <c r="E42" s="193">
        <v>1584.4795999999999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 x14ac:dyDescent="0.2">
      <c r="A43" s="160"/>
      <c r="B43" s="161"/>
      <c r="C43" s="194" t="s">
        <v>1496</v>
      </c>
      <c r="D43" s="192"/>
      <c r="E43" s="193">
        <v>380.27510000000001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80">
        <v>20</v>
      </c>
      <c r="B44" s="181" t="s">
        <v>1456</v>
      </c>
      <c r="C44" s="187" t="s">
        <v>733</v>
      </c>
      <c r="D44" s="182" t="s">
        <v>0</v>
      </c>
      <c r="E44" s="183">
        <v>3585.2687999999998</v>
      </c>
      <c r="F44" s="184">
        <v>0</v>
      </c>
      <c r="G44" s="185">
        <f>ROUND(E44*F44,2)</f>
        <v>0</v>
      </c>
      <c r="H44" s="164">
        <v>0</v>
      </c>
      <c r="I44" s="163">
        <f>ROUND(E44*H44,2)</f>
        <v>0</v>
      </c>
      <c r="J44" s="164">
        <v>8.1999999999999993</v>
      </c>
      <c r="K44" s="163">
        <f>ROUND(E44*J44,2)</f>
        <v>29399.200000000001</v>
      </c>
      <c r="L44" s="163">
        <v>21</v>
      </c>
      <c r="M44" s="163">
        <f>G44*(1+L44/100)</f>
        <v>0</v>
      </c>
      <c r="N44" s="162">
        <v>0</v>
      </c>
      <c r="O44" s="162">
        <f>ROUND(E44*N44,2)</f>
        <v>0</v>
      </c>
      <c r="P44" s="162">
        <v>0</v>
      </c>
      <c r="Q44" s="162">
        <f>ROUND(E44*P44,2)</f>
        <v>0</v>
      </c>
      <c r="R44" s="163"/>
      <c r="S44" s="163" t="s">
        <v>216</v>
      </c>
      <c r="T44" s="163" t="s">
        <v>216</v>
      </c>
      <c r="U44" s="163">
        <v>0</v>
      </c>
      <c r="V44" s="163">
        <f>ROUND(E44*U44,2)</f>
        <v>0</v>
      </c>
      <c r="W44" s="163"/>
      <c r="X44" s="163" t="s">
        <v>291</v>
      </c>
      <c r="Y44" s="163" t="s">
        <v>219</v>
      </c>
      <c r="Z44" s="153"/>
      <c r="AA44" s="153"/>
      <c r="AB44" s="153"/>
      <c r="AC44" s="153"/>
      <c r="AD44" s="153"/>
      <c r="AE44" s="153"/>
      <c r="AF44" s="153"/>
      <c r="AG44" s="153" t="s">
        <v>297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167" t="s">
        <v>211</v>
      </c>
      <c r="B45" s="168" t="s">
        <v>157</v>
      </c>
      <c r="C45" s="186" t="s">
        <v>158</v>
      </c>
      <c r="D45" s="169"/>
      <c r="E45" s="170"/>
      <c r="F45" s="171"/>
      <c r="G45" s="172">
        <f>SUMIF(AG46:AG47,"&lt;&gt;NOR",G46:G47)</f>
        <v>0</v>
      </c>
      <c r="H45" s="166"/>
      <c r="I45" s="166">
        <f>SUM(I46:I47)</f>
        <v>388867.47</v>
      </c>
      <c r="J45" s="166"/>
      <c r="K45" s="166">
        <f>SUM(K46:K47)</f>
        <v>796778.75</v>
      </c>
      <c r="L45" s="166"/>
      <c r="M45" s="166">
        <f>SUM(M46:M47)</f>
        <v>0</v>
      </c>
      <c r="N45" s="165"/>
      <c r="O45" s="165">
        <f>SUM(O46:O47)</f>
        <v>16.97</v>
      </c>
      <c r="P45" s="165"/>
      <c r="Q45" s="165">
        <f>SUM(Q46:Q47)</f>
        <v>0</v>
      </c>
      <c r="R45" s="166"/>
      <c r="S45" s="166"/>
      <c r="T45" s="166"/>
      <c r="U45" s="166"/>
      <c r="V45" s="166">
        <f>SUM(V46:V47)</f>
        <v>1082.47</v>
      </c>
      <c r="W45" s="166"/>
      <c r="X45" s="166"/>
      <c r="Y45" s="166"/>
      <c r="AG45" t="s">
        <v>212</v>
      </c>
    </row>
    <row r="46" spans="1:60" ht="22.5" outlineLevel="1" x14ac:dyDescent="0.2">
      <c r="A46" s="174">
        <v>21</v>
      </c>
      <c r="B46" s="175" t="s">
        <v>1497</v>
      </c>
      <c r="C46" s="188" t="s">
        <v>1498</v>
      </c>
      <c r="D46" s="176" t="s">
        <v>249</v>
      </c>
      <c r="E46" s="177">
        <v>697.32</v>
      </c>
      <c r="F46" s="178">
        <v>0</v>
      </c>
      <c r="G46" s="179">
        <f>ROUND(E46*F46,2)</f>
        <v>0</v>
      </c>
      <c r="H46" s="164">
        <v>557.66</v>
      </c>
      <c r="I46" s="163">
        <f>ROUND(E46*H46,2)</f>
        <v>388867.47</v>
      </c>
      <c r="J46" s="164">
        <v>1142.6300000000001</v>
      </c>
      <c r="K46" s="163">
        <f>ROUND(E46*J46,2)</f>
        <v>796778.75</v>
      </c>
      <c r="L46" s="163">
        <v>21</v>
      </c>
      <c r="M46" s="163">
        <f>G46*(1+L46/100)</f>
        <v>0</v>
      </c>
      <c r="N46" s="162">
        <v>2.4330000000000001E-2</v>
      </c>
      <c r="O46" s="162">
        <f>ROUND(E46*N46,2)</f>
        <v>16.97</v>
      </c>
      <c r="P46" s="162">
        <v>0</v>
      </c>
      <c r="Q46" s="162">
        <f>ROUND(E46*P46,2)</f>
        <v>0</v>
      </c>
      <c r="R46" s="163"/>
      <c r="S46" s="163" t="s">
        <v>216</v>
      </c>
      <c r="T46" s="163" t="s">
        <v>1499</v>
      </c>
      <c r="U46" s="163">
        <v>1.55233</v>
      </c>
      <c r="V46" s="163">
        <f>ROUND(E46*U46,2)</f>
        <v>1082.47</v>
      </c>
      <c r="W46" s="163"/>
      <c r="X46" s="163" t="s">
        <v>510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700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2" x14ac:dyDescent="0.2">
      <c r="A47" s="160"/>
      <c r="B47" s="161"/>
      <c r="C47" s="194" t="s">
        <v>1500</v>
      </c>
      <c r="D47" s="192"/>
      <c r="E47" s="193">
        <v>697.32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67" t="s">
        <v>211</v>
      </c>
      <c r="B48" s="168" t="s">
        <v>159</v>
      </c>
      <c r="C48" s="186" t="s">
        <v>160</v>
      </c>
      <c r="D48" s="169"/>
      <c r="E48" s="170"/>
      <c r="F48" s="171"/>
      <c r="G48" s="172">
        <f>SUMIF(AG49:AG77,"&lt;&gt;NOR",G49:G77)</f>
        <v>0</v>
      </c>
      <c r="H48" s="166"/>
      <c r="I48" s="166">
        <f>SUM(I49:I77)</f>
        <v>1104827.71</v>
      </c>
      <c r="J48" s="166"/>
      <c r="K48" s="166">
        <f>SUM(K49:K77)</f>
        <v>721954.43</v>
      </c>
      <c r="L48" s="166"/>
      <c r="M48" s="166">
        <f>SUM(M49:M77)</f>
        <v>0</v>
      </c>
      <c r="N48" s="165"/>
      <c r="O48" s="165">
        <f>SUM(O49:O77)</f>
        <v>2.7499999999999991</v>
      </c>
      <c r="P48" s="165"/>
      <c r="Q48" s="165">
        <f>SUM(Q49:Q77)</f>
        <v>0</v>
      </c>
      <c r="R48" s="166"/>
      <c r="S48" s="166"/>
      <c r="T48" s="166"/>
      <c r="U48" s="166"/>
      <c r="V48" s="166">
        <f>SUM(V49:V77)</f>
        <v>935.18000000000006</v>
      </c>
      <c r="W48" s="166"/>
      <c r="X48" s="166"/>
      <c r="Y48" s="166"/>
      <c r="AG48" t="s">
        <v>212</v>
      </c>
    </row>
    <row r="49" spans="1:60" outlineLevel="1" x14ac:dyDescent="0.2">
      <c r="A49" s="174">
        <v>22</v>
      </c>
      <c r="B49" s="175" t="s">
        <v>1501</v>
      </c>
      <c r="C49" s="188" t="s">
        <v>2140</v>
      </c>
      <c r="D49" s="176" t="s">
        <v>245</v>
      </c>
      <c r="E49" s="177">
        <v>792.23979999999995</v>
      </c>
      <c r="F49" s="178">
        <v>0</v>
      </c>
      <c r="G49" s="179">
        <f>ROUND(E49*F49,2)</f>
        <v>0</v>
      </c>
      <c r="H49" s="164">
        <v>1074.17</v>
      </c>
      <c r="I49" s="163">
        <f>ROUND(E49*H49,2)</f>
        <v>851000.23</v>
      </c>
      <c r="J49" s="164">
        <v>440.83</v>
      </c>
      <c r="K49" s="163">
        <f>ROUND(E49*J49,2)</f>
        <v>349243.07</v>
      </c>
      <c r="L49" s="163">
        <v>21</v>
      </c>
      <c r="M49" s="163">
        <f>G49*(1+L49/100)</f>
        <v>0</v>
      </c>
      <c r="N49" s="162">
        <v>2.7200000000000002E-3</v>
      </c>
      <c r="O49" s="162">
        <f>ROUND(E49*N49,2)</f>
        <v>2.15</v>
      </c>
      <c r="P49" s="162">
        <v>0</v>
      </c>
      <c r="Q49" s="162">
        <f>ROUND(E49*P49,2)</f>
        <v>0</v>
      </c>
      <c r="R49" s="163"/>
      <c r="S49" s="163" t="s">
        <v>216</v>
      </c>
      <c r="T49" s="163" t="s">
        <v>216</v>
      </c>
      <c r="U49" s="163">
        <v>0.61495999999999995</v>
      </c>
      <c r="V49" s="163">
        <f>ROUND(E49*U49,2)</f>
        <v>487.2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241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4" t="s">
        <v>1486</v>
      </c>
      <c r="D50" s="192"/>
      <c r="E50" s="193">
        <v>792.23979999999995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4">
        <v>23</v>
      </c>
      <c r="B51" s="175" t="s">
        <v>807</v>
      </c>
      <c r="C51" s="188" t="s">
        <v>2096</v>
      </c>
      <c r="D51" s="176" t="s">
        <v>245</v>
      </c>
      <c r="E51" s="177">
        <v>0.94499999999999995</v>
      </c>
      <c r="F51" s="178">
        <v>0</v>
      </c>
      <c r="G51" s="179">
        <f>ROUND(E51*F51,2)</f>
        <v>0</v>
      </c>
      <c r="H51" s="164">
        <v>652.19000000000005</v>
      </c>
      <c r="I51" s="163">
        <f>ROUND(E51*H51,2)</f>
        <v>616.32000000000005</v>
      </c>
      <c r="J51" s="164">
        <v>1121.81</v>
      </c>
      <c r="K51" s="163">
        <f>ROUND(E51*J51,2)</f>
        <v>1060.1099999999999</v>
      </c>
      <c r="L51" s="163">
        <v>21</v>
      </c>
      <c r="M51" s="163">
        <f>G51*(1+L51/100)</f>
        <v>0</v>
      </c>
      <c r="N51" s="162">
        <v>2.2799999999999999E-3</v>
      </c>
      <c r="O51" s="162">
        <f>ROUND(E51*N51,2)</f>
        <v>0</v>
      </c>
      <c r="P51" s="162">
        <v>0</v>
      </c>
      <c r="Q51" s="162">
        <f>ROUND(E51*P51,2)</f>
        <v>0</v>
      </c>
      <c r="R51" s="163"/>
      <c r="S51" s="163" t="s">
        <v>216</v>
      </c>
      <c r="T51" s="163" t="s">
        <v>216</v>
      </c>
      <c r="U51" s="163">
        <v>1.5789500000000001</v>
      </c>
      <c r="V51" s="163">
        <f>ROUND(E51*U51,2)</f>
        <v>1.49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241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2" x14ac:dyDescent="0.2">
      <c r="A52" s="160"/>
      <c r="B52" s="161"/>
      <c r="C52" s="194" t="s">
        <v>1502</v>
      </c>
      <c r="D52" s="192"/>
      <c r="E52" s="193">
        <v>0.255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3" x14ac:dyDescent="0.2">
      <c r="A53" s="160"/>
      <c r="B53" s="161"/>
      <c r="C53" s="194" t="s">
        <v>1503</v>
      </c>
      <c r="D53" s="192"/>
      <c r="E53" s="193">
        <v>0.69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24</v>
      </c>
      <c r="B54" s="175" t="s">
        <v>1504</v>
      </c>
      <c r="C54" s="188" t="s">
        <v>1505</v>
      </c>
      <c r="D54" s="176" t="s">
        <v>249</v>
      </c>
      <c r="E54" s="177">
        <v>10.65</v>
      </c>
      <c r="F54" s="178">
        <v>0</v>
      </c>
      <c r="G54" s="179">
        <f>ROUND(E54*F54,2)</f>
        <v>0</v>
      </c>
      <c r="H54" s="164">
        <v>193.78</v>
      </c>
      <c r="I54" s="163">
        <f>ROUND(E54*H54,2)</f>
        <v>2063.7600000000002</v>
      </c>
      <c r="J54" s="164">
        <v>246.72</v>
      </c>
      <c r="K54" s="163">
        <f>ROUND(E54*J54,2)</f>
        <v>2627.57</v>
      </c>
      <c r="L54" s="163">
        <v>21</v>
      </c>
      <c r="M54" s="163">
        <f>G54*(1+L54/100)</f>
        <v>0</v>
      </c>
      <c r="N54" s="162">
        <v>2.0999999999999999E-3</v>
      </c>
      <c r="O54" s="162">
        <f>ROUND(E54*N54,2)</f>
        <v>0.02</v>
      </c>
      <c r="P54" s="162">
        <v>0</v>
      </c>
      <c r="Q54" s="162">
        <f>ROUND(E54*P54,2)</f>
        <v>0</v>
      </c>
      <c r="R54" s="163"/>
      <c r="S54" s="163" t="s">
        <v>216</v>
      </c>
      <c r="T54" s="163" t="s">
        <v>216</v>
      </c>
      <c r="U54" s="163">
        <v>0.36725000000000002</v>
      </c>
      <c r="V54" s="163">
        <f>ROUND(E54*U54,2)</f>
        <v>3.91</v>
      </c>
      <c r="W54" s="163"/>
      <c r="X54" s="163" t="s">
        <v>240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241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2" x14ac:dyDescent="0.2">
      <c r="A55" s="160"/>
      <c r="B55" s="161"/>
      <c r="C55" s="194" t="s">
        <v>1506</v>
      </c>
      <c r="D55" s="192"/>
      <c r="E55" s="193">
        <v>10.65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243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74">
        <v>25</v>
      </c>
      <c r="B56" s="175" t="s">
        <v>1507</v>
      </c>
      <c r="C56" s="188" t="s">
        <v>2141</v>
      </c>
      <c r="D56" s="176" t="s">
        <v>249</v>
      </c>
      <c r="E56" s="177">
        <v>9</v>
      </c>
      <c r="F56" s="178">
        <v>0</v>
      </c>
      <c r="G56" s="179">
        <f>ROUND(E56*F56,2)</f>
        <v>0</v>
      </c>
      <c r="H56" s="164">
        <v>740.82</v>
      </c>
      <c r="I56" s="163">
        <f>ROUND(E56*H56,2)</f>
        <v>6667.38</v>
      </c>
      <c r="J56" s="164">
        <v>191.18</v>
      </c>
      <c r="K56" s="163">
        <f>ROUND(E56*J56,2)</f>
        <v>1720.62</v>
      </c>
      <c r="L56" s="163">
        <v>21</v>
      </c>
      <c r="M56" s="163">
        <f>G56*(1+L56/100)</f>
        <v>0</v>
      </c>
      <c r="N56" s="162">
        <v>2.2599999999999999E-3</v>
      </c>
      <c r="O56" s="162">
        <f>ROUND(E56*N56,2)</f>
        <v>0.02</v>
      </c>
      <c r="P56" s="162">
        <v>0</v>
      </c>
      <c r="Q56" s="162">
        <f>ROUND(E56*P56,2)</f>
        <v>0</v>
      </c>
      <c r="R56" s="163"/>
      <c r="S56" s="163" t="s">
        <v>216</v>
      </c>
      <c r="T56" s="163" t="s">
        <v>216</v>
      </c>
      <c r="U56" s="163">
        <v>0.29399999999999998</v>
      </c>
      <c r="V56" s="163">
        <f>ROUND(E56*U56,2)</f>
        <v>2.65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241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2" x14ac:dyDescent="0.2">
      <c r="A57" s="160"/>
      <c r="B57" s="161"/>
      <c r="C57" s="194" t="s">
        <v>1508</v>
      </c>
      <c r="D57" s="192"/>
      <c r="E57" s="193">
        <v>9</v>
      </c>
      <c r="F57" s="163"/>
      <c r="G57" s="163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243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74">
        <v>26</v>
      </c>
      <c r="B58" s="175" t="s">
        <v>1509</v>
      </c>
      <c r="C58" s="188" t="s">
        <v>2142</v>
      </c>
      <c r="D58" s="176" t="s">
        <v>249</v>
      </c>
      <c r="E58" s="177">
        <v>19.55</v>
      </c>
      <c r="F58" s="178">
        <v>0</v>
      </c>
      <c r="G58" s="179">
        <f>ROUND(E58*F58,2)</f>
        <v>0</v>
      </c>
      <c r="H58" s="164">
        <v>1146.82</v>
      </c>
      <c r="I58" s="163">
        <f>ROUND(E58*H58,2)</f>
        <v>22420.33</v>
      </c>
      <c r="J58" s="164">
        <v>191.18</v>
      </c>
      <c r="K58" s="163">
        <f>ROUND(E58*J58,2)</f>
        <v>3737.57</v>
      </c>
      <c r="L58" s="163">
        <v>21</v>
      </c>
      <c r="M58" s="163">
        <f>G58*(1+L58/100)</f>
        <v>0</v>
      </c>
      <c r="N58" s="162">
        <v>2.6700000000000001E-3</v>
      </c>
      <c r="O58" s="162">
        <f>ROUND(E58*N58,2)</f>
        <v>0.05</v>
      </c>
      <c r="P58" s="162">
        <v>0</v>
      </c>
      <c r="Q58" s="162">
        <f>ROUND(E58*P58,2)</f>
        <v>0</v>
      </c>
      <c r="R58" s="163"/>
      <c r="S58" s="163" t="s">
        <v>216</v>
      </c>
      <c r="T58" s="163" t="s">
        <v>216</v>
      </c>
      <c r="U58" s="163">
        <v>0.29399999999999998</v>
      </c>
      <c r="V58" s="163">
        <f>ROUND(E58*U58,2)</f>
        <v>5.75</v>
      </c>
      <c r="W58" s="163"/>
      <c r="X58" s="163" t="s">
        <v>240</v>
      </c>
      <c r="Y58" s="163" t="s">
        <v>219</v>
      </c>
      <c r="Z58" s="153"/>
      <c r="AA58" s="153"/>
      <c r="AB58" s="153"/>
      <c r="AC58" s="153"/>
      <c r="AD58" s="153"/>
      <c r="AE58" s="153"/>
      <c r="AF58" s="153"/>
      <c r="AG58" s="153" t="s">
        <v>241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 x14ac:dyDescent="0.2">
      <c r="A59" s="160"/>
      <c r="B59" s="161"/>
      <c r="C59" s="194" t="s">
        <v>1510</v>
      </c>
      <c r="D59" s="192"/>
      <c r="E59" s="193">
        <v>8.5500000000000007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243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3" x14ac:dyDescent="0.2">
      <c r="A60" s="160"/>
      <c r="B60" s="161"/>
      <c r="C60" s="194" t="s">
        <v>1511</v>
      </c>
      <c r="D60" s="192"/>
      <c r="E60" s="193">
        <v>11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4">
        <v>27</v>
      </c>
      <c r="B61" s="175" t="s">
        <v>1512</v>
      </c>
      <c r="C61" s="188" t="s">
        <v>2143</v>
      </c>
      <c r="D61" s="176" t="s">
        <v>249</v>
      </c>
      <c r="E61" s="177">
        <v>7.5</v>
      </c>
      <c r="F61" s="178">
        <v>0</v>
      </c>
      <c r="G61" s="179">
        <f>ROUND(E61*F61,2)</f>
        <v>0</v>
      </c>
      <c r="H61" s="164">
        <v>456.75</v>
      </c>
      <c r="I61" s="163">
        <f>ROUND(E61*H61,2)</f>
        <v>3425.63</v>
      </c>
      <c r="J61" s="164">
        <v>180.25</v>
      </c>
      <c r="K61" s="163">
        <f>ROUND(E61*J61,2)</f>
        <v>1351.88</v>
      </c>
      <c r="L61" s="163">
        <v>21</v>
      </c>
      <c r="M61" s="163">
        <f>G61*(1+L61/100)</f>
        <v>0</v>
      </c>
      <c r="N61" s="162">
        <v>6.8999999999999997E-4</v>
      </c>
      <c r="O61" s="162">
        <f>ROUND(E61*N61,2)</f>
        <v>0.01</v>
      </c>
      <c r="P61" s="162">
        <v>0</v>
      </c>
      <c r="Q61" s="162">
        <f>ROUND(E61*P61,2)</f>
        <v>0</v>
      </c>
      <c r="R61" s="163"/>
      <c r="S61" s="163" t="s">
        <v>216</v>
      </c>
      <c r="T61" s="163" t="s">
        <v>216</v>
      </c>
      <c r="U61" s="163">
        <v>0.26400000000000001</v>
      </c>
      <c r="V61" s="163">
        <f>ROUND(E61*U61,2)</f>
        <v>1.98</v>
      </c>
      <c r="W61" s="163"/>
      <c r="X61" s="163" t="s">
        <v>240</v>
      </c>
      <c r="Y61" s="163" t="s">
        <v>219</v>
      </c>
      <c r="Z61" s="153"/>
      <c r="AA61" s="153"/>
      <c r="AB61" s="153"/>
      <c r="AC61" s="153"/>
      <c r="AD61" s="153"/>
      <c r="AE61" s="153"/>
      <c r="AF61" s="153"/>
      <c r="AG61" s="153" t="s">
        <v>241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2" x14ac:dyDescent="0.2">
      <c r="A62" s="160"/>
      <c r="B62" s="161"/>
      <c r="C62" s="194" t="s">
        <v>1513</v>
      </c>
      <c r="D62" s="192"/>
      <c r="E62" s="193">
        <v>7.5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243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4">
        <v>28</v>
      </c>
      <c r="B63" s="175" t="s">
        <v>1514</v>
      </c>
      <c r="C63" s="188" t="s">
        <v>2144</v>
      </c>
      <c r="D63" s="176" t="s">
        <v>249</v>
      </c>
      <c r="E63" s="177">
        <v>80.3</v>
      </c>
      <c r="F63" s="178">
        <v>0</v>
      </c>
      <c r="G63" s="179">
        <f>ROUND(E63*F63,2)</f>
        <v>0</v>
      </c>
      <c r="H63" s="164">
        <v>495.19</v>
      </c>
      <c r="I63" s="163">
        <f>ROUND(E63*H63,2)</f>
        <v>39763.760000000002</v>
      </c>
      <c r="J63" s="164">
        <v>316.81</v>
      </c>
      <c r="K63" s="163">
        <f>ROUND(E63*J63,2)</f>
        <v>25439.84</v>
      </c>
      <c r="L63" s="163">
        <v>21</v>
      </c>
      <c r="M63" s="163">
        <f>G63*(1+L63/100)</f>
        <v>0</v>
      </c>
      <c r="N63" s="162">
        <v>1.2099999999999999E-3</v>
      </c>
      <c r="O63" s="162">
        <f>ROUND(E63*N63,2)</f>
        <v>0.1</v>
      </c>
      <c r="P63" s="162">
        <v>0</v>
      </c>
      <c r="Q63" s="162">
        <f>ROUND(E63*P63,2)</f>
        <v>0</v>
      </c>
      <c r="R63" s="163"/>
      <c r="S63" s="163" t="s">
        <v>216</v>
      </c>
      <c r="T63" s="163" t="s">
        <v>216</v>
      </c>
      <c r="U63" s="163">
        <v>0.46400000000000002</v>
      </c>
      <c r="V63" s="163">
        <f>ROUND(E63*U63,2)</f>
        <v>37.26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241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">
      <c r="A64" s="160"/>
      <c r="B64" s="161"/>
      <c r="C64" s="194" t="s">
        <v>1515</v>
      </c>
      <c r="D64" s="192"/>
      <c r="E64" s="193">
        <v>80.3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243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74">
        <v>29</v>
      </c>
      <c r="B65" s="175" t="s">
        <v>1516</v>
      </c>
      <c r="C65" s="188" t="s">
        <v>2145</v>
      </c>
      <c r="D65" s="176" t="s">
        <v>256</v>
      </c>
      <c r="E65" s="177">
        <v>2</v>
      </c>
      <c r="F65" s="178">
        <v>0</v>
      </c>
      <c r="G65" s="179">
        <f>ROUND(E65*F65,2)</f>
        <v>0</v>
      </c>
      <c r="H65" s="164">
        <v>467.06</v>
      </c>
      <c r="I65" s="163">
        <f>ROUND(E65*H65,2)</f>
        <v>934.12</v>
      </c>
      <c r="J65" s="164">
        <v>279.94</v>
      </c>
      <c r="K65" s="163">
        <f>ROUND(E65*J65,2)</f>
        <v>559.88</v>
      </c>
      <c r="L65" s="163">
        <v>21</v>
      </c>
      <c r="M65" s="163">
        <f>G65*(1+L65/100)</f>
        <v>0</v>
      </c>
      <c r="N65" s="162">
        <v>3.1E-4</v>
      </c>
      <c r="O65" s="162">
        <f>ROUND(E65*N65,2)</f>
        <v>0</v>
      </c>
      <c r="P65" s="162">
        <v>0</v>
      </c>
      <c r="Q65" s="162">
        <f>ROUND(E65*P65,2)</f>
        <v>0</v>
      </c>
      <c r="R65" s="163"/>
      <c r="S65" s="163" t="s">
        <v>216</v>
      </c>
      <c r="T65" s="163" t="s">
        <v>216</v>
      </c>
      <c r="U65" s="163">
        <v>0.41</v>
      </c>
      <c r="V65" s="163">
        <f>ROUND(E65*U65,2)</f>
        <v>0.82</v>
      </c>
      <c r="W65" s="163"/>
      <c r="X65" s="163" t="s">
        <v>240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241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2" x14ac:dyDescent="0.2">
      <c r="A66" s="160"/>
      <c r="B66" s="161"/>
      <c r="C66" s="194" t="s">
        <v>1517</v>
      </c>
      <c r="D66" s="192"/>
      <c r="E66" s="193">
        <v>2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243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74">
        <v>30</v>
      </c>
      <c r="B67" s="175" t="s">
        <v>1518</v>
      </c>
      <c r="C67" s="188" t="s">
        <v>2146</v>
      </c>
      <c r="D67" s="176" t="s">
        <v>256</v>
      </c>
      <c r="E67" s="177">
        <v>6</v>
      </c>
      <c r="F67" s="178">
        <v>0</v>
      </c>
      <c r="G67" s="179">
        <f>ROUND(E67*F67,2)</f>
        <v>0</v>
      </c>
      <c r="H67" s="164">
        <v>578.75</v>
      </c>
      <c r="I67" s="163">
        <f>ROUND(E67*H67,2)</f>
        <v>3472.5</v>
      </c>
      <c r="J67" s="164">
        <v>307.25</v>
      </c>
      <c r="K67" s="163">
        <f>ROUND(E67*J67,2)</f>
        <v>1843.5</v>
      </c>
      <c r="L67" s="163">
        <v>21</v>
      </c>
      <c r="M67" s="163">
        <f>G67*(1+L67/100)</f>
        <v>0</v>
      </c>
      <c r="N67" s="162">
        <v>3.6000000000000002E-4</v>
      </c>
      <c r="O67" s="162">
        <f>ROUND(E67*N67,2)</f>
        <v>0</v>
      </c>
      <c r="P67" s="162">
        <v>0</v>
      </c>
      <c r="Q67" s="162">
        <f>ROUND(E67*P67,2)</f>
        <v>0</v>
      </c>
      <c r="R67" s="163"/>
      <c r="S67" s="163" t="s">
        <v>216</v>
      </c>
      <c r="T67" s="163" t="s">
        <v>216</v>
      </c>
      <c r="U67" s="163">
        <v>0.45</v>
      </c>
      <c r="V67" s="163">
        <f>ROUND(E67*U67,2)</f>
        <v>2.7</v>
      </c>
      <c r="W67" s="163"/>
      <c r="X67" s="163" t="s">
        <v>240</v>
      </c>
      <c r="Y67" s="163" t="s">
        <v>219</v>
      </c>
      <c r="Z67" s="153"/>
      <c r="AA67" s="153"/>
      <c r="AB67" s="153"/>
      <c r="AC67" s="153"/>
      <c r="AD67" s="153"/>
      <c r="AE67" s="153"/>
      <c r="AF67" s="153"/>
      <c r="AG67" s="153" t="s">
        <v>241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2" x14ac:dyDescent="0.2">
      <c r="A68" s="160"/>
      <c r="B68" s="161"/>
      <c r="C68" s="194" t="s">
        <v>1519</v>
      </c>
      <c r="D68" s="192"/>
      <c r="E68" s="193">
        <v>6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243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74">
        <v>31</v>
      </c>
      <c r="B69" s="175" t="s">
        <v>1520</v>
      </c>
      <c r="C69" s="188" t="s">
        <v>2147</v>
      </c>
      <c r="D69" s="176" t="s">
        <v>249</v>
      </c>
      <c r="E69" s="177">
        <v>39.463999999999999</v>
      </c>
      <c r="F69" s="178">
        <v>0</v>
      </c>
      <c r="G69" s="179">
        <f>ROUND(E69*F69,2)</f>
        <v>0</v>
      </c>
      <c r="H69" s="164">
        <v>318.61</v>
      </c>
      <c r="I69" s="163">
        <f>ROUND(E69*H69,2)</f>
        <v>12573.63</v>
      </c>
      <c r="J69" s="164">
        <v>172.89</v>
      </c>
      <c r="K69" s="163">
        <f>ROUND(E69*J69,2)</f>
        <v>6822.93</v>
      </c>
      <c r="L69" s="163">
        <v>21</v>
      </c>
      <c r="M69" s="163">
        <f>G69*(1+L69/100)</f>
        <v>0</v>
      </c>
      <c r="N69" s="162">
        <v>2.1000000000000001E-4</v>
      </c>
      <c r="O69" s="162">
        <f>ROUND(E69*N69,2)</f>
        <v>0.01</v>
      </c>
      <c r="P69" s="162">
        <v>0</v>
      </c>
      <c r="Q69" s="162">
        <f>ROUND(E69*P69,2)</f>
        <v>0</v>
      </c>
      <c r="R69" s="163"/>
      <c r="S69" s="163" t="s">
        <v>216</v>
      </c>
      <c r="T69" s="163" t="s">
        <v>216</v>
      </c>
      <c r="U69" s="163">
        <v>0.24149999999999999</v>
      </c>
      <c r="V69" s="163">
        <f>ROUND(E69*U69,2)</f>
        <v>9.5299999999999994</v>
      </c>
      <c r="W69" s="163"/>
      <c r="X69" s="163" t="s">
        <v>240</v>
      </c>
      <c r="Y69" s="163" t="s">
        <v>219</v>
      </c>
      <c r="Z69" s="153"/>
      <c r="AA69" s="153"/>
      <c r="AB69" s="153"/>
      <c r="AC69" s="153"/>
      <c r="AD69" s="153"/>
      <c r="AE69" s="153"/>
      <c r="AF69" s="153"/>
      <c r="AG69" s="153" t="s">
        <v>241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2" x14ac:dyDescent="0.2">
      <c r="A70" s="160"/>
      <c r="B70" s="161"/>
      <c r="C70" s="194" t="s">
        <v>1521</v>
      </c>
      <c r="D70" s="192"/>
      <c r="E70" s="193">
        <v>39.463999999999999</v>
      </c>
      <c r="F70" s="163"/>
      <c r="G70" s="163"/>
      <c r="H70" s="163"/>
      <c r="I70" s="163"/>
      <c r="J70" s="163"/>
      <c r="K70" s="163"/>
      <c r="L70" s="163"/>
      <c r="M70" s="163"/>
      <c r="N70" s="162"/>
      <c r="O70" s="162"/>
      <c r="P70" s="162"/>
      <c r="Q70" s="162"/>
      <c r="R70" s="163"/>
      <c r="S70" s="163"/>
      <c r="T70" s="163"/>
      <c r="U70" s="163"/>
      <c r="V70" s="163"/>
      <c r="W70" s="163"/>
      <c r="X70" s="163"/>
      <c r="Y70" s="163"/>
      <c r="Z70" s="153"/>
      <c r="AA70" s="153"/>
      <c r="AB70" s="153"/>
      <c r="AC70" s="153"/>
      <c r="AD70" s="153"/>
      <c r="AE70" s="153"/>
      <c r="AF70" s="153"/>
      <c r="AG70" s="153" t="s">
        <v>243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74">
        <v>32</v>
      </c>
      <c r="B71" s="175" t="s">
        <v>1522</v>
      </c>
      <c r="C71" s="188" t="s">
        <v>2148</v>
      </c>
      <c r="D71" s="176" t="s">
        <v>256</v>
      </c>
      <c r="E71" s="177">
        <v>3169</v>
      </c>
      <c r="F71" s="178">
        <v>0</v>
      </c>
      <c r="G71" s="179">
        <f>ROUND(E71*F71,2)</f>
        <v>0</v>
      </c>
      <c r="H71" s="164">
        <v>41.78</v>
      </c>
      <c r="I71" s="163">
        <f>ROUND(E71*H71,2)</f>
        <v>132400.82</v>
      </c>
      <c r="J71" s="164">
        <v>85.22</v>
      </c>
      <c r="K71" s="163">
        <f>ROUND(E71*J71,2)</f>
        <v>270062.18</v>
      </c>
      <c r="L71" s="163">
        <v>21</v>
      </c>
      <c r="M71" s="163">
        <f>G71*(1+L71/100)</f>
        <v>0</v>
      </c>
      <c r="N71" s="162">
        <v>1E-4</v>
      </c>
      <c r="O71" s="162">
        <f>ROUND(E71*N71,2)</f>
        <v>0.32</v>
      </c>
      <c r="P71" s="162">
        <v>0</v>
      </c>
      <c r="Q71" s="162">
        <f>ROUND(E71*P71,2)</f>
        <v>0</v>
      </c>
      <c r="R71" s="163"/>
      <c r="S71" s="163" t="s">
        <v>216</v>
      </c>
      <c r="T71" s="163" t="s">
        <v>216</v>
      </c>
      <c r="U71" s="163">
        <v>0.115</v>
      </c>
      <c r="V71" s="163">
        <f>ROUND(E71*U71,2)</f>
        <v>364.44</v>
      </c>
      <c r="W71" s="163"/>
      <c r="X71" s="163" t="s">
        <v>240</v>
      </c>
      <c r="Y71" s="163" t="s">
        <v>219</v>
      </c>
      <c r="Z71" s="153"/>
      <c r="AA71" s="153"/>
      <c r="AB71" s="153"/>
      <c r="AC71" s="153"/>
      <c r="AD71" s="153"/>
      <c r="AE71" s="153"/>
      <c r="AF71" s="153"/>
      <c r="AG71" s="153" t="s">
        <v>241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2" x14ac:dyDescent="0.2">
      <c r="A72" s="160"/>
      <c r="B72" s="161"/>
      <c r="C72" s="194" t="s">
        <v>1523</v>
      </c>
      <c r="D72" s="192"/>
      <c r="E72" s="193">
        <v>3168.9591999999998</v>
      </c>
      <c r="F72" s="163"/>
      <c r="G72" s="163"/>
      <c r="H72" s="163"/>
      <c r="I72" s="163"/>
      <c r="J72" s="163"/>
      <c r="K72" s="163"/>
      <c r="L72" s="163"/>
      <c r="M72" s="163"/>
      <c r="N72" s="162"/>
      <c r="O72" s="162"/>
      <c r="P72" s="162"/>
      <c r="Q72" s="162"/>
      <c r="R72" s="163"/>
      <c r="S72" s="163"/>
      <c r="T72" s="163"/>
      <c r="U72" s="163"/>
      <c r="V72" s="163"/>
      <c r="W72" s="163"/>
      <c r="X72" s="163"/>
      <c r="Y72" s="163"/>
      <c r="Z72" s="153"/>
      <c r="AA72" s="153"/>
      <c r="AB72" s="153"/>
      <c r="AC72" s="153"/>
      <c r="AD72" s="153"/>
      <c r="AE72" s="153"/>
      <c r="AF72" s="153"/>
      <c r="AG72" s="153" t="s">
        <v>243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3" x14ac:dyDescent="0.2">
      <c r="A73" s="160"/>
      <c r="B73" s="161"/>
      <c r="C73" s="194" t="s">
        <v>1524</v>
      </c>
      <c r="D73" s="192"/>
      <c r="E73" s="193">
        <v>4.0800000000000003E-2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80">
        <v>33</v>
      </c>
      <c r="B74" s="181" t="s">
        <v>1525</v>
      </c>
      <c r="C74" s="187" t="s">
        <v>2149</v>
      </c>
      <c r="D74" s="182" t="s">
        <v>249</v>
      </c>
      <c r="E74" s="183">
        <v>40.15</v>
      </c>
      <c r="F74" s="184">
        <v>0</v>
      </c>
      <c r="G74" s="185">
        <f>ROUND(E74*F74,2)</f>
        <v>0</v>
      </c>
      <c r="H74" s="164">
        <v>437.48</v>
      </c>
      <c r="I74" s="163">
        <f>ROUND(E74*H74,2)</f>
        <v>17564.82</v>
      </c>
      <c r="J74" s="164">
        <v>204.52</v>
      </c>
      <c r="K74" s="163">
        <f>ROUND(E74*J74,2)</f>
        <v>8211.48</v>
      </c>
      <c r="L74" s="163">
        <v>21</v>
      </c>
      <c r="M74" s="163">
        <f>G74*(1+L74/100)</f>
        <v>0</v>
      </c>
      <c r="N74" s="162">
        <v>1.2600000000000001E-3</v>
      </c>
      <c r="O74" s="162">
        <f>ROUND(E74*N74,2)</f>
        <v>0.05</v>
      </c>
      <c r="P74" s="162">
        <v>0</v>
      </c>
      <c r="Q74" s="162">
        <f>ROUND(E74*P74,2)</f>
        <v>0</v>
      </c>
      <c r="R74" s="163"/>
      <c r="S74" s="163" t="s">
        <v>216</v>
      </c>
      <c r="T74" s="163" t="s">
        <v>216</v>
      </c>
      <c r="U74" s="163">
        <v>0.27600000000000002</v>
      </c>
      <c r="V74" s="163">
        <f>ROUND(E74*U74,2)</f>
        <v>11.08</v>
      </c>
      <c r="W74" s="163"/>
      <c r="X74" s="163" t="s">
        <v>240</v>
      </c>
      <c r="Y74" s="163" t="s">
        <v>219</v>
      </c>
      <c r="Z74" s="153"/>
      <c r="AA74" s="153"/>
      <c r="AB74" s="153"/>
      <c r="AC74" s="153"/>
      <c r="AD74" s="153"/>
      <c r="AE74" s="153"/>
      <c r="AF74" s="153"/>
      <c r="AG74" s="153" t="s">
        <v>241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80">
        <v>34</v>
      </c>
      <c r="B75" s="181" t="s">
        <v>1526</v>
      </c>
      <c r="C75" s="187" t="s">
        <v>2150</v>
      </c>
      <c r="D75" s="182" t="s">
        <v>256</v>
      </c>
      <c r="E75" s="183">
        <v>2</v>
      </c>
      <c r="F75" s="184">
        <v>0</v>
      </c>
      <c r="G75" s="185">
        <f>ROUND(E75*F75,2)</f>
        <v>0</v>
      </c>
      <c r="H75" s="164">
        <v>284.19</v>
      </c>
      <c r="I75" s="163">
        <f>ROUND(E75*H75,2)</f>
        <v>568.38</v>
      </c>
      <c r="J75" s="164">
        <v>67.31</v>
      </c>
      <c r="K75" s="163">
        <f>ROUND(E75*J75,2)</f>
        <v>134.62</v>
      </c>
      <c r="L75" s="163">
        <v>21</v>
      </c>
      <c r="M75" s="163">
        <f>G75*(1+L75/100)</f>
        <v>0</v>
      </c>
      <c r="N75" s="162">
        <v>2.2000000000000001E-4</v>
      </c>
      <c r="O75" s="162">
        <f>ROUND(E75*N75,2)</f>
        <v>0</v>
      </c>
      <c r="P75" s="162">
        <v>0</v>
      </c>
      <c r="Q75" s="162">
        <f>ROUND(E75*P75,2)</f>
        <v>0</v>
      </c>
      <c r="R75" s="163"/>
      <c r="S75" s="163" t="s">
        <v>216</v>
      </c>
      <c r="T75" s="163" t="s">
        <v>216</v>
      </c>
      <c r="U75" s="163">
        <v>9.0840000000000004E-2</v>
      </c>
      <c r="V75" s="163">
        <f>ROUND(E75*U75,2)</f>
        <v>0.18</v>
      </c>
      <c r="W75" s="163"/>
      <c r="X75" s="163" t="s">
        <v>240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80">
        <v>35</v>
      </c>
      <c r="B76" s="181" t="s">
        <v>809</v>
      </c>
      <c r="C76" s="187" t="s">
        <v>2151</v>
      </c>
      <c r="D76" s="182" t="s">
        <v>249</v>
      </c>
      <c r="E76" s="183">
        <v>80.3</v>
      </c>
      <c r="F76" s="184">
        <v>0</v>
      </c>
      <c r="G76" s="185">
        <f>ROUND(E76*F76,2)</f>
        <v>0</v>
      </c>
      <c r="H76" s="164">
        <v>141.41999999999999</v>
      </c>
      <c r="I76" s="163">
        <f>ROUND(E76*H76,2)</f>
        <v>11356.03</v>
      </c>
      <c r="J76" s="164">
        <v>57.08</v>
      </c>
      <c r="K76" s="163">
        <f>ROUND(E76*J76,2)</f>
        <v>4583.5200000000004</v>
      </c>
      <c r="L76" s="163">
        <v>21</v>
      </c>
      <c r="M76" s="163">
        <f>G76*(1+L76/100)</f>
        <v>0</v>
      </c>
      <c r="N76" s="162">
        <v>2.7E-4</v>
      </c>
      <c r="O76" s="162">
        <f>ROUND(E76*N76,2)</f>
        <v>0.02</v>
      </c>
      <c r="P76" s="162">
        <v>0</v>
      </c>
      <c r="Q76" s="162">
        <f>ROUND(E76*P76,2)</f>
        <v>0</v>
      </c>
      <c r="R76" s="163"/>
      <c r="S76" s="163" t="s">
        <v>216</v>
      </c>
      <c r="T76" s="163" t="s">
        <v>216</v>
      </c>
      <c r="U76" s="163">
        <v>7.7049999999999993E-2</v>
      </c>
      <c r="V76" s="163">
        <f>ROUND(E76*U76,2)</f>
        <v>6.19</v>
      </c>
      <c r="W76" s="163"/>
      <c r="X76" s="163" t="s">
        <v>240</v>
      </c>
      <c r="Y76" s="163" t="s">
        <v>219</v>
      </c>
      <c r="Z76" s="153"/>
      <c r="AA76" s="153"/>
      <c r="AB76" s="153"/>
      <c r="AC76" s="153"/>
      <c r="AD76" s="153"/>
      <c r="AE76" s="153"/>
      <c r="AF76" s="153"/>
      <c r="AG76" s="153" t="s">
        <v>241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80">
        <v>36</v>
      </c>
      <c r="B77" s="181" t="s">
        <v>961</v>
      </c>
      <c r="C77" s="187" t="s">
        <v>823</v>
      </c>
      <c r="D77" s="182" t="s">
        <v>0</v>
      </c>
      <c r="E77" s="183">
        <v>17822.2647</v>
      </c>
      <c r="F77" s="184">
        <v>0</v>
      </c>
      <c r="G77" s="185">
        <f>ROUND(E77*F77,2)</f>
        <v>0</v>
      </c>
      <c r="H77" s="164">
        <v>0</v>
      </c>
      <c r="I77" s="163">
        <f>ROUND(E77*H77,2)</f>
        <v>0</v>
      </c>
      <c r="J77" s="164">
        <v>2.5</v>
      </c>
      <c r="K77" s="163">
        <f>ROUND(E77*J77,2)</f>
        <v>44555.66</v>
      </c>
      <c r="L77" s="163">
        <v>21</v>
      </c>
      <c r="M77" s="163">
        <f>G77*(1+L77/100)</f>
        <v>0</v>
      </c>
      <c r="N77" s="162">
        <v>0</v>
      </c>
      <c r="O77" s="162">
        <f>ROUND(E77*N77,2)</f>
        <v>0</v>
      </c>
      <c r="P77" s="162">
        <v>0</v>
      </c>
      <c r="Q77" s="162">
        <f>ROUND(E77*P77,2)</f>
        <v>0</v>
      </c>
      <c r="R77" s="163"/>
      <c r="S77" s="163" t="s">
        <v>216</v>
      </c>
      <c r="T77" s="163" t="s">
        <v>216</v>
      </c>
      <c r="U77" s="163">
        <v>0</v>
      </c>
      <c r="V77" s="163">
        <f>ROUND(E77*U77,2)</f>
        <v>0</v>
      </c>
      <c r="W77" s="163"/>
      <c r="X77" s="163" t="s">
        <v>291</v>
      </c>
      <c r="Y77" s="163" t="s">
        <v>219</v>
      </c>
      <c r="Z77" s="153"/>
      <c r="AA77" s="153"/>
      <c r="AB77" s="153"/>
      <c r="AC77" s="153"/>
      <c r="AD77" s="153"/>
      <c r="AE77" s="153"/>
      <c r="AF77" s="153"/>
      <c r="AG77" s="153" t="s">
        <v>297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67" t="s">
        <v>211</v>
      </c>
      <c r="B78" s="168" t="s">
        <v>161</v>
      </c>
      <c r="C78" s="186" t="s">
        <v>162</v>
      </c>
      <c r="D78" s="169"/>
      <c r="E78" s="170"/>
      <c r="F78" s="171"/>
      <c r="G78" s="172">
        <f>SUMIF(AG79:AG81,"&lt;&gt;NOR",G79:G81)</f>
        <v>0</v>
      </c>
      <c r="H78" s="166"/>
      <c r="I78" s="166">
        <f>SUM(I79:I81)</f>
        <v>169166.96</v>
      </c>
      <c r="J78" s="166"/>
      <c r="K78" s="166">
        <f>SUM(K79:K81)</f>
        <v>131267.4</v>
      </c>
      <c r="L78" s="166"/>
      <c r="M78" s="166">
        <f>SUM(M79:M81)</f>
        <v>0</v>
      </c>
      <c r="N78" s="165"/>
      <c r="O78" s="165">
        <f>SUM(O79:O81)</f>
        <v>0.48</v>
      </c>
      <c r="P78" s="165"/>
      <c r="Q78" s="165">
        <f>SUM(Q79:Q81)</f>
        <v>0</v>
      </c>
      <c r="R78" s="166"/>
      <c r="S78" s="166"/>
      <c r="T78" s="166"/>
      <c r="U78" s="166"/>
      <c r="V78" s="166">
        <f>SUM(V79:V81)</f>
        <v>188.47</v>
      </c>
      <c r="W78" s="166"/>
      <c r="X78" s="166"/>
      <c r="Y78" s="166"/>
      <c r="AG78" t="s">
        <v>212</v>
      </c>
    </row>
    <row r="79" spans="1:60" outlineLevel="1" x14ac:dyDescent="0.2">
      <c r="A79" s="174">
        <v>37</v>
      </c>
      <c r="B79" s="175" t="s">
        <v>845</v>
      </c>
      <c r="C79" s="188" t="s">
        <v>2105</v>
      </c>
      <c r="D79" s="176" t="s">
        <v>245</v>
      </c>
      <c r="E79" s="177">
        <v>792.23979999999995</v>
      </c>
      <c r="F79" s="178">
        <v>0</v>
      </c>
      <c r="G79" s="179">
        <f>ROUND(E79*F79,2)</f>
        <v>0</v>
      </c>
      <c r="H79" s="164">
        <v>213.53</v>
      </c>
      <c r="I79" s="163">
        <f>ROUND(E79*H79,2)</f>
        <v>169166.96</v>
      </c>
      <c r="J79" s="164">
        <v>125.97</v>
      </c>
      <c r="K79" s="163">
        <f>ROUND(E79*J79,2)</f>
        <v>99798.45</v>
      </c>
      <c r="L79" s="163">
        <v>21</v>
      </c>
      <c r="M79" s="163">
        <f>G79*(1+L79/100)</f>
        <v>0</v>
      </c>
      <c r="N79" s="162">
        <v>6.0999999999999997E-4</v>
      </c>
      <c r="O79" s="162">
        <f>ROUND(E79*N79,2)</f>
        <v>0.48</v>
      </c>
      <c r="P79" s="162">
        <v>0</v>
      </c>
      <c r="Q79" s="162">
        <f>ROUND(E79*P79,2)</f>
        <v>0</v>
      </c>
      <c r="R79" s="163"/>
      <c r="S79" s="163" t="s">
        <v>216</v>
      </c>
      <c r="T79" s="163" t="s">
        <v>216</v>
      </c>
      <c r="U79" s="163">
        <v>0.17</v>
      </c>
      <c r="V79" s="163">
        <f>ROUND(E79*U79,2)</f>
        <v>134.68</v>
      </c>
      <c r="W79" s="163"/>
      <c r="X79" s="163" t="s">
        <v>240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241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2" x14ac:dyDescent="0.2">
      <c r="A80" s="160"/>
      <c r="B80" s="161"/>
      <c r="C80" s="194" t="s">
        <v>1486</v>
      </c>
      <c r="D80" s="192"/>
      <c r="E80" s="193">
        <v>792.23979999999995</v>
      </c>
      <c r="F80" s="163"/>
      <c r="G80" s="163"/>
      <c r="H80" s="163"/>
      <c r="I80" s="163"/>
      <c r="J80" s="163"/>
      <c r="K80" s="163"/>
      <c r="L80" s="163"/>
      <c r="M80" s="163"/>
      <c r="N80" s="162"/>
      <c r="O80" s="162"/>
      <c r="P80" s="162"/>
      <c r="Q80" s="162"/>
      <c r="R80" s="163"/>
      <c r="S80" s="163"/>
      <c r="T80" s="163"/>
      <c r="U80" s="163"/>
      <c r="V80" s="163"/>
      <c r="W80" s="163"/>
      <c r="X80" s="163"/>
      <c r="Y80" s="163"/>
      <c r="Z80" s="153"/>
      <c r="AA80" s="153"/>
      <c r="AB80" s="153"/>
      <c r="AC80" s="153"/>
      <c r="AD80" s="153"/>
      <c r="AE80" s="153"/>
      <c r="AF80" s="153"/>
      <c r="AG80" s="153" t="s">
        <v>243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4">
        <v>38</v>
      </c>
      <c r="B81" s="175" t="s">
        <v>1527</v>
      </c>
      <c r="C81" s="188" t="s">
        <v>1528</v>
      </c>
      <c r="D81" s="176" t="s">
        <v>0</v>
      </c>
      <c r="E81" s="177">
        <v>2689.6541000000002</v>
      </c>
      <c r="F81" s="178">
        <v>0</v>
      </c>
      <c r="G81" s="179">
        <f>ROUND(E81*F81,2)</f>
        <v>0</v>
      </c>
      <c r="H81" s="164">
        <v>0</v>
      </c>
      <c r="I81" s="163">
        <f>ROUND(E81*H81,2)</f>
        <v>0</v>
      </c>
      <c r="J81" s="164">
        <v>11.7</v>
      </c>
      <c r="K81" s="163">
        <f>ROUND(E81*J81,2)</f>
        <v>31468.95</v>
      </c>
      <c r="L81" s="163">
        <v>21</v>
      </c>
      <c r="M81" s="163">
        <f>G81*(1+L81/100)</f>
        <v>0</v>
      </c>
      <c r="N81" s="162">
        <v>0</v>
      </c>
      <c r="O81" s="162">
        <f>ROUND(E81*N81,2)</f>
        <v>0</v>
      </c>
      <c r="P81" s="162">
        <v>0</v>
      </c>
      <c r="Q81" s="162">
        <f>ROUND(E81*P81,2)</f>
        <v>0</v>
      </c>
      <c r="R81" s="163"/>
      <c r="S81" s="163" t="s">
        <v>216</v>
      </c>
      <c r="T81" s="163" t="s">
        <v>216</v>
      </c>
      <c r="U81" s="163">
        <v>0.02</v>
      </c>
      <c r="V81" s="163">
        <f>ROUND(E81*U81,2)</f>
        <v>53.79</v>
      </c>
      <c r="W81" s="163"/>
      <c r="X81" s="163" t="s">
        <v>291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297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3"/>
      <c r="B82" s="4"/>
      <c r="C82" s="189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197</v>
      </c>
    </row>
    <row r="83" spans="1:60" x14ac:dyDescent="0.2">
      <c r="A83" s="156"/>
      <c r="B83" s="157" t="s">
        <v>31</v>
      </c>
      <c r="C83" s="190"/>
      <c r="D83" s="158"/>
      <c r="E83" s="159"/>
      <c r="F83" s="159"/>
      <c r="G83" s="173">
        <f>G8+G27+G32+G45+G48+G78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234</v>
      </c>
    </row>
    <row r="84" spans="1:60" x14ac:dyDescent="0.2">
      <c r="A84" s="3"/>
      <c r="B84" s="4"/>
      <c r="C84" s="18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60" x14ac:dyDescent="0.2">
      <c r="A85" s="3"/>
      <c r="B85" s="4"/>
      <c r="C85" s="189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261"/>
      <c r="B86" s="261"/>
      <c r="C86" s="26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63"/>
      <c r="B87" s="263"/>
      <c r="C87" s="264"/>
      <c r="D87" s="263"/>
      <c r="E87" s="263"/>
      <c r="F87" s="263"/>
      <c r="G87" s="26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235</v>
      </c>
    </row>
    <row r="88" spans="1:60" x14ac:dyDescent="0.2">
      <c r="A88" s="263"/>
      <c r="B88" s="263"/>
      <c r="C88" s="264"/>
      <c r="D88" s="263"/>
      <c r="E88" s="263"/>
      <c r="F88" s="263"/>
      <c r="G88" s="26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3"/>
      <c r="B89" s="263"/>
      <c r="C89" s="264"/>
      <c r="D89" s="263"/>
      <c r="E89" s="263"/>
      <c r="F89" s="263"/>
      <c r="G89" s="26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3"/>
      <c r="B90" s="263"/>
      <c r="C90" s="264"/>
      <c r="D90" s="263"/>
      <c r="E90" s="263"/>
      <c r="F90" s="263"/>
      <c r="G90" s="26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3"/>
      <c r="B91" s="263"/>
      <c r="C91" s="264"/>
      <c r="D91" s="263"/>
      <c r="E91" s="263"/>
      <c r="F91" s="263"/>
      <c r="G91" s="26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89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91"/>
      <c r="D93" s="10"/>
      <c r="AG93" t="s">
        <v>236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05FB-982E-48CB-A640-3C850A77B1E7}">
  <sheetPr>
    <outlinePr summaryBelow="0"/>
  </sheetPr>
  <dimension ref="A1:BH5000"/>
  <sheetViews>
    <sheetView zoomScale="130" zoomScaleNormal="130" workbookViewId="0">
      <pane ySplit="7" topLeftCell="A145" activePane="bottomLeft" state="frozen"/>
      <selection pane="bottomLeft" activeCell="D153" sqref="D153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71</v>
      </c>
      <c r="C3" s="255" t="s">
        <v>72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79</v>
      </c>
      <c r="C4" s="258" t="s">
        <v>80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102</v>
      </c>
      <c r="C8" s="186" t="s">
        <v>103</v>
      </c>
      <c r="D8" s="169"/>
      <c r="E8" s="170"/>
      <c r="F8" s="171"/>
      <c r="G8" s="172">
        <f>SUMIF(AG9:AG10,"&lt;&gt;NOR",G9:G10)</f>
        <v>0</v>
      </c>
      <c r="H8" s="166"/>
      <c r="I8" s="166">
        <f>SUM(I9:I10)</f>
        <v>11430.15</v>
      </c>
      <c r="J8" s="166"/>
      <c r="K8" s="166">
        <f>SUM(K9:K10)</f>
        <v>4516.45</v>
      </c>
      <c r="L8" s="166"/>
      <c r="M8" s="166">
        <f>SUM(M9:M10)</f>
        <v>0</v>
      </c>
      <c r="N8" s="165"/>
      <c r="O8" s="165">
        <f>SUM(O9:O10)</f>
        <v>0.59</v>
      </c>
      <c r="P8" s="165"/>
      <c r="Q8" s="165">
        <f>SUM(Q9:Q10)</f>
        <v>0</v>
      </c>
      <c r="R8" s="166"/>
      <c r="S8" s="166"/>
      <c r="T8" s="166"/>
      <c r="U8" s="166"/>
      <c r="V8" s="166">
        <f>SUM(V9:V10)</f>
        <v>8.35</v>
      </c>
      <c r="W8" s="166"/>
      <c r="X8" s="166"/>
      <c r="Y8" s="166"/>
      <c r="AG8" t="s">
        <v>212</v>
      </c>
    </row>
    <row r="9" spans="1:60" outlineLevel="1" x14ac:dyDescent="0.2">
      <c r="A9" s="174">
        <v>1</v>
      </c>
      <c r="B9" s="175" t="s">
        <v>1529</v>
      </c>
      <c r="C9" s="188" t="s">
        <v>1530</v>
      </c>
      <c r="D9" s="176" t="s">
        <v>249</v>
      </c>
      <c r="E9" s="177">
        <v>14.2</v>
      </c>
      <c r="F9" s="178">
        <v>0</v>
      </c>
      <c r="G9" s="179">
        <f>ROUND(E9*F9,2)</f>
        <v>0</v>
      </c>
      <c r="H9" s="164">
        <v>804.94</v>
      </c>
      <c r="I9" s="163">
        <f>ROUND(E9*H9,2)</f>
        <v>11430.15</v>
      </c>
      <c r="J9" s="164">
        <v>318.06</v>
      </c>
      <c r="K9" s="163">
        <f>ROUND(E9*J9,2)</f>
        <v>4516.45</v>
      </c>
      <c r="L9" s="163">
        <v>21</v>
      </c>
      <c r="M9" s="163">
        <f>G9*(1+L9/100)</f>
        <v>0</v>
      </c>
      <c r="N9" s="162">
        <v>4.1309999999999999E-2</v>
      </c>
      <c r="O9" s="162">
        <f>ROUND(E9*N9,2)</f>
        <v>0.59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0.58799999999999997</v>
      </c>
      <c r="V9" s="163">
        <f>ROUND(E9*U9,2)</f>
        <v>8.35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1531</v>
      </c>
      <c r="D10" s="192"/>
      <c r="E10" s="193">
        <v>14.2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5.5" x14ac:dyDescent="0.2">
      <c r="A11" s="167" t="s">
        <v>211</v>
      </c>
      <c r="B11" s="168" t="s">
        <v>108</v>
      </c>
      <c r="C11" s="186" t="s">
        <v>109</v>
      </c>
      <c r="D11" s="169"/>
      <c r="E11" s="170"/>
      <c r="F11" s="171"/>
      <c r="G11" s="172">
        <f>SUMIF(AG12:AG15,"&lt;&gt;NOR",G12:G15)</f>
        <v>0</v>
      </c>
      <c r="H11" s="166"/>
      <c r="I11" s="166">
        <f>SUM(I12:I15)</f>
        <v>243142.63</v>
      </c>
      <c r="J11" s="166"/>
      <c r="K11" s="166">
        <f>SUM(K12:K15)</f>
        <v>366647.88</v>
      </c>
      <c r="L11" s="166"/>
      <c r="M11" s="166">
        <f>SUM(M12:M15)</f>
        <v>0</v>
      </c>
      <c r="N11" s="165"/>
      <c r="O11" s="165">
        <f>SUM(O12:O15)</f>
        <v>9.02</v>
      </c>
      <c r="P11" s="165"/>
      <c r="Q11" s="165">
        <f>SUM(Q12:Q15)</f>
        <v>0</v>
      </c>
      <c r="R11" s="166"/>
      <c r="S11" s="166"/>
      <c r="T11" s="166"/>
      <c r="U11" s="166"/>
      <c r="V11" s="166">
        <f>SUM(V12:V15)</f>
        <v>533.5</v>
      </c>
      <c r="W11" s="166"/>
      <c r="X11" s="166"/>
      <c r="Y11" s="166"/>
      <c r="AG11" t="s">
        <v>212</v>
      </c>
    </row>
    <row r="12" spans="1:60" outlineLevel="1" x14ac:dyDescent="0.2">
      <c r="A12" s="174">
        <v>2</v>
      </c>
      <c r="B12" s="175" t="s">
        <v>1532</v>
      </c>
      <c r="C12" s="188" t="s">
        <v>1533</v>
      </c>
      <c r="D12" s="176" t="s">
        <v>245</v>
      </c>
      <c r="E12" s="177">
        <v>533.5</v>
      </c>
      <c r="F12" s="178">
        <v>0</v>
      </c>
      <c r="G12" s="179">
        <f>ROUND(E12*F12,2)</f>
        <v>0</v>
      </c>
      <c r="H12" s="164">
        <v>455.75</v>
      </c>
      <c r="I12" s="163">
        <f>ROUND(E12*H12,2)</f>
        <v>243142.63</v>
      </c>
      <c r="J12" s="164">
        <v>687.25</v>
      </c>
      <c r="K12" s="163">
        <f>ROUND(E12*J12,2)</f>
        <v>366647.88</v>
      </c>
      <c r="L12" s="163">
        <v>21</v>
      </c>
      <c r="M12" s="163">
        <f>G12*(1+L12/100)</f>
        <v>0</v>
      </c>
      <c r="N12" s="162">
        <v>1.6910000000000001E-2</v>
      </c>
      <c r="O12" s="162">
        <f>ROUND(E12*N12,2)</f>
        <v>9.02</v>
      </c>
      <c r="P12" s="162">
        <v>0</v>
      </c>
      <c r="Q12" s="162">
        <f>ROUND(E12*P12,2)</f>
        <v>0</v>
      </c>
      <c r="R12" s="163"/>
      <c r="S12" s="163" t="s">
        <v>216</v>
      </c>
      <c r="T12" s="163" t="s">
        <v>216</v>
      </c>
      <c r="U12" s="163">
        <v>1</v>
      </c>
      <c r="V12" s="163">
        <f>ROUND(E12*U12,2)</f>
        <v>533.5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241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2" x14ac:dyDescent="0.2">
      <c r="A13" s="160"/>
      <c r="B13" s="161"/>
      <c r="C13" s="194" t="s">
        <v>1430</v>
      </c>
      <c r="D13" s="192"/>
      <c r="E13" s="193">
        <v>22.6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3" x14ac:dyDescent="0.2">
      <c r="A14" s="160"/>
      <c r="B14" s="161"/>
      <c r="C14" s="194" t="s">
        <v>1534</v>
      </c>
      <c r="D14" s="192"/>
      <c r="E14" s="193">
        <v>20.100000000000001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3" x14ac:dyDescent="0.2">
      <c r="A15" s="160"/>
      <c r="B15" s="161"/>
      <c r="C15" s="194" t="s">
        <v>1535</v>
      </c>
      <c r="D15" s="192"/>
      <c r="E15" s="193">
        <v>490.8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243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67" t="s">
        <v>211</v>
      </c>
      <c r="B16" s="168" t="s">
        <v>110</v>
      </c>
      <c r="C16" s="186" t="s">
        <v>111</v>
      </c>
      <c r="D16" s="169"/>
      <c r="E16" s="170"/>
      <c r="F16" s="171"/>
      <c r="G16" s="172">
        <f>SUMIF(AG17:AG23,"&lt;&gt;NOR",G17:G23)</f>
        <v>0</v>
      </c>
      <c r="H16" s="166"/>
      <c r="I16" s="166">
        <f>SUM(I17:I23)</f>
        <v>175242.85000000003</v>
      </c>
      <c r="J16" s="166"/>
      <c r="K16" s="166">
        <f>SUM(K17:K23)</f>
        <v>100269.7</v>
      </c>
      <c r="L16" s="166"/>
      <c r="M16" s="166">
        <f>SUM(M17:M23)</f>
        <v>0</v>
      </c>
      <c r="N16" s="165"/>
      <c r="O16" s="165">
        <f>SUM(O17:O23)</f>
        <v>10.860000000000001</v>
      </c>
      <c r="P16" s="165"/>
      <c r="Q16" s="165">
        <f>SUM(Q17:Q23)</f>
        <v>0</v>
      </c>
      <c r="R16" s="166"/>
      <c r="S16" s="166"/>
      <c r="T16" s="166"/>
      <c r="U16" s="166"/>
      <c r="V16" s="166">
        <f>SUM(V17:V23)</f>
        <v>167.94</v>
      </c>
      <c r="W16" s="166"/>
      <c r="X16" s="166"/>
      <c r="Y16" s="166"/>
      <c r="AG16" t="s">
        <v>212</v>
      </c>
    </row>
    <row r="17" spans="1:60" outlineLevel="1" x14ac:dyDescent="0.2">
      <c r="A17" s="174">
        <v>3</v>
      </c>
      <c r="B17" s="175" t="s">
        <v>1536</v>
      </c>
      <c r="C17" s="188" t="s">
        <v>2152</v>
      </c>
      <c r="D17" s="176" t="s">
        <v>245</v>
      </c>
      <c r="E17" s="177">
        <v>187.42349999999999</v>
      </c>
      <c r="F17" s="178">
        <v>0</v>
      </c>
      <c r="G17" s="179">
        <f>ROUND(E17*F17,2)</f>
        <v>0</v>
      </c>
      <c r="H17" s="164">
        <v>61.47</v>
      </c>
      <c r="I17" s="163">
        <f>ROUND(E17*H17,2)</f>
        <v>11520.92</v>
      </c>
      <c r="J17" s="164">
        <v>50.53</v>
      </c>
      <c r="K17" s="163">
        <f>ROUND(E17*J17,2)</f>
        <v>9470.51</v>
      </c>
      <c r="L17" s="163">
        <v>21</v>
      </c>
      <c r="M17" s="163">
        <f>G17*(1+L17/100)</f>
        <v>0</v>
      </c>
      <c r="N17" s="162">
        <v>7.8799999999999999E-3</v>
      </c>
      <c r="O17" s="162">
        <f>ROUND(E17*N17,2)</f>
        <v>1.48</v>
      </c>
      <c r="P17" s="162">
        <v>0</v>
      </c>
      <c r="Q17" s="162">
        <f>ROUND(E17*P17,2)</f>
        <v>0</v>
      </c>
      <c r="R17" s="163"/>
      <c r="S17" s="163" t="s">
        <v>216</v>
      </c>
      <c r="T17" s="163" t="s">
        <v>216</v>
      </c>
      <c r="U17" s="163">
        <v>9.0999999999999998E-2</v>
      </c>
      <c r="V17" s="163">
        <f>ROUND(E17*U17,2)</f>
        <v>17.059999999999999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241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4" t="s">
        <v>1537</v>
      </c>
      <c r="D18" s="192"/>
      <c r="E18" s="193">
        <v>74.266499999999994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3" x14ac:dyDescent="0.2">
      <c r="A19" s="160"/>
      <c r="B19" s="161"/>
      <c r="C19" s="194" t="s">
        <v>1538</v>
      </c>
      <c r="D19" s="192"/>
      <c r="E19" s="193">
        <v>74.266499999999994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243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">
      <c r="A20" s="160"/>
      <c r="B20" s="161"/>
      <c r="C20" s="194" t="s">
        <v>1539</v>
      </c>
      <c r="D20" s="192"/>
      <c r="E20" s="193">
        <v>28.1435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3" x14ac:dyDescent="0.2">
      <c r="A21" s="160"/>
      <c r="B21" s="161"/>
      <c r="C21" s="194" t="s">
        <v>1540</v>
      </c>
      <c r="D21" s="192"/>
      <c r="E21" s="193">
        <v>10.747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80">
        <v>4</v>
      </c>
      <c r="B22" s="181" t="s">
        <v>1541</v>
      </c>
      <c r="C22" s="187" t="s">
        <v>2153</v>
      </c>
      <c r="D22" s="182" t="s">
        <v>245</v>
      </c>
      <c r="E22" s="183">
        <v>187.42349999999999</v>
      </c>
      <c r="F22" s="184">
        <v>0</v>
      </c>
      <c r="G22" s="185">
        <f>ROUND(E22*F22,2)</f>
        <v>0</v>
      </c>
      <c r="H22" s="164">
        <v>805.49</v>
      </c>
      <c r="I22" s="163">
        <f>ROUND(E22*H22,2)</f>
        <v>150967.76</v>
      </c>
      <c r="J22" s="164">
        <v>336.51</v>
      </c>
      <c r="K22" s="163">
        <f>ROUND(E22*J22,2)</f>
        <v>63069.88</v>
      </c>
      <c r="L22" s="163">
        <v>21</v>
      </c>
      <c r="M22" s="163">
        <f>G22*(1+L22/100)</f>
        <v>0</v>
      </c>
      <c r="N22" s="162">
        <v>4.4400000000000002E-2</v>
      </c>
      <c r="O22" s="162">
        <f>ROUND(E22*N22,2)</f>
        <v>8.32</v>
      </c>
      <c r="P22" s="162">
        <v>0</v>
      </c>
      <c r="Q22" s="162">
        <f>ROUND(E22*P22,2)</f>
        <v>0</v>
      </c>
      <c r="R22" s="163"/>
      <c r="S22" s="163" t="s">
        <v>216</v>
      </c>
      <c r="T22" s="163" t="s">
        <v>216</v>
      </c>
      <c r="U22" s="163">
        <v>0.56000000000000005</v>
      </c>
      <c r="V22" s="163">
        <f>ROUND(E22*U22,2)</f>
        <v>104.96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241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80">
        <v>5</v>
      </c>
      <c r="B23" s="181" t="s">
        <v>1542</v>
      </c>
      <c r="C23" s="187" t="s">
        <v>1543</v>
      </c>
      <c r="D23" s="182" t="s">
        <v>245</v>
      </c>
      <c r="E23" s="183">
        <v>187.42349999999999</v>
      </c>
      <c r="F23" s="184">
        <v>0</v>
      </c>
      <c r="G23" s="185">
        <f>ROUND(E23*F23,2)</f>
        <v>0</v>
      </c>
      <c r="H23" s="164">
        <v>68.05</v>
      </c>
      <c r="I23" s="163">
        <f>ROUND(E23*H23,2)</f>
        <v>12754.17</v>
      </c>
      <c r="J23" s="164">
        <v>147.94999999999999</v>
      </c>
      <c r="K23" s="163">
        <f>ROUND(E23*J23,2)</f>
        <v>27729.31</v>
      </c>
      <c r="L23" s="163">
        <v>21</v>
      </c>
      <c r="M23" s="163">
        <f>G23*(1+L23/100)</f>
        <v>0</v>
      </c>
      <c r="N23" s="162">
        <v>5.6600000000000001E-3</v>
      </c>
      <c r="O23" s="162">
        <f>ROUND(E23*N23,2)</f>
        <v>1.06</v>
      </c>
      <c r="P23" s="162">
        <v>0</v>
      </c>
      <c r="Q23" s="162">
        <f>ROUND(E23*P23,2)</f>
        <v>0</v>
      </c>
      <c r="R23" s="163"/>
      <c r="S23" s="163" t="s">
        <v>216</v>
      </c>
      <c r="T23" s="163" t="s">
        <v>216</v>
      </c>
      <c r="U23" s="163">
        <v>0.245</v>
      </c>
      <c r="V23" s="163">
        <f>ROUND(E23*U23,2)</f>
        <v>45.92</v>
      </c>
      <c r="W23" s="163"/>
      <c r="X23" s="163" t="s">
        <v>240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241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67" t="s">
        <v>211</v>
      </c>
      <c r="B24" s="168" t="s">
        <v>114</v>
      </c>
      <c r="C24" s="186" t="s">
        <v>116</v>
      </c>
      <c r="D24" s="169"/>
      <c r="E24" s="170"/>
      <c r="F24" s="171"/>
      <c r="G24" s="172">
        <f>SUMIF(AG25:AG55,"&lt;&gt;NOR",G25:G55)</f>
        <v>0</v>
      </c>
      <c r="H24" s="166"/>
      <c r="I24" s="166">
        <f>SUM(I25:I55)</f>
        <v>135288.51</v>
      </c>
      <c r="J24" s="166"/>
      <c r="K24" s="166">
        <f>SUM(K25:K55)</f>
        <v>236607.37000000002</v>
      </c>
      <c r="L24" s="166"/>
      <c r="M24" s="166">
        <f>SUM(M25:M55)</f>
        <v>0</v>
      </c>
      <c r="N24" s="165"/>
      <c r="O24" s="165">
        <f>SUM(O25:O55)</f>
        <v>15.299999999999999</v>
      </c>
      <c r="P24" s="165"/>
      <c r="Q24" s="165">
        <f>SUM(Q25:Q55)</f>
        <v>0</v>
      </c>
      <c r="R24" s="166"/>
      <c r="S24" s="166"/>
      <c r="T24" s="166"/>
      <c r="U24" s="166"/>
      <c r="V24" s="166">
        <f>SUM(V25:V55)</f>
        <v>357.17</v>
      </c>
      <c r="W24" s="166"/>
      <c r="X24" s="166"/>
      <c r="Y24" s="166"/>
      <c r="AG24" t="s">
        <v>212</v>
      </c>
    </row>
    <row r="25" spans="1:60" outlineLevel="1" x14ac:dyDescent="0.2">
      <c r="A25" s="174">
        <v>6</v>
      </c>
      <c r="B25" s="175" t="s">
        <v>403</v>
      </c>
      <c r="C25" s="188" t="s">
        <v>404</v>
      </c>
      <c r="D25" s="176" t="s">
        <v>245</v>
      </c>
      <c r="E25" s="177">
        <v>34.267899999999997</v>
      </c>
      <c r="F25" s="178">
        <v>0</v>
      </c>
      <c r="G25" s="179">
        <f>ROUND(E25*F25,2)</f>
        <v>0</v>
      </c>
      <c r="H25" s="164">
        <v>19.71</v>
      </c>
      <c r="I25" s="163">
        <f>ROUND(E25*H25,2)</f>
        <v>675.42</v>
      </c>
      <c r="J25" s="164">
        <v>43.29</v>
      </c>
      <c r="K25" s="163">
        <f>ROUND(E25*J25,2)</f>
        <v>1483.46</v>
      </c>
      <c r="L25" s="163">
        <v>21</v>
      </c>
      <c r="M25" s="163">
        <f>G25*(1+L25/100)</f>
        <v>0</v>
      </c>
      <c r="N25" s="162">
        <v>4.0000000000000003E-5</v>
      </c>
      <c r="O25" s="162">
        <f>ROUND(E25*N25,2)</f>
        <v>0</v>
      </c>
      <c r="P25" s="162">
        <v>0</v>
      </c>
      <c r="Q25" s="162">
        <f>ROUND(E25*P25,2)</f>
        <v>0</v>
      </c>
      <c r="R25" s="163"/>
      <c r="S25" s="163" t="s">
        <v>216</v>
      </c>
      <c r="T25" s="163" t="s">
        <v>216</v>
      </c>
      <c r="U25" s="163">
        <v>7.8E-2</v>
      </c>
      <c r="V25" s="163">
        <f>ROUND(E25*U25,2)</f>
        <v>2.67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241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4" t="s">
        <v>1544</v>
      </c>
      <c r="D26" s="192"/>
      <c r="E26" s="193">
        <v>6.4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243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 x14ac:dyDescent="0.2">
      <c r="A27" s="160"/>
      <c r="B27" s="161"/>
      <c r="C27" s="194" t="s">
        <v>1545</v>
      </c>
      <c r="D27" s="192"/>
      <c r="E27" s="193">
        <v>4.72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 x14ac:dyDescent="0.2">
      <c r="A28" s="160"/>
      <c r="B28" s="161"/>
      <c r="C28" s="194" t="s">
        <v>1546</v>
      </c>
      <c r="D28" s="192"/>
      <c r="E28" s="193">
        <v>10.3604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3" x14ac:dyDescent="0.2">
      <c r="A29" s="160"/>
      <c r="B29" s="161"/>
      <c r="C29" s="194" t="s">
        <v>1547</v>
      </c>
      <c r="D29" s="192"/>
      <c r="E29" s="193">
        <v>12.7875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243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4">
        <v>7</v>
      </c>
      <c r="B30" s="175" t="s">
        <v>408</v>
      </c>
      <c r="C30" s="188" t="s">
        <v>409</v>
      </c>
      <c r="D30" s="176" t="s">
        <v>249</v>
      </c>
      <c r="E30" s="177">
        <v>72.510000000000005</v>
      </c>
      <c r="F30" s="178">
        <v>0</v>
      </c>
      <c r="G30" s="179">
        <f>ROUND(E30*F30,2)</f>
        <v>0</v>
      </c>
      <c r="H30" s="164">
        <v>47.54</v>
      </c>
      <c r="I30" s="163">
        <f>ROUND(E30*H30,2)</f>
        <v>3447.13</v>
      </c>
      <c r="J30" s="164">
        <v>27.76</v>
      </c>
      <c r="K30" s="163">
        <f>ROUND(E30*J30,2)</f>
        <v>2012.88</v>
      </c>
      <c r="L30" s="163">
        <v>21</v>
      </c>
      <c r="M30" s="163">
        <f>G30*(1+L30/100)</f>
        <v>0</v>
      </c>
      <c r="N30" s="162">
        <v>1.2E-4</v>
      </c>
      <c r="O30" s="162">
        <f>ROUND(E30*N30,2)</f>
        <v>0.01</v>
      </c>
      <c r="P30" s="162">
        <v>0</v>
      </c>
      <c r="Q30" s="162">
        <f>ROUND(E30*P30,2)</f>
        <v>0</v>
      </c>
      <c r="R30" s="163"/>
      <c r="S30" s="163" t="s">
        <v>216</v>
      </c>
      <c r="T30" s="163" t="s">
        <v>216</v>
      </c>
      <c r="U30" s="163">
        <v>0.05</v>
      </c>
      <c r="V30" s="163">
        <f>ROUND(E30*U30,2)</f>
        <v>3.63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241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2" x14ac:dyDescent="0.2">
      <c r="A31" s="160"/>
      <c r="B31" s="161"/>
      <c r="C31" s="194" t="s">
        <v>1548</v>
      </c>
      <c r="D31" s="192"/>
      <c r="E31" s="193">
        <v>24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3" x14ac:dyDescent="0.2">
      <c r="A32" s="160"/>
      <c r="B32" s="161"/>
      <c r="C32" s="194" t="s">
        <v>1549</v>
      </c>
      <c r="D32" s="192"/>
      <c r="E32" s="193">
        <v>17.100000000000001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243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">
      <c r="A33" s="160"/>
      <c r="B33" s="161"/>
      <c r="C33" s="194" t="s">
        <v>1550</v>
      </c>
      <c r="D33" s="192"/>
      <c r="E33" s="193">
        <v>16.260000000000002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243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3" x14ac:dyDescent="0.2">
      <c r="A34" s="160"/>
      <c r="B34" s="161"/>
      <c r="C34" s="194" t="s">
        <v>1551</v>
      </c>
      <c r="D34" s="192"/>
      <c r="E34" s="193">
        <v>15.15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3"/>
      <c r="AA34" s="153"/>
      <c r="AB34" s="153"/>
      <c r="AC34" s="153"/>
      <c r="AD34" s="153"/>
      <c r="AE34" s="153"/>
      <c r="AF34" s="153"/>
      <c r="AG34" s="153" t="s">
        <v>243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4">
        <v>8</v>
      </c>
      <c r="B35" s="175" t="s">
        <v>1552</v>
      </c>
      <c r="C35" s="188" t="s">
        <v>1553</v>
      </c>
      <c r="D35" s="176" t="s">
        <v>245</v>
      </c>
      <c r="E35" s="177">
        <v>23.7163</v>
      </c>
      <c r="F35" s="178">
        <v>0</v>
      </c>
      <c r="G35" s="179">
        <f>ROUND(E35*F35,2)</f>
        <v>0</v>
      </c>
      <c r="H35" s="164">
        <v>328.79</v>
      </c>
      <c r="I35" s="163">
        <f>ROUND(E35*H35,2)</f>
        <v>7797.68</v>
      </c>
      <c r="J35" s="164">
        <v>752.21</v>
      </c>
      <c r="K35" s="163">
        <f>ROUND(E35*J35,2)</f>
        <v>17839.64</v>
      </c>
      <c r="L35" s="163">
        <v>21</v>
      </c>
      <c r="M35" s="163">
        <f>G35*(1+L35/100)</f>
        <v>0</v>
      </c>
      <c r="N35" s="162">
        <v>3.5659999999999997E-2</v>
      </c>
      <c r="O35" s="162">
        <f>ROUND(E35*N35,2)</f>
        <v>0.85</v>
      </c>
      <c r="P35" s="162">
        <v>0</v>
      </c>
      <c r="Q35" s="162">
        <f>ROUND(E35*P35,2)</f>
        <v>0</v>
      </c>
      <c r="R35" s="163"/>
      <c r="S35" s="163" t="s">
        <v>216</v>
      </c>
      <c r="T35" s="163" t="s">
        <v>216</v>
      </c>
      <c r="U35" s="163">
        <v>1.1841699999999999</v>
      </c>
      <c r="V35" s="163">
        <f>ROUND(E35*U35,2)</f>
        <v>28.08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241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2" x14ac:dyDescent="0.2">
      <c r="A36" s="160"/>
      <c r="B36" s="161"/>
      <c r="C36" s="194" t="s">
        <v>1554</v>
      </c>
      <c r="D36" s="192"/>
      <c r="E36" s="193">
        <v>9.1199999999999992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3" x14ac:dyDescent="0.2">
      <c r="A37" s="160"/>
      <c r="B37" s="161"/>
      <c r="C37" s="194" t="s">
        <v>1555</v>
      </c>
      <c r="D37" s="192"/>
      <c r="E37" s="193">
        <v>7.6950000000000003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3" x14ac:dyDescent="0.2">
      <c r="A38" s="160"/>
      <c r="B38" s="161"/>
      <c r="C38" s="194" t="s">
        <v>1556</v>
      </c>
      <c r="D38" s="192"/>
      <c r="E38" s="193">
        <v>2.7387999999999999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3" x14ac:dyDescent="0.2">
      <c r="A39" s="160"/>
      <c r="B39" s="161"/>
      <c r="C39" s="194" t="s">
        <v>1557</v>
      </c>
      <c r="D39" s="192"/>
      <c r="E39" s="193">
        <v>2.8125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3" x14ac:dyDescent="0.2">
      <c r="A40" s="160"/>
      <c r="B40" s="161"/>
      <c r="C40" s="194" t="s">
        <v>1558</v>
      </c>
      <c r="D40" s="192"/>
      <c r="E40" s="193">
        <v>1.35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4">
        <v>9</v>
      </c>
      <c r="B41" s="175" t="s">
        <v>261</v>
      </c>
      <c r="C41" s="188" t="s">
        <v>262</v>
      </c>
      <c r="D41" s="176" t="s">
        <v>245</v>
      </c>
      <c r="E41" s="177">
        <v>515.64480000000003</v>
      </c>
      <c r="F41" s="178">
        <v>0</v>
      </c>
      <c r="G41" s="179">
        <f>ROUND(E41*F41,2)</f>
        <v>0</v>
      </c>
      <c r="H41" s="164">
        <v>221.52</v>
      </c>
      <c r="I41" s="163">
        <f>ROUND(E41*H41,2)</f>
        <v>114225.64</v>
      </c>
      <c r="J41" s="164">
        <v>417.48</v>
      </c>
      <c r="K41" s="163">
        <f>ROUND(E41*J41,2)</f>
        <v>215271.39</v>
      </c>
      <c r="L41" s="163">
        <v>21</v>
      </c>
      <c r="M41" s="163">
        <f>G41*(1+L41/100)</f>
        <v>0</v>
      </c>
      <c r="N41" s="162">
        <v>2.7980000000000001E-2</v>
      </c>
      <c r="O41" s="162">
        <f>ROUND(E41*N41,2)</f>
        <v>14.43</v>
      </c>
      <c r="P41" s="162">
        <v>0</v>
      </c>
      <c r="Q41" s="162">
        <f>ROUND(E41*P41,2)</f>
        <v>0</v>
      </c>
      <c r="R41" s="163"/>
      <c r="S41" s="163" t="s">
        <v>216</v>
      </c>
      <c r="T41" s="163" t="s">
        <v>216</v>
      </c>
      <c r="U41" s="163">
        <v>0.626</v>
      </c>
      <c r="V41" s="163">
        <f>ROUND(E41*U41,2)</f>
        <v>322.79000000000002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241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2" x14ac:dyDescent="0.2">
      <c r="A42" s="160"/>
      <c r="B42" s="161"/>
      <c r="C42" s="194" t="s">
        <v>1559</v>
      </c>
      <c r="D42" s="192"/>
      <c r="E42" s="193">
        <v>111.8477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 x14ac:dyDescent="0.2">
      <c r="A43" s="160"/>
      <c r="B43" s="161"/>
      <c r="C43" s="194" t="s">
        <v>1560</v>
      </c>
      <c r="D43" s="192"/>
      <c r="E43" s="193">
        <v>113.5277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3" x14ac:dyDescent="0.2">
      <c r="A44" s="160"/>
      <c r="B44" s="161"/>
      <c r="C44" s="194" t="s">
        <v>1561</v>
      </c>
      <c r="D44" s="192"/>
      <c r="E44" s="193">
        <v>41.499899999999997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 x14ac:dyDescent="0.2">
      <c r="A45" s="160"/>
      <c r="B45" s="161"/>
      <c r="C45" s="194" t="s">
        <v>1562</v>
      </c>
      <c r="D45" s="192"/>
      <c r="E45" s="193">
        <v>45.834299999999999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3" x14ac:dyDescent="0.2">
      <c r="A46" s="160"/>
      <c r="B46" s="161"/>
      <c r="C46" s="194" t="s">
        <v>1563</v>
      </c>
      <c r="D46" s="192"/>
      <c r="E46" s="193">
        <v>66.861999999999995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243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3" x14ac:dyDescent="0.2">
      <c r="A47" s="160"/>
      <c r="B47" s="161"/>
      <c r="C47" s="194" t="s">
        <v>1564</v>
      </c>
      <c r="D47" s="192"/>
      <c r="E47" s="193">
        <v>62.595500000000001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3" x14ac:dyDescent="0.2">
      <c r="A48" s="160"/>
      <c r="B48" s="161"/>
      <c r="C48" s="194" t="s">
        <v>1565</v>
      </c>
      <c r="D48" s="192"/>
      <c r="E48" s="193">
        <v>73.477699999999999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10</v>
      </c>
      <c r="B49" s="175" t="s">
        <v>416</v>
      </c>
      <c r="C49" s="188" t="s">
        <v>417</v>
      </c>
      <c r="D49" s="176" t="s">
        <v>249</v>
      </c>
      <c r="E49" s="177">
        <v>87.91</v>
      </c>
      <c r="F49" s="178">
        <v>0</v>
      </c>
      <c r="G49" s="179">
        <f>ROUND(E49*F49,2)</f>
        <v>0</v>
      </c>
      <c r="H49" s="164">
        <v>104</v>
      </c>
      <c r="I49" s="163">
        <f>ROUND(E49*H49,2)</f>
        <v>9142.64</v>
      </c>
      <c r="J49" s="164">
        <v>0</v>
      </c>
      <c r="K49" s="163">
        <f>ROUND(E49*J49,2)</f>
        <v>0</v>
      </c>
      <c r="L49" s="163">
        <v>21</v>
      </c>
      <c r="M49" s="163">
        <f>G49*(1+L49/100)</f>
        <v>0</v>
      </c>
      <c r="N49" s="162">
        <v>1.6000000000000001E-4</v>
      </c>
      <c r="O49" s="162">
        <f>ROUND(E49*N49,2)</f>
        <v>0.01</v>
      </c>
      <c r="P49" s="162">
        <v>0</v>
      </c>
      <c r="Q49" s="162">
        <f>ROUND(E49*P49,2)</f>
        <v>0</v>
      </c>
      <c r="R49" s="163"/>
      <c r="S49" s="163" t="s">
        <v>216</v>
      </c>
      <c r="T49" s="163" t="s">
        <v>216</v>
      </c>
      <c r="U49" s="163">
        <v>0</v>
      </c>
      <c r="V49" s="163">
        <f>ROUND(E49*U49,2)</f>
        <v>0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241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4" t="s">
        <v>1548</v>
      </c>
      <c r="D50" s="192"/>
      <c r="E50" s="193">
        <v>24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3" x14ac:dyDescent="0.2">
      <c r="A51" s="160"/>
      <c r="B51" s="161"/>
      <c r="C51" s="194" t="s">
        <v>1549</v>
      </c>
      <c r="D51" s="192"/>
      <c r="E51" s="193">
        <v>17.100000000000001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243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3" x14ac:dyDescent="0.2">
      <c r="A52" s="160"/>
      <c r="B52" s="161"/>
      <c r="C52" s="194" t="s">
        <v>1550</v>
      </c>
      <c r="D52" s="192"/>
      <c r="E52" s="193">
        <v>16.260000000000002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3" x14ac:dyDescent="0.2">
      <c r="A53" s="160"/>
      <c r="B53" s="161"/>
      <c r="C53" s="194" t="s">
        <v>1551</v>
      </c>
      <c r="D53" s="192"/>
      <c r="E53" s="193">
        <v>15.15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3" x14ac:dyDescent="0.2">
      <c r="A54" s="160"/>
      <c r="B54" s="161"/>
      <c r="C54" s="194" t="s">
        <v>1566</v>
      </c>
      <c r="D54" s="192"/>
      <c r="E54" s="193">
        <v>5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243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3" x14ac:dyDescent="0.2">
      <c r="A55" s="160"/>
      <c r="B55" s="161"/>
      <c r="C55" s="194" t="s">
        <v>1567</v>
      </c>
      <c r="D55" s="192"/>
      <c r="E55" s="193">
        <v>10.4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243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7" t="s">
        <v>211</v>
      </c>
      <c r="B56" s="168" t="s">
        <v>125</v>
      </c>
      <c r="C56" s="186" t="s">
        <v>126</v>
      </c>
      <c r="D56" s="169"/>
      <c r="E56" s="170"/>
      <c r="F56" s="171"/>
      <c r="G56" s="172">
        <f>SUMIF(AG57:AG61,"&lt;&gt;NOR",G57:G61)</f>
        <v>0</v>
      </c>
      <c r="H56" s="166"/>
      <c r="I56" s="166">
        <f>SUM(I57:I61)</f>
        <v>48820.5</v>
      </c>
      <c r="J56" s="166"/>
      <c r="K56" s="166">
        <f>SUM(K57:K61)</f>
        <v>82279.5</v>
      </c>
      <c r="L56" s="166"/>
      <c r="M56" s="166">
        <f>SUM(M57:M61)</f>
        <v>0</v>
      </c>
      <c r="N56" s="165"/>
      <c r="O56" s="165">
        <f>SUM(O57:O61)</f>
        <v>3.61</v>
      </c>
      <c r="P56" s="165"/>
      <c r="Q56" s="165">
        <f>SUM(Q57:Q61)</f>
        <v>0</v>
      </c>
      <c r="R56" s="166"/>
      <c r="S56" s="166"/>
      <c r="T56" s="166"/>
      <c r="U56" s="166"/>
      <c r="V56" s="166">
        <f>SUM(V57:V61)</f>
        <v>148.19999999999999</v>
      </c>
      <c r="W56" s="166"/>
      <c r="X56" s="166"/>
      <c r="Y56" s="166"/>
      <c r="AG56" t="s">
        <v>212</v>
      </c>
    </row>
    <row r="57" spans="1:60" outlineLevel="1" x14ac:dyDescent="0.2">
      <c r="A57" s="174">
        <v>11</v>
      </c>
      <c r="B57" s="175" t="s">
        <v>442</v>
      </c>
      <c r="C57" s="188" t="s">
        <v>443</v>
      </c>
      <c r="D57" s="176" t="s">
        <v>245</v>
      </c>
      <c r="E57" s="177">
        <v>570</v>
      </c>
      <c r="F57" s="178">
        <v>0</v>
      </c>
      <c r="G57" s="179">
        <f>ROUND(E57*F57,2)</f>
        <v>0</v>
      </c>
      <c r="H57" s="164">
        <v>85.65</v>
      </c>
      <c r="I57" s="163">
        <f>ROUND(E57*H57,2)</f>
        <v>48820.5</v>
      </c>
      <c r="J57" s="164">
        <v>144.35</v>
      </c>
      <c r="K57" s="163">
        <f>ROUND(E57*J57,2)</f>
        <v>82279.5</v>
      </c>
      <c r="L57" s="163">
        <v>21</v>
      </c>
      <c r="M57" s="163">
        <f>G57*(1+L57/100)</f>
        <v>0</v>
      </c>
      <c r="N57" s="162">
        <v>6.3400000000000001E-3</v>
      </c>
      <c r="O57" s="162">
        <f>ROUND(E57*N57,2)</f>
        <v>3.61</v>
      </c>
      <c r="P57" s="162">
        <v>0</v>
      </c>
      <c r="Q57" s="162">
        <f>ROUND(E57*P57,2)</f>
        <v>0</v>
      </c>
      <c r="R57" s="163"/>
      <c r="S57" s="163" t="s">
        <v>216</v>
      </c>
      <c r="T57" s="163" t="s">
        <v>216</v>
      </c>
      <c r="U57" s="163">
        <v>0.26</v>
      </c>
      <c r="V57" s="163">
        <f>ROUND(E57*U57,2)</f>
        <v>148.19999999999999</v>
      </c>
      <c r="W57" s="163"/>
      <c r="X57" s="163" t="s">
        <v>240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241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2" x14ac:dyDescent="0.2">
      <c r="A58" s="160"/>
      <c r="B58" s="161"/>
      <c r="C58" s="194" t="s">
        <v>1430</v>
      </c>
      <c r="D58" s="192"/>
      <c r="E58" s="193">
        <v>22.6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3"/>
      <c r="AA58" s="153"/>
      <c r="AB58" s="153"/>
      <c r="AC58" s="153"/>
      <c r="AD58" s="153"/>
      <c r="AE58" s="153"/>
      <c r="AF58" s="153"/>
      <c r="AG58" s="153" t="s">
        <v>243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3" x14ac:dyDescent="0.2">
      <c r="A59" s="160"/>
      <c r="B59" s="161"/>
      <c r="C59" s="194" t="s">
        <v>1431</v>
      </c>
      <c r="D59" s="192"/>
      <c r="E59" s="193">
        <v>20.100000000000001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243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3" x14ac:dyDescent="0.2">
      <c r="A60" s="160"/>
      <c r="B60" s="161"/>
      <c r="C60" s="194" t="s">
        <v>1432</v>
      </c>
      <c r="D60" s="192"/>
      <c r="E60" s="193">
        <v>490.8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3" x14ac:dyDescent="0.2">
      <c r="A61" s="160"/>
      <c r="B61" s="161"/>
      <c r="C61" s="194" t="s">
        <v>1433</v>
      </c>
      <c r="D61" s="192"/>
      <c r="E61" s="193">
        <v>36.5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243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5.5" x14ac:dyDescent="0.2">
      <c r="A62" s="167" t="s">
        <v>211</v>
      </c>
      <c r="B62" s="168" t="s">
        <v>127</v>
      </c>
      <c r="C62" s="186" t="s">
        <v>128</v>
      </c>
      <c r="D62" s="169"/>
      <c r="E62" s="170"/>
      <c r="F62" s="171"/>
      <c r="G62" s="172">
        <f>SUMIF(AG63:AG67,"&lt;&gt;NOR",G63:G67)</f>
        <v>0</v>
      </c>
      <c r="H62" s="166"/>
      <c r="I62" s="166">
        <f>SUM(I63:I67)</f>
        <v>1242.5999999999999</v>
      </c>
      <c r="J62" s="166"/>
      <c r="K62" s="166">
        <f>SUM(K63:K67)</f>
        <v>75422.399999999994</v>
      </c>
      <c r="L62" s="166"/>
      <c r="M62" s="166">
        <f>SUM(M63:M67)</f>
        <v>0</v>
      </c>
      <c r="N62" s="165"/>
      <c r="O62" s="165">
        <f>SUM(O63:O67)</f>
        <v>0.02</v>
      </c>
      <c r="P62" s="165"/>
      <c r="Q62" s="165">
        <f>SUM(Q63:Q67)</f>
        <v>0</v>
      </c>
      <c r="R62" s="166"/>
      <c r="S62" s="166"/>
      <c r="T62" s="166"/>
      <c r="U62" s="166"/>
      <c r="V62" s="166">
        <f>SUM(V63:V67)</f>
        <v>149.91</v>
      </c>
      <c r="W62" s="166"/>
      <c r="X62" s="166"/>
      <c r="Y62" s="166"/>
      <c r="AG62" t="s">
        <v>212</v>
      </c>
    </row>
    <row r="63" spans="1:60" outlineLevel="1" x14ac:dyDescent="0.2">
      <c r="A63" s="174">
        <v>12</v>
      </c>
      <c r="B63" s="175" t="s">
        <v>1568</v>
      </c>
      <c r="C63" s="188" t="s">
        <v>1569</v>
      </c>
      <c r="D63" s="176" t="s">
        <v>245</v>
      </c>
      <c r="E63" s="177">
        <v>570</v>
      </c>
      <c r="F63" s="178">
        <v>0</v>
      </c>
      <c r="G63" s="179">
        <f>ROUND(E63*F63,2)</f>
        <v>0</v>
      </c>
      <c r="H63" s="164">
        <v>2.1800000000000002</v>
      </c>
      <c r="I63" s="163">
        <f>ROUND(E63*H63,2)</f>
        <v>1242.5999999999999</v>
      </c>
      <c r="J63" s="164">
        <v>132.32</v>
      </c>
      <c r="K63" s="163">
        <f>ROUND(E63*J63,2)</f>
        <v>75422.399999999994</v>
      </c>
      <c r="L63" s="163">
        <v>21</v>
      </c>
      <c r="M63" s="163">
        <f>G63*(1+L63/100)</f>
        <v>0</v>
      </c>
      <c r="N63" s="162">
        <v>4.0000000000000003E-5</v>
      </c>
      <c r="O63" s="162">
        <f>ROUND(E63*N63,2)</f>
        <v>0.02</v>
      </c>
      <c r="P63" s="162">
        <v>0</v>
      </c>
      <c r="Q63" s="162">
        <f>ROUND(E63*P63,2)</f>
        <v>0</v>
      </c>
      <c r="R63" s="163"/>
      <c r="S63" s="163" t="s">
        <v>216</v>
      </c>
      <c r="T63" s="163" t="s">
        <v>216</v>
      </c>
      <c r="U63" s="163">
        <v>0.26300000000000001</v>
      </c>
      <c r="V63" s="163">
        <f>ROUND(E63*U63,2)</f>
        <v>149.91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350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2" x14ac:dyDescent="0.2">
      <c r="A64" s="160"/>
      <c r="B64" s="161"/>
      <c r="C64" s="194" t="s">
        <v>1430</v>
      </c>
      <c r="D64" s="192"/>
      <c r="E64" s="193">
        <v>22.6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3"/>
      <c r="AA64" s="153"/>
      <c r="AB64" s="153"/>
      <c r="AC64" s="153"/>
      <c r="AD64" s="153"/>
      <c r="AE64" s="153"/>
      <c r="AF64" s="153"/>
      <c r="AG64" s="153" t="s">
        <v>243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3" x14ac:dyDescent="0.2">
      <c r="A65" s="160"/>
      <c r="B65" s="161"/>
      <c r="C65" s="194" t="s">
        <v>1431</v>
      </c>
      <c r="D65" s="192"/>
      <c r="E65" s="193">
        <v>20.100000000000001</v>
      </c>
      <c r="F65" s="163"/>
      <c r="G65" s="163"/>
      <c r="H65" s="163"/>
      <c r="I65" s="163"/>
      <c r="J65" s="163"/>
      <c r="K65" s="163"/>
      <c r="L65" s="163"/>
      <c r="M65" s="163"/>
      <c r="N65" s="162"/>
      <c r="O65" s="162"/>
      <c r="P65" s="162"/>
      <c r="Q65" s="162"/>
      <c r="R65" s="163"/>
      <c r="S65" s="163"/>
      <c r="T65" s="163"/>
      <c r="U65" s="163"/>
      <c r="V65" s="163"/>
      <c r="W65" s="163"/>
      <c r="X65" s="163"/>
      <c r="Y65" s="163"/>
      <c r="Z65" s="153"/>
      <c r="AA65" s="153"/>
      <c r="AB65" s="153"/>
      <c r="AC65" s="153"/>
      <c r="AD65" s="153"/>
      <c r="AE65" s="153"/>
      <c r="AF65" s="153"/>
      <c r="AG65" s="153" t="s">
        <v>243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3" x14ac:dyDescent="0.2">
      <c r="A66" s="160"/>
      <c r="B66" s="161"/>
      <c r="C66" s="194" t="s">
        <v>1432</v>
      </c>
      <c r="D66" s="192"/>
      <c r="E66" s="193">
        <v>490.8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243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3" x14ac:dyDescent="0.2">
      <c r="A67" s="160"/>
      <c r="B67" s="161"/>
      <c r="C67" s="194" t="s">
        <v>1433</v>
      </c>
      <c r="D67" s="192"/>
      <c r="E67" s="193">
        <v>36.5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167" t="s">
        <v>211</v>
      </c>
      <c r="B68" s="168" t="s">
        <v>133</v>
      </c>
      <c r="C68" s="186" t="s">
        <v>134</v>
      </c>
      <c r="D68" s="169"/>
      <c r="E68" s="170"/>
      <c r="F68" s="171"/>
      <c r="G68" s="172">
        <f>SUMIF(AG69:AG69,"&lt;&gt;NOR",G69:G69)</f>
        <v>0</v>
      </c>
      <c r="H68" s="166"/>
      <c r="I68" s="166">
        <f>SUM(I69:I69)</f>
        <v>0</v>
      </c>
      <c r="J68" s="166"/>
      <c r="K68" s="166">
        <f>SUM(K69:K69)</f>
        <v>19444.689999999999</v>
      </c>
      <c r="L68" s="166"/>
      <c r="M68" s="166">
        <f>SUM(M69:M69)</f>
        <v>0</v>
      </c>
      <c r="N68" s="165"/>
      <c r="O68" s="165">
        <f>SUM(O69:O69)</f>
        <v>0</v>
      </c>
      <c r="P68" s="165"/>
      <c r="Q68" s="165">
        <f>SUM(Q69:Q69)</f>
        <v>0</v>
      </c>
      <c r="R68" s="166"/>
      <c r="S68" s="166"/>
      <c r="T68" s="166"/>
      <c r="U68" s="166"/>
      <c r="V68" s="166">
        <f>SUM(V69:V69)</f>
        <v>36.979999999999997</v>
      </c>
      <c r="W68" s="166"/>
      <c r="X68" s="166"/>
      <c r="Y68" s="166"/>
      <c r="AG68" t="s">
        <v>212</v>
      </c>
    </row>
    <row r="69" spans="1:60" outlineLevel="1" x14ac:dyDescent="0.2">
      <c r="A69" s="180">
        <v>13</v>
      </c>
      <c r="B69" s="181" t="s">
        <v>289</v>
      </c>
      <c r="C69" s="187" t="s">
        <v>290</v>
      </c>
      <c r="D69" s="182" t="s">
        <v>283</v>
      </c>
      <c r="E69" s="183">
        <v>39.401609999999998</v>
      </c>
      <c r="F69" s="184">
        <v>0</v>
      </c>
      <c r="G69" s="185">
        <f>ROUND(E69*F69,2)</f>
        <v>0</v>
      </c>
      <c r="H69" s="164">
        <v>0</v>
      </c>
      <c r="I69" s="163">
        <f>ROUND(E69*H69,2)</f>
        <v>0</v>
      </c>
      <c r="J69" s="164">
        <v>493.5</v>
      </c>
      <c r="K69" s="163">
        <f>ROUND(E69*J69,2)</f>
        <v>19444.689999999999</v>
      </c>
      <c r="L69" s="163">
        <v>21</v>
      </c>
      <c r="M69" s="163">
        <f>G69*(1+L69/100)</f>
        <v>0</v>
      </c>
      <c r="N69" s="162">
        <v>0</v>
      </c>
      <c r="O69" s="162">
        <f>ROUND(E69*N69,2)</f>
        <v>0</v>
      </c>
      <c r="P69" s="162">
        <v>0</v>
      </c>
      <c r="Q69" s="162">
        <f>ROUND(E69*P69,2)</f>
        <v>0</v>
      </c>
      <c r="R69" s="163"/>
      <c r="S69" s="163" t="s">
        <v>216</v>
      </c>
      <c r="T69" s="163" t="s">
        <v>216</v>
      </c>
      <c r="U69" s="163">
        <v>0.9385</v>
      </c>
      <c r="V69" s="163">
        <f>ROUND(E69*U69,2)</f>
        <v>36.979999999999997</v>
      </c>
      <c r="W69" s="163"/>
      <c r="X69" s="163" t="s">
        <v>291</v>
      </c>
      <c r="Y69" s="163" t="s">
        <v>219</v>
      </c>
      <c r="Z69" s="153"/>
      <c r="AA69" s="153"/>
      <c r="AB69" s="153"/>
      <c r="AC69" s="153"/>
      <c r="AD69" s="153"/>
      <c r="AE69" s="153"/>
      <c r="AF69" s="153"/>
      <c r="AG69" s="153" t="s">
        <v>292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67" t="s">
        <v>211</v>
      </c>
      <c r="B70" s="168" t="s">
        <v>145</v>
      </c>
      <c r="C70" s="186" t="s">
        <v>146</v>
      </c>
      <c r="D70" s="169"/>
      <c r="E70" s="170"/>
      <c r="F70" s="171"/>
      <c r="G70" s="172">
        <f>SUMIF(AG71:AG79,"&lt;&gt;NOR",G71:G79)</f>
        <v>0</v>
      </c>
      <c r="H70" s="166"/>
      <c r="I70" s="166">
        <f>SUM(I71:I79)</f>
        <v>352779.55</v>
      </c>
      <c r="J70" s="166"/>
      <c r="K70" s="166">
        <f>SUM(K71:K79)</f>
        <v>223155.73</v>
      </c>
      <c r="L70" s="166"/>
      <c r="M70" s="166">
        <f>SUM(M71:M79)</f>
        <v>0</v>
      </c>
      <c r="N70" s="165"/>
      <c r="O70" s="165">
        <f>SUM(O71:O79)</f>
        <v>4.91</v>
      </c>
      <c r="P70" s="165"/>
      <c r="Q70" s="165">
        <f>SUM(Q71:Q79)</f>
        <v>0</v>
      </c>
      <c r="R70" s="166"/>
      <c r="S70" s="166"/>
      <c r="T70" s="166"/>
      <c r="U70" s="166"/>
      <c r="V70" s="166">
        <f>SUM(V71:V79)</f>
        <v>331.84</v>
      </c>
      <c r="W70" s="166"/>
      <c r="X70" s="166"/>
      <c r="Y70" s="166"/>
      <c r="AG70" t="s">
        <v>212</v>
      </c>
    </row>
    <row r="71" spans="1:60" ht="22.5" outlineLevel="1" x14ac:dyDescent="0.2">
      <c r="A71" s="174">
        <v>14</v>
      </c>
      <c r="B71" s="175" t="s">
        <v>1570</v>
      </c>
      <c r="C71" s="188" t="s">
        <v>1571</v>
      </c>
      <c r="D71" s="176" t="s">
        <v>245</v>
      </c>
      <c r="E71" s="177">
        <v>533.5</v>
      </c>
      <c r="F71" s="178">
        <v>0</v>
      </c>
      <c r="G71" s="179">
        <f>ROUND(E71*F71,2)</f>
        <v>0</v>
      </c>
      <c r="H71" s="164">
        <v>38.11</v>
      </c>
      <c r="I71" s="163">
        <f>ROUND(E71*H71,2)</f>
        <v>20331.689999999999</v>
      </c>
      <c r="J71" s="164">
        <v>290.39</v>
      </c>
      <c r="K71" s="163">
        <f>ROUND(E71*J71,2)</f>
        <v>154923.07</v>
      </c>
      <c r="L71" s="163">
        <v>21</v>
      </c>
      <c r="M71" s="163">
        <f>G71*(1+L71/100)</f>
        <v>0</v>
      </c>
      <c r="N71" s="162">
        <v>8.3000000000000001E-4</v>
      </c>
      <c r="O71" s="162">
        <f>ROUND(E71*N71,2)</f>
        <v>0.44</v>
      </c>
      <c r="P71" s="162">
        <v>0</v>
      </c>
      <c r="Q71" s="162">
        <f>ROUND(E71*P71,2)</f>
        <v>0</v>
      </c>
      <c r="R71" s="163"/>
      <c r="S71" s="163" t="s">
        <v>216</v>
      </c>
      <c r="T71" s="163" t="s">
        <v>216</v>
      </c>
      <c r="U71" s="163">
        <v>0.46200000000000002</v>
      </c>
      <c r="V71" s="163">
        <f>ROUND(E71*U71,2)</f>
        <v>246.48</v>
      </c>
      <c r="W71" s="163"/>
      <c r="X71" s="163" t="s">
        <v>240</v>
      </c>
      <c r="Y71" s="163" t="s">
        <v>219</v>
      </c>
      <c r="Z71" s="153"/>
      <c r="AA71" s="153"/>
      <c r="AB71" s="153"/>
      <c r="AC71" s="153"/>
      <c r="AD71" s="153"/>
      <c r="AE71" s="153"/>
      <c r="AF71" s="153"/>
      <c r="AG71" s="153" t="s">
        <v>241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2" x14ac:dyDescent="0.2">
      <c r="A72" s="160"/>
      <c r="B72" s="161"/>
      <c r="C72" s="194" t="s">
        <v>1430</v>
      </c>
      <c r="D72" s="192"/>
      <c r="E72" s="193">
        <v>22.6</v>
      </c>
      <c r="F72" s="163"/>
      <c r="G72" s="163"/>
      <c r="H72" s="163"/>
      <c r="I72" s="163"/>
      <c r="J72" s="163"/>
      <c r="K72" s="163"/>
      <c r="L72" s="163"/>
      <c r="M72" s="163"/>
      <c r="N72" s="162"/>
      <c r="O72" s="162"/>
      <c r="P72" s="162"/>
      <c r="Q72" s="162"/>
      <c r="R72" s="163"/>
      <c r="S72" s="163"/>
      <c r="T72" s="163"/>
      <c r="U72" s="163"/>
      <c r="V72" s="163"/>
      <c r="W72" s="163"/>
      <c r="X72" s="163"/>
      <c r="Y72" s="163"/>
      <c r="Z72" s="153"/>
      <c r="AA72" s="153"/>
      <c r="AB72" s="153"/>
      <c r="AC72" s="153"/>
      <c r="AD72" s="153"/>
      <c r="AE72" s="153"/>
      <c r="AF72" s="153"/>
      <c r="AG72" s="153" t="s">
        <v>243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3" x14ac:dyDescent="0.2">
      <c r="A73" s="160"/>
      <c r="B73" s="161"/>
      <c r="C73" s="194" t="s">
        <v>1534</v>
      </c>
      <c r="D73" s="192"/>
      <c r="E73" s="193">
        <v>20.100000000000001</v>
      </c>
      <c r="F73" s="163"/>
      <c r="G73" s="163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3"/>
      <c r="AA73" s="153"/>
      <c r="AB73" s="153"/>
      <c r="AC73" s="153"/>
      <c r="AD73" s="153"/>
      <c r="AE73" s="153"/>
      <c r="AF73" s="153"/>
      <c r="AG73" s="153" t="s">
        <v>243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3" x14ac:dyDescent="0.2">
      <c r="A74" s="160"/>
      <c r="B74" s="161"/>
      <c r="C74" s="194" t="s">
        <v>1535</v>
      </c>
      <c r="D74" s="192"/>
      <c r="E74" s="193">
        <v>490.8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3"/>
      <c r="AA74" s="153"/>
      <c r="AB74" s="153"/>
      <c r="AC74" s="153"/>
      <c r="AD74" s="153"/>
      <c r="AE74" s="153"/>
      <c r="AF74" s="153"/>
      <c r="AG74" s="153" t="s">
        <v>243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80">
        <v>15</v>
      </c>
      <c r="B75" s="181" t="s">
        <v>1572</v>
      </c>
      <c r="C75" s="187" t="s">
        <v>2154</v>
      </c>
      <c r="D75" s="182" t="s">
        <v>245</v>
      </c>
      <c r="E75" s="183">
        <v>533.5</v>
      </c>
      <c r="F75" s="184">
        <v>0</v>
      </c>
      <c r="G75" s="185">
        <f>ROUND(E75*F75,2)</f>
        <v>0</v>
      </c>
      <c r="H75" s="164">
        <v>30.42</v>
      </c>
      <c r="I75" s="163">
        <f>ROUND(E75*H75,2)</f>
        <v>16229.07</v>
      </c>
      <c r="J75" s="164">
        <v>102.08</v>
      </c>
      <c r="K75" s="163">
        <f>ROUND(E75*J75,2)</f>
        <v>54459.68</v>
      </c>
      <c r="L75" s="163">
        <v>21</v>
      </c>
      <c r="M75" s="163">
        <f>G75*(1+L75/100)</f>
        <v>0</v>
      </c>
      <c r="N75" s="162">
        <v>1.8000000000000001E-4</v>
      </c>
      <c r="O75" s="162">
        <f>ROUND(E75*N75,2)</f>
        <v>0.1</v>
      </c>
      <c r="P75" s="162">
        <v>0</v>
      </c>
      <c r="Q75" s="162">
        <f>ROUND(E75*P75,2)</f>
        <v>0</v>
      </c>
      <c r="R75" s="163"/>
      <c r="S75" s="163" t="s">
        <v>216</v>
      </c>
      <c r="T75" s="163" t="s">
        <v>216</v>
      </c>
      <c r="U75" s="163">
        <v>0.16</v>
      </c>
      <c r="V75" s="163">
        <f>ROUND(E75*U75,2)</f>
        <v>85.36</v>
      </c>
      <c r="W75" s="163"/>
      <c r="X75" s="163" t="s">
        <v>240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74">
        <v>16</v>
      </c>
      <c r="B76" s="175" t="s">
        <v>1573</v>
      </c>
      <c r="C76" s="188" t="s">
        <v>2156</v>
      </c>
      <c r="D76" s="176" t="s">
        <v>245</v>
      </c>
      <c r="E76" s="177">
        <v>560.17499999999995</v>
      </c>
      <c r="F76" s="178">
        <v>0</v>
      </c>
      <c r="G76" s="179">
        <f>ROUND(E76*F76,2)</f>
        <v>0</v>
      </c>
      <c r="H76" s="164">
        <v>217</v>
      </c>
      <c r="I76" s="163">
        <f>ROUND(E76*H76,2)</f>
        <v>121557.98</v>
      </c>
      <c r="J76" s="164">
        <v>0</v>
      </c>
      <c r="K76" s="163">
        <f>ROUND(E76*J76,2)</f>
        <v>0</v>
      </c>
      <c r="L76" s="163">
        <v>21</v>
      </c>
      <c r="M76" s="163">
        <f>G76*(1+L76/100)</f>
        <v>0</v>
      </c>
      <c r="N76" s="162">
        <v>3.0000000000000001E-3</v>
      </c>
      <c r="O76" s="162">
        <f>ROUND(E76*N76,2)</f>
        <v>1.68</v>
      </c>
      <c r="P76" s="162">
        <v>0</v>
      </c>
      <c r="Q76" s="162">
        <f>ROUND(E76*P76,2)</f>
        <v>0</v>
      </c>
      <c r="R76" s="163" t="s">
        <v>305</v>
      </c>
      <c r="S76" s="163" t="s">
        <v>216</v>
      </c>
      <c r="T76" s="163" t="s">
        <v>216</v>
      </c>
      <c r="U76" s="163">
        <v>0</v>
      </c>
      <c r="V76" s="163">
        <f>ROUND(E76*U76,2)</f>
        <v>0</v>
      </c>
      <c r="W76" s="163"/>
      <c r="X76" s="163" t="s">
        <v>306</v>
      </c>
      <c r="Y76" s="163" t="s">
        <v>219</v>
      </c>
      <c r="Z76" s="153"/>
      <c r="AA76" s="153"/>
      <c r="AB76" s="153"/>
      <c r="AC76" s="153"/>
      <c r="AD76" s="153"/>
      <c r="AE76" s="153"/>
      <c r="AF76" s="153"/>
      <c r="AG76" s="153" t="s">
        <v>307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2" x14ac:dyDescent="0.2">
      <c r="A77" s="160"/>
      <c r="B77" s="161"/>
      <c r="C77" s="194" t="s">
        <v>1574</v>
      </c>
      <c r="D77" s="192"/>
      <c r="E77" s="193">
        <v>560.17499999999995</v>
      </c>
      <c r="F77" s="163"/>
      <c r="G77" s="163"/>
      <c r="H77" s="163"/>
      <c r="I77" s="163"/>
      <c r="J77" s="163"/>
      <c r="K77" s="163"/>
      <c r="L77" s="163"/>
      <c r="M77" s="163"/>
      <c r="N77" s="162"/>
      <c r="O77" s="162"/>
      <c r="P77" s="162"/>
      <c r="Q77" s="162"/>
      <c r="R77" s="163"/>
      <c r="S77" s="163"/>
      <c r="T77" s="163"/>
      <c r="U77" s="163"/>
      <c r="V77" s="163"/>
      <c r="W77" s="163"/>
      <c r="X77" s="163"/>
      <c r="Y77" s="163"/>
      <c r="Z77" s="153"/>
      <c r="AA77" s="153"/>
      <c r="AB77" s="153"/>
      <c r="AC77" s="153"/>
      <c r="AD77" s="153"/>
      <c r="AE77" s="153"/>
      <c r="AF77" s="153"/>
      <c r="AG77" s="153" t="s">
        <v>243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80">
        <v>17</v>
      </c>
      <c r="B78" s="181" t="s">
        <v>1575</v>
      </c>
      <c r="C78" s="187" t="s">
        <v>2155</v>
      </c>
      <c r="D78" s="182" t="s">
        <v>245</v>
      </c>
      <c r="E78" s="183">
        <v>560.17499999999995</v>
      </c>
      <c r="F78" s="184">
        <v>0</v>
      </c>
      <c r="G78" s="185">
        <f>ROUND(E78*F78,2)</f>
        <v>0</v>
      </c>
      <c r="H78" s="164">
        <v>347.5</v>
      </c>
      <c r="I78" s="163">
        <f>ROUND(E78*H78,2)</f>
        <v>194660.81</v>
      </c>
      <c r="J78" s="164">
        <v>0</v>
      </c>
      <c r="K78" s="163">
        <f>ROUND(E78*J78,2)</f>
        <v>0</v>
      </c>
      <c r="L78" s="163">
        <v>21</v>
      </c>
      <c r="M78" s="163">
        <f>G78*(1+L78/100)</f>
        <v>0</v>
      </c>
      <c r="N78" s="162">
        <v>4.7999999999999996E-3</v>
      </c>
      <c r="O78" s="162">
        <f>ROUND(E78*N78,2)</f>
        <v>2.69</v>
      </c>
      <c r="P78" s="162">
        <v>0</v>
      </c>
      <c r="Q78" s="162">
        <f>ROUND(E78*P78,2)</f>
        <v>0</v>
      </c>
      <c r="R78" s="163" t="s">
        <v>305</v>
      </c>
      <c r="S78" s="163" t="s">
        <v>216</v>
      </c>
      <c r="T78" s="163" t="s">
        <v>216</v>
      </c>
      <c r="U78" s="163">
        <v>0</v>
      </c>
      <c r="V78" s="163">
        <f>ROUND(E78*U78,2)</f>
        <v>0</v>
      </c>
      <c r="W78" s="163"/>
      <c r="X78" s="163" t="s">
        <v>306</v>
      </c>
      <c r="Y78" s="163" t="s">
        <v>219</v>
      </c>
      <c r="Z78" s="153"/>
      <c r="AA78" s="153"/>
      <c r="AB78" s="153"/>
      <c r="AC78" s="153"/>
      <c r="AD78" s="153"/>
      <c r="AE78" s="153"/>
      <c r="AF78" s="153"/>
      <c r="AG78" s="153" t="s">
        <v>307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80">
        <v>18</v>
      </c>
      <c r="B79" s="181" t="s">
        <v>1482</v>
      </c>
      <c r="C79" s="187" t="s">
        <v>1483</v>
      </c>
      <c r="D79" s="182" t="s">
        <v>0</v>
      </c>
      <c r="E79" s="183">
        <v>5621.6229000000003</v>
      </c>
      <c r="F79" s="184">
        <v>0</v>
      </c>
      <c r="G79" s="185">
        <f>ROUND(E79*F79,2)</f>
        <v>0</v>
      </c>
      <c r="H79" s="164">
        <v>0</v>
      </c>
      <c r="I79" s="163">
        <f>ROUND(E79*H79,2)</f>
        <v>0</v>
      </c>
      <c r="J79" s="164">
        <v>2.4500000000000002</v>
      </c>
      <c r="K79" s="163">
        <f>ROUND(E79*J79,2)</f>
        <v>13772.98</v>
      </c>
      <c r="L79" s="163">
        <v>21</v>
      </c>
      <c r="M79" s="163">
        <f>G79*(1+L79/100)</f>
        <v>0</v>
      </c>
      <c r="N79" s="162">
        <v>0</v>
      </c>
      <c r="O79" s="162">
        <f>ROUND(E79*N79,2)</f>
        <v>0</v>
      </c>
      <c r="P79" s="162">
        <v>0</v>
      </c>
      <c r="Q79" s="162">
        <f>ROUND(E79*P79,2)</f>
        <v>0</v>
      </c>
      <c r="R79" s="163"/>
      <c r="S79" s="163" t="s">
        <v>216</v>
      </c>
      <c r="T79" s="163" t="s">
        <v>216</v>
      </c>
      <c r="U79" s="163">
        <v>0</v>
      </c>
      <c r="V79" s="163">
        <f>ROUND(E79*U79,2)</f>
        <v>0</v>
      </c>
      <c r="W79" s="163"/>
      <c r="X79" s="163" t="s">
        <v>291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297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">
      <c r="A80" s="167" t="s">
        <v>211</v>
      </c>
      <c r="B80" s="168" t="s">
        <v>163</v>
      </c>
      <c r="C80" s="186" t="s">
        <v>164</v>
      </c>
      <c r="D80" s="169"/>
      <c r="E80" s="170"/>
      <c r="F80" s="171"/>
      <c r="G80" s="172">
        <f>SUMIF(AG81:AG103,"&lt;&gt;NOR",G81:G103)</f>
        <v>0</v>
      </c>
      <c r="H80" s="166"/>
      <c r="I80" s="166">
        <f>SUM(I81:I103)</f>
        <v>313107.76</v>
      </c>
      <c r="J80" s="166"/>
      <c r="K80" s="166">
        <f>SUM(K81:K103)</f>
        <v>40351.17</v>
      </c>
      <c r="L80" s="166"/>
      <c r="M80" s="166">
        <f>SUM(M81:M103)</f>
        <v>0</v>
      </c>
      <c r="N80" s="165"/>
      <c r="O80" s="165">
        <f>SUM(O81:O103)</f>
        <v>0.08</v>
      </c>
      <c r="P80" s="165"/>
      <c r="Q80" s="165">
        <f>SUM(Q81:Q103)</f>
        <v>0</v>
      </c>
      <c r="R80" s="166"/>
      <c r="S80" s="166"/>
      <c r="T80" s="166"/>
      <c r="U80" s="166"/>
      <c r="V80" s="166">
        <f>SUM(V81:V103)</f>
        <v>58.089999999999996</v>
      </c>
      <c r="W80" s="166"/>
      <c r="X80" s="166"/>
      <c r="Y80" s="166"/>
      <c r="AG80" t="s">
        <v>212</v>
      </c>
    </row>
    <row r="81" spans="1:60" ht="22.5" outlineLevel="1" x14ac:dyDescent="0.2">
      <c r="A81" s="174">
        <v>19</v>
      </c>
      <c r="B81" s="175" t="s">
        <v>1576</v>
      </c>
      <c r="C81" s="188" t="s">
        <v>1577</v>
      </c>
      <c r="D81" s="176" t="s">
        <v>249</v>
      </c>
      <c r="E81" s="177">
        <v>73.58</v>
      </c>
      <c r="F81" s="178">
        <v>0</v>
      </c>
      <c r="G81" s="179">
        <f>ROUND(E81*F81,2)</f>
        <v>0</v>
      </c>
      <c r="H81" s="164">
        <v>38.71</v>
      </c>
      <c r="I81" s="163">
        <f>ROUND(E81*H81,2)</f>
        <v>2848.28</v>
      </c>
      <c r="J81" s="164">
        <v>100.29</v>
      </c>
      <c r="K81" s="163">
        <f>ROUND(E81*J81,2)</f>
        <v>7379.34</v>
      </c>
      <c r="L81" s="163">
        <v>21</v>
      </c>
      <c r="M81" s="163">
        <f>G81*(1+L81/100)</f>
        <v>0</v>
      </c>
      <c r="N81" s="162">
        <v>0</v>
      </c>
      <c r="O81" s="162">
        <f>ROUND(E81*N81,2)</f>
        <v>0</v>
      </c>
      <c r="P81" s="162">
        <v>0</v>
      </c>
      <c r="Q81" s="162">
        <f>ROUND(E81*P81,2)</f>
        <v>0</v>
      </c>
      <c r="R81" s="163"/>
      <c r="S81" s="163" t="s">
        <v>216</v>
      </c>
      <c r="T81" s="163" t="s">
        <v>216</v>
      </c>
      <c r="U81" s="163">
        <v>0.18</v>
      </c>
      <c r="V81" s="163">
        <f>ROUND(E81*U81,2)</f>
        <v>13.24</v>
      </c>
      <c r="W81" s="163"/>
      <c r="X81" s="163" t="s">
        <v>240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241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2" x14ac:dyDescent="0.2">
      <c r="A82" s="160"/>
      <c r="B82" s="161"/>
      <c r="C82" s="194" t="s">
        <v>1578</v>
      </c>
      <c r="D82" s="192"/>
      <c r="E82" s="193">
        <v>59.5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243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3" x14ac:dyDescent="0.2">
      <c r="A83" s="160"/>
      <c r="B83" s="161"/>
      <c r="C83" s="194" t="s">
        <v>1579</v>
      </c>
      <c r="D83" s="192"/>
      <c r="E83" s="193">
        <v>14.08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3"/>
      <c r="AA83" s="153"/>
      <c r="AB83" s="153"/>
      <c r="AC83" s="153"/>
      <c r="AD83" s="153"/>
      <c r="AE83" s="153"/>
      <c r="AF83" s="153"/>
      <c r="AG83" s="153" t="s">
        <v>243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74">
        <v>20</v>
      </c>
      <c r="B84" s="175" t="s">
        <v>1580</v>
      </c>
      <c r="C84" s="188" t="s">
        <v>1581</v>
      </c>
      <c r="D84" s="176" t="s">
        <v>249</v>
      </c>
      <c r="E84" s="177">
        <v>59.5</v>
      </c>
      <c r="F84" s="178">
        <v>0</v>
      </c>
      <c r="G84" s="179">
        <f>ROUND(E84*F84,2)</f>
        <v>0</v>
      </c>
      <c r="H84" s="164">
        <v>19.82</v>
      </c>
      <c r="I84" s="163">
        <f>ROUND(E84*H84,2)</f>
        <v>1179.29</v>
      </c>
      <c r="J84" s="164">
        <v>311.18</v>
      </c>
      <c r="K84" s="163">
        <f>ROUND(E84*J84,2)</f>
        <v>18515.21</v>
      </c>
      <c r="L84" s="163">
        <v>21</v>
      </c>
      <c r="M84" s="163">
        <f>G84*(1+L84/100)</f>
        <v>0</v>
      </c>
      <c r="N84" s="162">
        <v>6.0000000000000002E-5</v>
      </c>
      <c r="O84" s="162">
        <f>ROUND(E84*N84,2)</f>
        <v>0</v>
      </c>
      <c r="P84" s="162">
        <v>0</v>
      </c>
      <c r="Q84" s="162">
        <f>ROUND(E84*P84,2)</f>
        <v>0</v>
      </c>
      <c r="R84" s="163"/>
      <c r="S84" s="163" t="s">
        <v>216</v>
      </c>
      <c r="T84" s="163" t="s">
        <v>216</v>
      </c>
      <c r="U84" s="163">
        <v>0.49</v>
      </c>
      <c r="V84" s="163">
        <f>ROUND(E84*U84,2)</f>
        <v>29.16</v>
      </c>
      <c r="W84" s="163"/>
      <c r="X84" s="163" t="s">
        <v>240</v>
      </c>
      <c r="Y84" s="163" t="s">
        <v>219</v>
      </c>
      <c r="Z84" s="153"/>
      <c r="AA84" s="153"/>
      <c r="AB84" s="153"/>
      <c r="AC84" s="153"/>
      <c r="AD84" s="153"/>
      <c r="AE84" s="153"/>
      <c r="AF84" s="153"/>
      <c r="AG84" s="153" t="s">
        <v>241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2" x14ac:dyDescent="0.2">
      <c r="A85" s="160"/>
      <c r="B85" s="161"/>
      <c r="C85" s="194" t="s">
        <v>1582</v>
      </c>
      <c r="D85" s="192"/>
      <c r="E85" s="193">
        <v>51.2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3"/>
      <c r="AA85" s="153"/>
      <c r="AB85" s="153"/>
      <c r="AC85" s="153"/>
      <c r="AD85" s="153"/>
      <c r="AE85" s="153"/>
      <c r="AF85" s="153"/>
      <c r="AG85" s="153" t="s">
        <v>243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3" x14ac:dyDescent="0.2">
      <c r="A86" s="160"/>
      <c r="B86" s="161"/>
      <c r="C86" s="194" t="s">
        <v>1583</v>
      </c>
      <c r="D86" s="192"/>
      <c r="E86" s="193">
        <v>3.8</v>
      </c>
      <c r="F86" s="163"/>
      <c r="G86" s="163"/>
      <c r="H86" s="163"/>
      <c r="I86" s="163"/>
      <c r="J86" s="163"/>
      <c r="K86" s="163"/>
      <c r="L86" s="163"/>
      <c r="M86" s="163"/>
      <c r="N86" s="162"/>
      <c r="O86" s="162"/>
      <c r="P86" s="162"/>
      <c r="Q86" s="162"/>
      <c r="R86" s="163"/>
      <c r="S86" s="163"/>
      <c r="T86" s="163"/>
      <c r="U86" s="163"/>
      <c r="V86" s="163"/>
      <c r="W86" s="163"/>
      <c r="X86" s="163"/>
      <c r="Y86" s="163"/>
      <c r="Z86" s="153"/>
      <c r="AA86" s="153"/>
      <c r="AB86" s="153"/>
      <c r="AC86" s="153"/>
      <c r="AD86" s="153"/>
      <c r="AE86" s="153"/>
      <c r="AF86" s="153"/>
      <c r="AG86" s="153" t="s">
        <v>243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3" x14ac:dyDescent="0.2">
      <c r="A87" s="160"/>
      <c r="B87" s="161"/>
      <c r="C87" s="194" t="s">
        <v>1584</v>
      </c>
      <c r="D87" s="192"/>
      <c r="E87" s="193">
        <v>4.5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3"/>
      <c r="AA87" s="153"/>
      <c r="AB87" s="153"/>
      <c r="AC87" s="153"/>
      <c r="AD87" s="153"/>
      <c r="AE87" s="153"/>
      <c r="AF87" s="153"/>
      <c r="AG87" s="153" t="s">
        <v>243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4">
        <v>21</v>
      </c>
      <c r="B88" s="175" t="s">
        <v>1585</v>
      </c>
      <c r="C88" s="188" t="s">
        <v>1586</v>
      </c>
      <c r="D88" s="176" t="s">
        <v>249</v>
      </c>
      <c r="E88" s="177">
        <v>14.08</v>
      </c>
      <c r="F88" s="178">
        <v>0</v>
      </c>
      <c r="G88" s="179">
        <f>ROUND(E88*F88,2)</f>
        <v>0</v>
      </c>
      <c r="H88" s="164">
        <v>22.2</v>
      </c>
      <c r="I88" s="163">
        <f>ROUND(E88*H88,2)</f>
        <v>312.58</v>
      </c>
      <c r="J88" s="164">
        <v>481.8</v>
      </c>
      <c r="K88" s="163">
        <f>ROUND(E88*J88,2)</f>
        <v>6783.74</v>
      </c>
      <c r="L88" s="163">
        <v>21</v>
      </c>
      <c r="M88" s="163">
        <f>G88*(1+L88/100)</f>
        <v>0</v>
      </c>
      <c r="N88" s="162">
        <v>2.0000000000000002E-5</v>
      </c>
      <c r="O88" s="162">
        <f>ROUND(E88*N88,2)</f>
        <v>0</v>
      </c>
      <c r="P88" s="162">
        <v>0</v>
      </c>
      <c r="Q88" s="162">
        <f>ROUND(E88*P88,2)</f>
        <v>0</v>
      </c>
      <c r="R88" s="163"/>
      <c r="S88" s="163" t="s">
        <v>216</v>
      </c>
      <c r="T88" s="163" t="s">
        <v>216</v>
      </c>
      <c r="U88" s="163">
        <v>0.75700000000000001</v>
      </c>
      <c r="V88" s="163">
        <f>ROUND(E88*U88,2)</f>
        <v>10.66</v>
      </c>
      <c r="W88" s="163"/>
      <c r="X88" s="163" t="s">
        <v>240</v>
      </c>
      <c r="Y88" s="163" t="s">
        <v>219</v>
      </c>
      <c r="Z88" s="153"/>
      <c r="AA88" s="153"/>
      <c r="AB88" s="153"/>
      <c r="AC88" s="153"/>
      <c r="AD88" s="153"/>
      <c r="AE88" s="153"/>
      <c r="AF88" s="153"/>
      <c r="AG88" s="153" t="s">
        <v>241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2" x14ac:dyDescent="0.2">
      <c r="A89" s="160"/>
      <c r="B89" s="161"/>
      <c r="C89" s="194" t="s">
        <v>1587</v>
      </c>
      <c r="D89" s="192"/>
      <c r="E89" s="193">
        <v>6.08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3"/>
      <c r="AA89" s="153"/>
      <c r="AB89" s="153"/>
      <c r="AC89" s="153"/>
      <c r="AD89" s="153"/>
      <c r="AE89" s="153"/>
      <c r="AF89" s="153"/>
      <c r="AG89" s="153" t="s">
        <v>243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3" x14ac:dyDescent="0.2">
      <c r="A90" s="160"/>
      <c r="B90" s="161"/>
      <c r="C90" s="194" t="s">
        <v>1588</v>
      </c>
      <c r="D90" s="192"/>
      <c r="E90" s="193">
        <v>8</v>
      </c>
      <c r="F90" s="163"/>
      <c r="G90" s="163"/>
      <c r="H90" s="163"/>
      <c r="I90" s="163"/>
      <c r="J90" s="163"/>
      <c r="K90" s="163"/>
      <c r="L90" s="163"/>
      <c r="M90" s="163"/>
      <c r="N90" s="162"/>
      <c r="O90" s="162"/>
      <c r="P90" s="162"/>
      <c r="Q90" s="162"/>
      <c r="R90" s="163"/>
      <c r="S90" s="163"/>
      <c r="T90" s="163"/>
      <c r="U90" s="163"/>
      <c r="V90" s="163"/>
      <c r="W90" s="163"/>
      <c r="X90" s="163"/>
      <c r="Y90" s="163"/>
      <c r="Z90" s="153"/>
      <c r="AA90" s="153"/>
      <c r="AB90" s="153"/>
      <c r="AC90" s="153"/>
      <c r="AD90" s="153"/>
      <c r="AE90" s="153"/>
      <c r="AF90" s="153"/>
      <c r="AG90" s="153" t="s">
        <v>243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4">
        <v>22</v>
      </c>
      <c r="B91" s="175" t="s">
        <v>1589</v>
      </c>
      <c r="C91" s="188" t="s">
        <v>1590</v>
      </c>
      <c r="D91" s="176" t="s">
        <v>249</v>
      </c>
      <c r="E91" s="177">
        <v>2.77</v>
      </c>
      <c r="F91" s="178">
        <v>0</v>
      </c>
      <c r="G91" s="179">
        <f>ROUND(E91*F91,2)</f>
        <v>0</v>
      </c>
      <c r="H91" s="164">
        <v>886.14</v>
      </c>
      <c r="I91" s="163">
        <f>ROUND(E91*H91,2)</f>
        <v>2454.61</v>
      </c>
      <c r="J91" s="164">
        <v>50.86</v>
      </c>
      <c r="K91" s="163">
        <f>ROUND(E91*J91,2)</f>
        <v>140.88</v>
      </c>
      <c r="L91" s="163">
        <v>21</v>
      </c>
      <c r="M91" s="163">
        <f>G91*(1+L91/100)</f>
        <v>0</v>
      </c>
      <c r="N91" s="162">
        <v>6.7200000000000003E-3</v>
      </c>
      <c r="O91" s="162">
        <f>ROUND(E91*N91,2)</f>
        <v>0.02</v>
      </c>
      <c r="P91" s="162">
        <v>0</v>
      </c>
      <c r="Q91" s="162">
        <f>ROUND(E91*P91,2)</f>
        <v>0</v>
      </c>
      <c r="R91" s="163"/>
      <c r="S91" s="163" t="s">
        <v>216</v>
      </c>
      <c r="T91" s="163" t="s">
        <v>216</v>
      </c>
      <c r="U91" s="163">
        <v>0.08</v>
      </c>
      <c r="V91" s="163">
        <f>ROUND(E91*U91,2)</f>
        <v>0.22</v>
      </c>
      <c r="W91" s="163"/>
      <c r="X91" s="163" t="s">
        <v>240</v>
      </c>
      <c r="Y91" s="163" t="s">
        <v>219</v>
      </c>
      <c r="Z91" s="153"/>
      <c r="AA91" s="153"/>
      <c r="AB91" s="153"/>
      <c r="AC91" s="153"/>
      <c r="AD91" s="153"/>
      <c r="AE91" s="153"/>
      <c r="AF91" s="153"/>
      <c r="AG91" s="153" t="s">
        <v>241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2" x14ac:dyDescent="0.2">
      <c r="A92" s="160"/>
      <c r="B92" s="161"/>
      <c r="C92" s="194" t="s">
        <v>1591</v>
      </c>
      <c r="D92" s="192"/>
      <c r="E92" s="193">
        <v>2.77</v>
      </c>
      <c r="F92" s="163"/>
      <c r="G92" s="163"/>
      <c r="H92" s="163"/>
      <c r="I92" s="163"/>
      <c r="J92" s="163"/>
      <c r="K92" s="163"/>
      <c r="L92" s="163"/>
      <c r="M92" s="163"/>
      <c r="N92" s="162"/>
      <c r="O92" s="162"/>
      <c r="P92" s="162"/>
      <c r="Q92" s="162"/>
      <c r="R92" s="163"/>
      <c r="S92" s="163"/>
      <c r="T92" s="163"/>
      <c r="U92" s="163"/>
      <c r="V92" s="163"/>
      <c r="W92" s="163"/>
      <c r="X92" s="163"/>
      <c r="Y92" s="163"/>
      <c r="Z92" s="153"/>
      <c r="AA92" s="153"/>
      <c r="AB92" s="153"/>
      <c r="AC92" s="153"/>
      <c r="AD92" s="153"/>
      <c r="AE92" s="153"/>
      <c r="AF92" s="153"/>
      <c r="AG92" s="153" t="s">
        <v>243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80">
        <v>23</v>
      </c>
      <c r="B93" s="181" t="s">
        <v>1592</v>
      </c>
      <c r="C93" s="187" t="s">
        <v>1593</v>
      </c>
      <c r="D93" s="182" t="s">
        <v>256</v>
      </c>
      <c r="E93" s="183">
        <v>2</v>
      </c>
      <c r="F93" s="184">
        <v>0</v>
      </c>
      <c r="G93" s="185">
        <f t="shared" ref="G93:G103" si="0">ROUND(E93*F93,2)</f>
        <v>0</v>
      </c>
      <c r="H93" s="164">
        <v>0</v>
      </c>
      <c r="I93" s="163">
        <f t="shared" ref="I93:I103" si="1">ROUND(E93*H93,2)</f>
        <v>0</v>
      </c>
      <c r="J93" s="164">
        <v>1005</v>
      </c>
      <c r="K93" s="163">
        <f t="shared" ref="K93:K103" si="2">ROUND(E93*J93,2)</f>
        <v>2010</v>
      </c>
      <c r="L93" s="163">
        <v>21</v>
      </c>
      <c r="M93" s="163">
        <f t="shared" ref="M93:M103" si="3">G93*(1+L93/100)</f>
        <v>0</v>
      </c>
      <c r="N93" s="162">
        <v>0</v>
      </c>
      <c r="O93" s="162">
        <f t="shared" ref="O93:O103" si="4">ROUND(E93*N93,2)</f>
        <v>0</v>
      </c>
      <c r="P93" s="162">
        <v>0</v>
      </c>
      <c r="Q93" s="162">
        <f t="shared" ref="Q93:Q103" si="5">ROUND(E93*P93,2)</f>
        <v>0</v>
      </c>
      <c r="R93" s="163"/>
      <c r="S93" s="163" t="s">
        <v>216</v>
      </c>
      <c r="T93" s="163" t="s">
        <v>216</v>
      </c>
      <c r="U93" s="163">
        <v>1.63</v>
      </c>
      <c r="V93" s="163">
        <f t="shared" ref="V93:V103" si="6">ROUND(E93*U93,2)</f>
        <v>3.26</v>
      </c>
      <c r="W93" s="163"/>
      <c r="X93" s="163" t="s">
        <v>240</v>
      </c>
      <c r="Y93" s="163" t="s">
        <v>219</v>
      </c>
      <c r="Z93" s="153"/>
      <c r="AA93" s="153"/>
      <c r="AB93" s="153"/>
      <c r="AC93" s="153"/>
      <c r="AD93" s="153"/>
      <c r="AE93" s="153"/>
      <c r="AF93" s="153"/>
      <c r="AG93" s="153" t="s">
        <v>241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80">
        <v>24</v>
      </c>
      <c r="B94" s="181" t="s">
        <v>302</v>
      </c>
      <c r="C94" s="187" t="s">
        <v>303</v>
      </c>
      <c r="D94" s="182" t="s">
        <v>256</v>
      </c>
      <c r="E94" s="183">
        <v>2</v>
      </c>
      <c r="F94" s="184">
        <v>0</v>
      </c>
      <c r="G94" s="185">
        <f t="shared" si="0"/>
        <v>0</v>
      </c>
      <c r="H94" s="164">
        <v>0</v>
      </c>
      <c r="I94" s="163">
        <f t="shared" si="1"/>
        <v>0</v>
      </c>
      <c r="J94" s="164">
        <v>493</v>
      </c>
      <c r="K94" s="163">
        <f t="shared" si="2"/>
        <v>986</v>
      </c>
      <c r="L94" s="163">
        <v>21</v>
      </c>
      <c r="M94" s="163">
        <f t="shared" si="3"/>
        <v>0</v>
      </c>
      <c r="N94" s="162">
        <v>0</v>
      </c>
      <c r="O94" s="162">
        <f t="shared" si="4"/>
        <v>0</v>
      </c>
      <c r="P94" s="162">
        <v>0</v>
      </c>
      <c r="Q94" s="162">
        <f t="shared" si="5"/>
        <v>0</v>
      </c>
      <c r="R94" s="163"/>
      <c r="S94" s="163" t="s">
        <v>216</v>
      </c>
      <c r="T94" s="163" t="s">
        <v>216</v>
      </c>
      <c r="U94" s="163">
        <v>0.77500000000000002</v>
      </c>
      <c r="V94" s="163">
        <f t="shared" si="6"/>
        <v>1.55</v>
      </c>
      <c r="W94" s="163"/>
      <c r="X94" s="163" t="s">
        <v>240</v>
      </c>
      <c r="Y94" s="163" t="s">
        <v>219</v>
      </c>
      <c r="Z94" s="153"/>
      <c r="AA94" s="153"/>
      <c r="AB94" s="153"/>
      <c r="AC94" s="153"/>
      <c r="AD94" s="153"/>
      <c r="AE94" s="153"/>
      <c r="AF94" s="153"/>
      <c r="AG94" s="153" t="s">
        <v>241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80">
        <v>25</v>
      </c>
      <c r="B95" s="181" t="s">
        <v>304</v>
      </c>
      <c r="C95" s="187" t="s">
        <v>2157</v>
      </c>
      <c r="D95" s="182" t="s">
        <v>256</v>
      </c>
      <c r="E95" s="183">
        <v>2</v>
      </c>
      <c r="F95" s="184">
        <v>0</v>
      </c>
      <c r="G95" s="185">
        <f t="shared" si="0"/>
        <v>0</v>
      </c>
      <c r="H95" s="164">
        <v>509</v>
      </c>
      <c r="I95" s="163">
        <f t="shared" si="1"/>
        <v>1018</v>
      </c>
      <c r="J95" s="164">
        <v>0</v>
      </c>
      <c r="K95" s="163">
        <f t="shared" si="2"/>
        <v>0</v>
      </c>
      <c r="L95" s="163">
        <v>21</v>
      </c>
      <c r="M95" s="163">
        <f t="shared" si="3"/>
        <v>0</v>
      </c>
      <c r="N95" s="162">
        <v>7.5000000000000002E-4</v>
      </c>
      <c r="O95" s="162">
        <f t="shared" si="4"/>
        <v>0</v>
      </c>
      <c r="P95" s="162">
        <v>0</v>
      </c>
      <c r="Q95" s="162">
        <f t="shared" si="5"/>
        <v>0</v>
      </c>
      <c r="R95" s="163" t="s">
        <v>305</v>
      </c>
      <c r="S95" s="163" t="s">
        <v>216</v>
      </c>
      <c r="T95" s="163" t="s">
        <v>216</v>
      </c>
      <c r="U95" s="163">
        <v>0</v>
      </c>
      <c r="V95" s="163">
        <f t="shared" si="6"/>
        <v>0</v>
      </c>
      <c r="W95" s="163"/>
      <c r="X95" s="163" t="s">
        <v>306</v>
      </c>
      <c r="Y95" s="163" t="s">
        <v>219</v>
      </c>
      <c r="Z95" s="153"/>
      <c r="AA95" s="153"/>
      <c r="AB95" s="153"/>
      <c r="AC95" s="153"/>
      <c r="AD95" s="153"/>
      <c r="AE95" s="153"/>
      <c r="AF95" s="153"/>
      <c r="AG95" s="153" t="s">
        <v>307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ht="22.5" outlineLevel="1" x14ac:dyDescent="0.2">
      <c r="A96" s="180">
        <v>26</v>
      </c>
      <c r="B96" s="181" t="s">
        <v>1594</v>
      </c>
      <c r="C96" s="187" t="s">
        <v>2158</v>
      </c>
      <c r="D96" s="182" t="s">
        <v>256</v>
      </c>
      <c r="E96" s="183">
        <v>1</v>
      </c>
      <c r="F96" s="184">
        <v>0</v>
      </c>
      <c r="G96" s="185">
        <f t="shared" si="0"/>
        <v>0</v>
      </c>
      <c r="H96" s="164">
        <v>9225</v>
      </c>
      <c r="I96" s="163">
        <f t="shared" si="1"/>
        <v>9225</v>
      </c>
      <c r="J96" s="164">
        <v>0</v>
      </c>
      <c r="K96" s="163">
        <f t="shared" si="2"/>
        <v>0</v>
      </c>
      <c r="L96" s="163">
        <v>21</v>
      </c>
      <c r="M96" s="163">
        <f t="shared" si="3"/>
        <v>0</v>
      </c>
      <c r="N96" s="162">
        <v>2.7E-2</v>
      </c>
      <c r="O96" s="162">
        <f t="shared" si="4"/>
        <v>0.03</v>
      </c>
      <c r="P96" s="162">
        <v>0</v>
      </c>
      <c r="Q96" s="162">
        <f t="shared" si="5"/>
        <v>0</v>
      </c>
      <c r="R96" s="163" t="s">
        <v>305</v>
      </c>
      <c r="S96" s="163" t="s">
        <v>216</v>
      </c>
      <c r="T96" s="163" t="s">
        <v>216</v>
      </c>
      <c r="U96" s="163">
        <v>0</v>
      </c>
      <c r="V96" s="163">
        <f t="shared" si="6"/>
        <v>0</v>
      </c>
      <c r="W96" s="163"/>
      <c r="X96" s="163" t="s">
        <v>306</v>
      </c>
      <c r="Y96" s="163" t="s">
        <v>219</v>
      </c>
      <c r="Z96" s="153"/>
      <c r="AA96" s="153"/>
      <c r="AB96" s="153"/>
      <c r="AC96" s="153"/>
      <c r="AD96" s="153"/>
      <c r="AE96" s="153"/>
      <c r="AF96" s="153"/>
      <c r="AG96" s="153" t="s">
        <v>307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22.5" outlineLevel="1" x14ac:dyDescent="0.2">
      <c r="A97" s="180">
        <v>27</v>
      </c>
      <c r="B97" s="181" t="s">
        <v>1595</v>
      </c>
      <c r="C97" s="187" t="s">
        <v>2159</v>
      </c>
      <c r="D97" s="182" t="s">
        <v>256</v>
      </c>
      <c r="E97" s="183">
        <v>1</v>
      </c>
      <c r="F97" s="184">
        <v>0</v>
      </c>
      <c r="G97" s="185">
        <f t="shared" si="0"/>
        <v>0</v>
      </c>
      <c r="H97" s="164">
        <v>12880</v>
      </c>
      <c r="I97" s="163">
        <f t="shared" si="1"/>
        <v>12880</v>
      </c>
      <c r="J97" s="164">
        <v>0</v>
      </c>
      <c r="K97" s="163">
        <f t="shared" si="2"/>
        <v>0</v>
      </c>
      <c r="L97" s="163">
        <v>21</v>
      </c>
      <c r="M97" s="163">
        <f t="shared" si="3"/>
        <v>0</v>
      </c>
      <c r="N97" s="162">
        <v>2.8000000000000001E-2</v>
      </c>
      <c r="O97" s="162">
        <f t="shared" si="4"/>
        <v>0.03</v>
      </c>
      <c r="P97" s="162">
        <v>0</v>
      </c>
      <c r="Q97" s="162">
        <f t="shared" si="5"/>
        <v>0</v>
      </c>
      <c r="R97" s="163" t="s">
        <v>305</v>
      </c>
      <c r="S97" s="163" t="s">
        <v>216</v>
      </c>
      <c r="T97" s="163" t="s">
        <v>216</v>
      </c>
      <c r="U97" s="163">
        <v>0</v>
      </c>
      <c r="V97" s="163">
        <f t="shared" si="6"/>
        <v>0</v>
      </c>
      <c r="W97" s="163"/>
      <c r="X97" s="163" t="s">
        <v>306</v>
      </c>
      <c r="Y97" s="163" t="s">
        <v>219</v>
      </c>
      <c r="Z97" s="153"/>
      <c r="AA97" s="153"/>
      <c r="AB97" s="153"/>
      <c r="AC97" s="153"/>
      <c r="AD97" s="153"/>
      <c r="AE97" s="153"/>
      <c r="AF97" s="153"/>
      <c r="AG97" s="153" t="s">
        <v>307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80">
        <v>28</v>
      </c>
      <c r="B98" s="181" t="s">
        <v>1596</v>
      </c>
      <c r="C98" s="187" t="s">
        <v>1597</v>
      </c>
      <c r="D98" s="182" t="s">
        <v>256</v>
      </c>
      <c r="E98" s="183">
        <v>1</v>
      </c>
      <c r="F98" s="184">
        <v>0</v>
      </c>
      <c r="G98" s="185">
        <f t="shared" si="0"/>
        <v>0</v>
      </c>
      <c r="H98" s="164">
        <v>33300</v>
      </c>
      <c r="I98" s="163">
        <f t="shared" si="1"/>
        <v>33300</v>
      </c>
      <c r="J98" s="164">
        <v>0</v>
      </c>
      <c r="K98" s="163">
        <f t="shared" si="2"/>
        <v>0</v>
      </c>
      <c r="L98" s="163">
        <v>21</v>
      </c>
      <c r="M98" s="163">
        <f t="shared" si="3"/>
        <v>0</v>
      </c>
      <c r="N98" s="162">
        <v>0</v>
      </c>
      <c r="O98" s="162">
        <f t="shared" si="4"/>
        <v>0</v>
      </c>
      <c r="P98" s="162">
        <v>0</v>
      </c>
      <c r="Q98" s="162">
        <f t="shared" si="5"/>
        <v>0</v>
      </c>
      <c r="R98" s="163"/>
      <c r="S98" s="163" t="s">
        <v>229</v>
      </c>
      <c r="T98" s="163" t="s">
        <v>217</v>
      </c>
      <c r="U98" s="163">
        <v>0</v>
      </c>
      <c r="V98" s="163">
        <f t="shared" si="6"/>
        <v>0</v>
      </c>
      <c r="W98" s="163"/>
      <c r="X98" s="163" t="s">
        <v>306</v>
      </c>
      <c r="Y98" s="163" t="s">
        <v>219</v>
      </c>
      <c r="Z98" s="153"/>
      <c r="AA98" s="153"/>
      <c r="AB98" s="153"/>
      <c r="AC98" s="153"/>
      <c r="AD98" s="153"/>
      <c r="AE98" s="153"/>
      <c r="AF98" s="153"/>
      <c r="AG98" s="153" t="s">
        <v>307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80">
        <v>29</v>
      </c>
      <c r="B99" s="181" t="s">
        <v>1598</v>
      </c>
      <c r="C99" s="187" t="s">
        <v>1599</v>
      </c>
      <c r="D99" s="182" t="s">
        <v>256</v>
      </c>
      <c r="E99" s="183">
        <v>1</v>
      </c>
      <c r="F99" s="184">
        <v>0</v>
      </c>
      <c r="G99" s="185">
        <f t="shared" si="0"/>
        <v>0</v>
      </c>
      <c r="H99" s="164">
        <v>56020</v>
      </c>
      <c r="I99" s="163">
        <f t="shared" si="1"/>
        <v>56020</v>
      </c>
      <c r="J99" s="164">
        <v>0</v>
      </c>
      <c r="K99" s="163">
        <f t="shared" si="2"/>
        <v>0</v>
      </c>
      <c r="L99" s="163">
        <v>21</v>
      </c>
      <c r="M99" s="163">
        <f t="shared" si="3"/>
        <v>0</v>
      </c>
      <c r="N99" s="162">
        <v>0</v>
      </c>
      <c r="O99" s="162">
        <f t="shared" si="4"/>
        <v>0</v>
      </c>
      <c r="P99" s="162">
        <v>0</v>
      </c>
      <c r="Q99" s="162">
        <f t="shared" si="5"/>
        <v>0</v>
      </c>
      <c r="R99" s="163"/>
      <c r="S99" s="163" t="s">
        <v>229</v>
      </c>
      <c r="T99" s="163" t="s">
        <v>217</v>
      </c>
      <c r="U99" s="163">
        <v>0</v>
      </c>
      <c r="V99" s="163">
        <f t="shared" si="6"/>
        <v>0</v>
      </c>
      <c r="W99" s="163"/>
      <c r="X99" s="163" t="s">
        <v>306</v>
      </c>
      <c r="Y99" s="163" t="s">
        <v>219</v>
      </c>
      <c r="Z99" s="153"/>
      <c r="AA99" s="153"/>
      <c r="AB99" s="153"/>
      <c r="AC99" s="153"/>
      <c r="AD99" s="153"/>
      <c r="AE99" s="153"/>
      <c r="AF99" s="153"/>
      <c r="AG99" s="153" t="s">
        <v>307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80">
        <v>30</v>
      </c>
      <c r="B100" s="181" t="s">
        <v>1600</v>
      </c>
      <c r="C100" s="187" t="s">
        <v>1601</v>
      </c>
      <c r="D100" s="182" t="s">
        <v>256</v>
      </c>
      <c r="E100" s="183">
        <v>16</v>
      </c>
      <c r="F100" s="184">
        <v>0</v>
      </c>
      <c r="G100" s="185">
        <f t="shared" si="0"/>
        <v>0</v>
      </c>
      <c r="H100" s="164">
        <v>10970</v>
      </c>
      <c r="I100" s="163">
        <f t="shared" si="1"/>
        <v>175520</v>
      </c>
      <c r="J100" s="164">
        <v>0</v>
      </c>
      <c r="K100" s="163">
        <f t="shared" si="2"/>
        <v>0</v>
      </c>
      <c r="L100" s="163">
        <v>21</v>
      </c>
      <c r="M100" s="163">
        <f t="shared" si="3"/>
        <v>0</v>
      </c>
      <c r="N100" s="162">
        <v>0</v>
      </c>
      <c r="O100" s="162">
        <f t="shared" si="4"/>
        <v>0</v>
      </c>
      <c r="P100" s="162">
        <v>0</v>
      </c>
      <c r="Q100" s="162">
        <f t="shared" si="5"/>
        <v>0</v>
      </c>
      <c r="R100" s="163"/>
      <c r="S100" s="163" t="s">
        <v>229</v>
      </c>
      <c r="T100" s="163" t="s">
        <v>217</v>
      </c>
      <c r="U100" s="163">
        <v>0</v>
      </c>
      <c r="V100" s="163">
        <f t="shared" si="6"/>
        <v>0</v>
      </c>
      <c r="W100" s="163"/>
      <c r="X100" s="163" t="s">
        <v>306</v>
      </c>
      <c r="Y100" s="163" t="s">
        <v>219</v>
      </c>
      <c r="Z100" s="153"/>
      <c r="AA100" s="153"/>
      <c r="AB100" s="153"/>
      <c r="AC100" s="153"/>
      <c r="AD100" s="153"/>
      <c r="AE100" s="153"/>
      <c r="AF100" s="153"/>
      <c r="AG100" s="153" t="s">
        <v>307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0">
        <v>31</v>
      </c>
      <c r="B101" s="181" t="s">
        <v>1602</v>
      </c>
      <c r="C101" s="187" t="s">
        <v>1603</v>
      </c>
      <c r="D101" s="182" t="s">
        <v>256</v>
      </c>
      <c r="E101" s="183">
        <v>1</v>
      </c>
      <c r="F101" s="184">
        <v>0</v>
      </c>
      <c r="G101" s="185">
        <f t="shared" si="0"/>
        <v>0</v>
      </c>
      <c r="H101" s="164">
        <v>11370</v>
      </c>
      <c r="I101" s="163">
        <f t="shared" si="1"/>
        <v>11370</v>
      </c>
      <c r="J101" s="164">
        <v>0</v>
      </c>
      <c r="K101" s="163">
        <f t="shared" si="2"/>
        <v>0</v>
      </c>
      <c r="L101" s="163">
        <v>21</v>
      </c>
      <c r="M101" s="163">
        <f t="shared" si="3"/>
        <v>0</v>
      </c>
      <c r="N101" s="162">
        <v>0</v>
      </c>
      <c r="O101" s="162">
        <f t="shared" si="4"/>
        <v>0</v>
      </c>
      <c r="P101" s="162">
        <v>0</v>
      </c>
      <c r="Q101" s="162">
        <f t="shared" si="5"/>
        <v>0</v>
      </c>
      <c r="R101" s="163"/>
      <c r="S101" s="163" t="s">
        <v>229</v>
      </c>
      <c r="T101" s="163" t="s">
        <v>217</v>
      </c>
      <c r="U101" s="163">
        <v>0</v>
      </c>
      <c r="V101" s="163">
        <f t="shared" si="6"/>
        <v>0</v>
      </c>
      <c r="W101" s="163"/>
      <c r="X101" s="163" t="s">
        <v>306</v>
      </c>
      <c r="Y101" s="163" t="s">
        <v>219</v>
      </c>
      <c r="Z101" s="153"/>
      <c r="AA101" s="153"/>
      <c r="AB101" s="153"/>
      <c r="AC101" s="153"/>
      <c r="AD101" s="153"/>
      <c r="AE101" s="153"/>
      <c r="AF101" s="153"/>
      <c r="AG101" s="153" t="s">
        <v>307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80">
        <v>32</v>
      </c>
      <c r="B102" s="181" t="s">
        <v>1604</v>
      </c>
      <c r="C102" s="187" t="s">
        <v>1605</v>
      </c>
      <c r="D102" s="182" t="s">
        <v>256</v>
      </c>
      <c r="E102" s="183">
        <v>1</v>
      </c>
      <c r="F102" s="184">
        <v>0</v>
      </c>
      <c r="G102" s="185">
        <f t="shared" si="0"/>
        <v>0</v>
      </c>
      <c r="H102" s="164">
        <v>6980</v>
      </c>
      <c r="I102" s="163">
        <f t="shared" si="1"/>
        <v>6980</v>
      </c>
      <c r="J102" s="164">
        <v>0</v>
      </c>
      <c r="K102" s="163">
        <f t="shared" si="2"/>
        <v>0</v>
      </c>
      <c r="L102" s="163">
        <v>21</v>
      </c>
      <c r="M102" s="163">
        <f t="shared" si="3"/>
        <v>0</v>
      </c>
      <c r="N102" s="162">
        <v>0</v>
      </c>
      <c r="O102" s="162">
        <f t="shared" si="4"/>
        <v>0</v>
      </c>
      <c r="P102" s="162">
        <v>0</v>
      </c>
      <c r="Q102" s="162">
        <f t="shared" si="5"/>
        <v>0</v>
      </c>
      <c r="R102" s="163"/>
      <c r="S102" s="163" t="s">
        <v>229</v>
      </c>
      <c r="T102" s="163" t="s">
        <v>217</v>
      </c>
      <c r="U102" s="163">
        <v>0</v>
      </c>
      <c r="V102" s="163">
        <f t="shared" si="6"/>
        <v>0</v>
      </c>
      <c r="W102" s="163"/>
      <c r="X102" s="163" t="s">
        <v>306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307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80">
        <v>33</v>
      </c>
      <c r="B103" s="181" t="s">
        <v>311</v>
      </c>
      <c r="C103" s="187" t="s">
        <v>312</v>
      </c>
      <c r="D103" s="182" t="s">
        <v>0</v>
      </c>
      <c r="E103" s="183">
        <v>3489.2293</v>
      </c>
      <c r="F103" s="184">
        <v>0</v>
      </c>
      <c r="G103" s="185">
        <f t="shared" si="0"/>
        <v>0</v>
      </c>
      <c r="H103" s="164">
        <v>0</v>
      </c>
      <c r="I103" s="163">
        <f t="shared" si="1"/>
        <v>0</v>
      </c>
      <c r="J103" s="164">
        <v>1.3</v>
      </c>
      <c r="K103" s="163">
        <f t="shared" si="2"/>
        <v>4536</v>
      </c>
      <c r="L103" s="163">
        <v>21</v>
      </c>
      <c r="M103" s="163">
        <f t="shared" si="3"/>
        <v>0</v>
      </c>
      <c r="N103" s="162">
        <v>0</v>
      </c>
      <c r="O103" s="162">
        <f t="shared" si="4"/>
        <v>0</v>
      </c>
      <c r="P103" s="162">
        <v>0</v>
      </c>
      <c r="Q103" s="162">
        <f t="shared" si="5"/>
        <v>0</v>
      </c>
      <c r="R103" s="163"/>
      <c r="S103" s="163" t="s">
        <v>216</v>
      </c>
      <c r="T103" s="163" t="s">
        <v>216</v>
      </c>
      <c r="U103" s="163">
        <v>0</v>
      </c>
      <c r="V103" s="163">
        <f t="shared" si="6"/>
        <v>0</v>
      </c>
      <c r="W103" s="163"/>
      <c r="X103" s="163" t="s">
        <v>291</v>
      </c>
      <c r="Y103" s="163" t="s">
        <v>219</v>
      </c>
      <c r="Z103" s="153"/>
      <c r="AA103" s="153"/>
      <c r="AB103" s="153"/>
      <c r="AC103" s="153"/>
      <c r="AD103" s="153"/>
      <c r="AE103" s="153"/>
      <c r="AF103" s="153"/>
      <c r="AG103" s="153" t="s">
        <v>297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x14ac:dyDescent="0.2">
      <c r="A104" s="167" t="s">
        <v>211</v>
      </c>
      <c r="B104" s="168" t="s">
        <v>165</v>
      </c>
      <c r="C104" s="186" t="s">
        <v>166</v>
      </c>
      <c r="D104" s="169"/>
      <c r="E104" s="170"/>
      <c r="F104" s="171"/>
      <c r="G104" s="172">
        <f>SUMIF(AG105:AG108,"&lt;&gt;NOR",G105:G108)</f>
        <v>0</v>
      </c>
      <c r="H104" s="166"/>
      <c r="I104" s="166">
        <f>SUM(I105:I108)</f>
        <v>0</v>
      </c>
      <c r="J104" s="166"/>
      <c r="K104" s="166">
        <f>SUM(K105:K108)</f>
        <v>275032.05</v>
      </c>
      <c r="L104" s="166"/>
      <c r="M104" s="166">
        <f>SUM(M105:M108)</f>
        <v>0</v>
      </c>
      <c r="N104" s="165"/>
      <c r="O104" s="165">
        <f>SUM(O105:O108)</f>
        <v>0</v>
      </c>
      <c r="P104" s="165"/>
      <c r="Q104" s="165">
        <f>SUM(Q105:Q108)</f>
        <v>0</v>
      </c>
      <c r="R104" s="166"/>
      <c r="S104" s="166"/>
      <c r="T104" s="166"/>
      <c r="U104" s="166"/>
      <c r="V104" s="166">
        <f>SUM(V105:V108)</f>
        <v>0</v>
      </c>
      <c r="W104" s="166"/>
      <c r="X104" s="166"/>
      <c r="Y104" s="166"/>
      <c r="AG104" t="s">
        <v>212</v>
      </c>
    </row>
    <row r="105" spans="1:60" ht="22.5" outlineLevel="1" x14ac:dyDescent="0.2">
      <c r="A105" s="180">
        <v>34</v>
      </c>
      <c r="B105" s="181" t="s">
        <v>1606</v>
      </c>
      <c r="C105" s="187" t="s">
        <v>1607</v>
      </c>
      <c r="D105" s="182" t="s">
        <v>507</v>
      </c>
      <c r="E105" s="183">
        <v>1</v>
      </c>
      <c r="F105" s="184">
        <v>0</v>
      </c>
      <c r="G105" s="185">
        <f>ROUND(E105*F105,2)</f>
        <v>0</v>
      </c>
      <c r="H105" s="164">
        <v>0</v>
      </c>
      <c r="I105" s="163">
        <f>ROUND(E105*H105,2)</f>
        <v>0</v>
      </c>
      <c r="J105" s="164">
        <v>105500</v>
      </c>
      <c r="K105" s="163">
        <f>ROUND(E105*J105,2)</f>
        <v>105500</v>
      </c>
      <c r="L105" s="163">
        <v>21</v>
      </c>
      <c r="M105" s="163">
        <f>G105*(1+L105/100)</f>
        <v>0</v>
      </c>
      <c r="N105" s="162">
        <v>0</v>
      </c>
      <c r="O105" s="162">
        <f>ROUND(E105*N105,2)</f>
        <v>0</v>
      </c>
      <c r="P105" s="162">
        <v>0</v>
      </c>
      <c r="Q105" s="162">
        <f>ROUND(E105*P105,2)</f>
        <v>0</v>
      </c>
      <c r="R105" s="163"/>
      <c r="S105" s="163" t="s">
        <v>229</v>
      </c>
      <c r="T105" s="163" t="s">
        <v>217</v>
      </c>
      <c r="U105" s="163">
        <v>0</v>
      </c>
      <c r="V105" s="163">
        <f>ROUND(E105*U105,2)</f>
        <v>0</v>
      </c>
      <c r="W105" s="163"/>
      <c r="X105" s="163" t="s">
        <v>240</v>
      </c>
      <c r="Y105" s="163" t="s">
        <v>219</v>
      </c>
      <c r="Z105" s="153"/>
      <c r="AA105" s="153"/>
      <c r="AB105" s="153"/>
      <c r="AC105" s="153"/>
      <c r="AD105" s="153"/>
      <c r="AE105" s="153"/>
      <c r="AF105" s="153"/>
      <c r="AG105" s="153" t="s">
        <v>241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ht="22.5" outlineLevel="1" x14ac:dyDescent="0.2">
      <c r="A106" s="180">
        <v>35</v>
      </c>
      <c r="B106" s="181" t="s">
        <v>1608</v>
      </c>
      <c r="C106" s="187" t="s">
        <v>1609</v>
      </c>
      <c r="D106" s="182" t="s">
        <v>507</v>
      </c>
      <c r="E106" s="183">
        <v>1</v>
      </c>
      <c r="F106" s="184">
        <v>0</v>
      </c>
      <c r="G106" s="185">
        <f>ROUND(E106*F106,2)</f>
        <v>0</v>
      </c>
      <c r="H106" s="164">
        <v>0</v>
      </c>
      <c r="I106" s="163">
        <f>ROUND(E106*H106,2)</f>
        <v>0</v>
      </c>
      <c r="J106" s="164">
        <v>37980</v>
      </c>
      <c r="K106" s="163">
        <f>ROUND(E106*J106,2)</f>
        <v>37980</v>
      </c>
      <c r="L106" s="163">
        <v>21</v>
      </c>
      <c r="M106" s="163">
        <f>G106*(1+L106/100)</f>
        <v>0</v>
      </c>
      <c r="N106" s="162">
        <v>0</v>
      </c>
      <c r="O106" s="162">
        <f>ROUND(E106*N106,2)</f>
        <v>0</v>
      </c>
      <c r="P106" s="162">
        <v>0</v>
      </c>
      <c r="Q106" s="162">
        <f>ROUND(E106*P106,2)</f>
        <v>0</v>
      </c>
      <c r="R106" s="163"/>
      <c r="S106" s="163" t="s">
        <v>229</v>
      </c>
      <c r="T106" s="163" t="s">
        <v>217</v>
      </c>
      <c r="U106" s="163">
        <v>0</v>
      </c>
      <c r="V106" s="163">
        <f>ROUND(E106*U106,2)</f>
        <v>0</v>
      </c>
      <c r="W106" s="163"/>
      <c r="X106" s="163" t="s">
        <v>240</v>
      </c>
      <c r="Y106" s="163" t="s">
        <v>219</v>
      </c>
      <c r="Z106" s="153"/>
      <c r="AA106" s="153"/>
      <c r="AB106" s="153"/>
      <c r="AC106" s="153"/>
      <c r="AD106" s="153"/>
      <c r="AE106" s="153"/>
      <c r="AF106" s="153"/>
      <c r="AG106" s="153" t="s">
        <v>241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80">
        <v>36</v>
      </c>
      <c r="B107" s="181" t="s">
        <v>1610</v>
      </c>
      <c r="C107" s="187" t="s">
        <v>1611</v>
      </c>
      <c r="D107" s="182" t="s">
        <v>256</v>
      </c>
      <c r="E107" s="183">
        <v>1</v>
      </c>
      <c r="F107" s="184">
        <v>0</v>
      </c>
      <c r="G107" s="185">
        <f>ROUND(E107*F107,2)</f>
        <v>0</v>
      </c>
      <c r="H107" s="164">
        <v>0</v>
      </c>
      <c r="I107" s="163">
        <f>ROUND(E107*H107,2)</f>
        <v>0</v>
      </c>
      <c r="J107" s="164">
        <v>125500</v>
      </c>
      <c r="K107" s="163">
        <f>ROUND(E107*J107,2)</f>
        <v>125500</v>
      </c>
      <c r="L107" s="163">
        <v>21</v>
      </c>
      <c r="M107" s="163">
        <f>G107*(1+L107/100)</f>
        <v>0</v>
      </c>
      <c r="N107" s="162">
        <v>0</v>
      </c>
      <c r="O107" s="162">
        <f>ROUND(E107*N107,2)</f>
        <v>0</v>
      </c>
      <c r="P107" s="162">
        <v>0</v>
      </c>
      <c r="Q107" s="162">
        <f>ROUND(E107*P107,2)</f>
        <v>0</v>
      </c>
      <c r="R107" s="163"/>
      <c r="S107" s="163" t="s">
        <v>229</v>
      </c>
      <c r="T107" s="163" t="s">
        <v>217</v>
      </c>
      <c r="U107" s="163">
        <v>0</v>
      </c>
      <c r="V107" s="163">
        <f>ROUND(E107*U107,2)</f>
        <v>0</v>
      </c>
      <c r="W107" s="163"/>
      <c r="X107" s="163" t="s">
        <v>240</v>
      </c>
      <c r="Y107" s="163" t="s">
        <v>219</v>
      </c>
      <c r="Z107" s="153"/>
      <c r="AA107" s="153"/>
      <c r="AB107" s="153"/>
      <c r="AC107" s="153"/>
      <c r="AD107" s="153"/>
      <c r="AE107" s="153"/>
      <c r="AF107" s="153"/>
      <c r="AG107" s="153" t="s">
        <v>241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80">
        <v>37</v>
      </c>
      <c r="B108" s="181" t="s">
        <v>549</v>
      </c>
      <c r="C108" s="187" t="s">
        <v>550</v>
      </c>
      <c r="D108" s="182" t="s">
        <v>0</v>
      </c>
      <c r="E108" s="183">
        <v>2689.8</v>
      </c>
      <c r="F108" s="184">
        <v>0</v>
      </c>
      <c r="G108" s="185">
        <f>ROUND(E108*F108,2)</f>
        <v>0</v>
      </c>
      <c r="H108" s="164">
        <v>0</v>
      </c>
      <c r="I108" s="163">
        <f>ROUND(E108*H108,2)</f>
        <v>0</v>
      </c>
      <c r="J108" s="164">
        <v>2.25</v>
      </c>
      <c r="K108" s="163">
        <f>ROUND(E108*J108,2)</f>
        <v>6052.05</v>
      </c>
      <c r="L108" s="163">
        <v>21</v>
      </c>
      <c r="M108" s="163">
        <f>G108*(1+L108/100)</f>
        <v>0</v>
      </c>
      <c r="N108" s="162">
        <v>0</v>
      </c>
      <c r="O108" s="162">
        <f>ROUND(E108*N108,2)</f>
        <v>0</v>
      </c>
      <c r="P108" s="162">
        <v>0</v>
      </c>
      <c r="Q108" s="162">
        <f>ROUND(E108*P108,2)</f>
        <v>0</v>
      </c>
      <c r="R108" s="163"/>
      <c r="S108" s="163" t="s">
        <v>216</v>
      </c>
      <c r="T108" s="163" t="s">
        <v>216</v>
      </c>
      <c r="U108" s="163">
        <v>0</v>
      </c>
      <c r="V108" s="163">
        <f>ROUND(E108*U108,2)</f>
        <v>0</v>
      </c>
      <c r="W108" s="163"/>
      <c r="X108" s="163" t="s">
        <v>291</v>
      </c>
      <c r="Y108" s="163" t="s">
        <v>219</v>
      </c>
      <c r="Z108" s="153"/>
      <c r="AA108" s="153"/>
      <c r="AB108" s="153"/>
      <c r="AC108" s="153"/>
      <c r="AD108" s="153"/>
      <c r="AE108" s="153"/>
      <c r="AF108" s="153"/>
      <c r="AG108" s="153" t="s">
        <v>297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x14ac:dyDescent="0.2">
      <c r="A109" s="167" t="s">
        <v>211</v>
      </c>
      <c r="B109" s="168" t="s">
        <v>167</v>
      </c>
      <c r="C109" s="186" t="s">
        <v>168</v>
      </c>
      <c r="D109" s="169"/>
      <c r="E109" s="170"/>
      <c r="F109" s="171"/>
      <c r="G109" s="172">
        <f>SUMIF(AG110:AG117,"&lt;&gt;NOR",G110:G117)</f>
        <v>0</v>
      </c>
      <c r="H109" s="166"/>
      <c r="I109" s="166">
        <f>SUM(I110:I117)</f>
        <v>9382.119999999999</v>
      </c>
      <c r="J109" s="166"/>
      <c r="K109" s="166">
        <f>SUM(K110:K117)</f>
        <v>43405.62000000001</v>
      </c>
      <c r="L109" s="166"/>
      <c r="M109" s="166">
        <f>SUM(M110:M117)</f>
        <v>0</v>
      </c>
      <c r="N109" s="165"/>
      <c r="O109" s="165">
        <f>SUM(O110:O117)</f>
        <v>0.36</v>
      </c>
      <c r="P109" s="165"/>
      <c r="Q109" s="165">
        <f>SUM(Q110:Q117)</f>
        <v>0</v>
      </c>
      <c r="R109" s="166"/>
      <c r="S109" s="166"/>
      <c r="T109" s="166"/>
      <c r="U109" s="166"/>
      <c r="V109" s="166">
        <f>SUM(V110:V117)</f>
        <v>59.05</v>
      </c>
      <c r="W109" s="166"/>
      <c r="X109" s="166"/>
      <c r="Y109" s="166"/>
      <c r="AG109" t="s">
        <v>212</v>
      </c>
    </row>
    <row r="110" spans="1:60" outlineLevel="1" x14ac:dyDescent="0.2">
      <c r="A110" s="174">
        <v>38</v>
      </c>
      <c r="B110" s="175" t="s">
        <v>1612</v>
      </c>
      <c r="C110" s="188" t="s">
        <v>1613</v>
      </c>
      <c r="D110" s="176" t="s">
        <v>249</v>
      </c>
      <c r="E110" s="177">
        <v>151.41</v>
      </c>
      <c r="F110" s="178">
        <v>0</v>
      </c>
      <c r="G110" s="179">
        <f>ROUND(E110*F110,2)</f>
        <v>0</v>
      </c>
      <c r="H110" s="164">
        <v>16.09</v>
      </c>
      <c r="I110" s="163">
        <f>ROUND(E110*H110,2)</f>
        <v>2436.19</v>
      </c>
      <c r="J110" s="164">
        <v>150.41</v>
      </c>
      <c r="K110" s="163">
        <f>ROUND(E110*J110,2)</f>
        <v>22773.58</v>
      </c>
      <c r="L110" s="163">
        <v>21</v>
      </c>
      <c r="M110" s="163">
        <f>G110*(1+L110/100)</f>
        <v>0</v>
      </c>
      <c r="N110" s="162">
        <v>3.2000000000000003E-4</v>
      </c>
      <c r="O110" s="162">
        <f>ROUND(E110*N110,2)</f>
        <v>0.05</v>
      </c>
      <c r="P110" s="162">
        <v>0</v>
      </c>
      <c r="Q110" s="162">
        <f>ROUND(E110*P110,2)</f>
        <v>0</v>
      </c>
      <c r="R110" s="163"/>
      <c r="S110" s="163" t="s">
        <v>216</v>
      </c>
      <c r="T110" s="163" t="s">
        <v>216</v>
      </c>
      <c r="U110" s="163">
        <v>0.23599999999999999</v>
      </c>
      <c r="V110" s="163">
        <f>ROUND(E110*U110,2)</f>
        <v>35.729999999999997</v>
      </c>
      <c r="W110" s="163"/>
      <c r="X110" s="163" t="s">
        <v>240</v>
      </c>
      <c r="Y110" s="163" t="s">
        <v>219</v>
      </c>
      <c r="Z110" s="153"/>
      <c r="AA110" s="153"/>
      <c r="AB110" s="153"/>
      <c r="AC110" s="153"/>
      <c r="AD110" s="153"/>
      <c r="AE110" s="153"/>
      <c r="AF110" s="153"/>
      <c r="AG110" s="153" t="s">
        <v>241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2" x14ac:dyDescent="0.2">
      <c r="A111" s="160"/>
      <c r="B111" s="161"/>
      <c r="C111" s="194" t="s">
        <v>1614</v>
      </c>
      <c r="D111" s="192"/>
      <c r="E111" s="193">
        <v>17.899999999999999</v>
      </c>
      <c r="F111" s="163"/>
      <c r="G111" s="163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3"/>
      <c r="AA111" s="153"/>
      <c r="AB111" s="153"/>
      <c r="AC111" s="153"/>
      <c r="AD111" s="153"/>
      <c r="AE111" s="153"/>
      <c r="AF111" s="153"/>
      <c r="AG111" s="153" t="s">
        <v>243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3" x14ac:dyDescent="0.2">
      <c r="A112" s="160"/>
      <c r="B112" s="161"/>
      <c r="C112" s="194" t="s">
        <v>1615</v>
      </c>
      <c r="D112" s="192"/>
      <c r="E112" s="193">
        <v>16.5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3"/>
      <c r="AA112" s="153"/>
      <c r="AB112" s="153"/>
      <c r="AC112" s="153"/>
      <c r="AD112" s="153"/>
      <c r="AE112" s="153"/>
      <c r="AF112" s="153"/>
      <c r="AG112" s="153" t="s">
        <v>243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3" x14ac:dyDescent="0.2">
      <c r="A113" s="160"/>
      <c r="B113" s="161"/>
      <c r="C113" s="194" t="s">
        <v>1616</v>
      </c>
      <c r="D113" s="192"/>
      <c r="E113" s="193">
        <v>117.01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3"/>
      <c r="AA113" s="153"/>
      <c r="AB113" s="153"/>
      <c r="AC113" s="153"/>
      <c r="AD113" s="153"/>
      <c r="AE113" s="153"/>
      <c r="AF113" s="153"/>
      <c r="AG113" s="153" t="s">
        <v>243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80">
        <v>39</v>
      </c>
      <c r="B114" s="181" t="s">
        <v>1617</v>
      </c>
      <c r="C114" s="187" t="s">
        <v>1618</v>
      </c>
      <c r="D114" s="182" t="s">
        <v>249</v>
      </c>
      <c r="E114" s="183">
        <v>151.41</v>
      </c>
      <c r="F114" s="184">
        <v>0</v>
      </c>
      <c r="G114" s="185">
        <f>ROUND(E114*F114,2)</f>
        <v>0</v>
      </c>
      <c r="H114" s="164">
        <v>5.66</v>
      </c>
      <c r="I114" s="163">
        <f>ROUND(E114*H114,2)</f>
        <v>856.98</v>
      </c>
      <c r="J114" s="164">
        <v>111.34</v>
      </c>
      <c r="K114" s="163">
        <f>ROUND(E114*J114,2)</f>
        <v>16857.990000000002</v>
      </c>
      <c r="L114" s="163">
        <v>21</v>
      </c>
      <c r="M114" s="163">
        <f>G114*(1+L114/100)</f>
        <v>0</v>
      </c>
      <c r="N114" s="162">
        <v>0</v>
      </c>
      <c r="O114" s="162">
        <f>ROUND(E114*N114,2)</f>
        <v>0</v>
      </c>
      <c r="P114" s="162">
        <v>0</v>
      </c>
      <c r="Q114" s="162">
        <f>ROUND(E114*P114,2)</f>
        <v>0</v>
      </c>
      <c r="R114" s="163"/>
      <c r="S114" s="163" t="s">
        <v>216</v>
      </c>
      <c r="T114" s="163" t="s">
        <v>216</v>
      </c>
      <c r="U114" s="163">
        <v>0.154</v>
      </c>
      <c r="V114" s="163">
        <f>ROUND(E114*U114,2)</f>
        <v>23.32</v>
      </c>
      <c r="W114" s="163"/>
      <c r="X114" s="163" t="s">
        <v>240</v>
      </c>
      <c r="Y114" s="163" t="s">
        <v>219</v>
      </c>
      <c r="Z114" s="153"/>
      <c r="AA114" s="153"/>
      <c r="AB114" s="153"/>
      <c r="AC114" s="153"/>
      <c r="AD114" s="153"/>
      <c r="AE114" s="153"/>
      <c r="AF114" s="153"/>
      <c r="AG114" s="153" t="s">
        <v>241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4">
        <v>40</v>
      </c>
      <c r="B115" s="175" t="s">
        <v>1619</v>
      </c>
      <c r="C115" s="188" t="s">
        <v>2160</v>
      </c>
      <c r="D115" s="176" t="s">
        <v>245</v>
      </c>
      <c r="E115" s="177">
        <v>15.89805</v>
      </c>
      <c r="F115" s="178">
        <v>0</v>
      </c>
      <c r="G115" s="179">
        <f>ROUND(E115*F115,2)</f>
        <v>0</v>
      </c>
      <c r="H115" s="164">
        <v>383</v>
      </c>
      <c r="I115" s="163">
        <f>ROUND(E115*H115,2)</f>
        <v>6088.95</v>
      </c>
      <c r="J115" s="164">
        <v>0</v>
      </c>
      <c r="K115" s="163">
        <f>ROUND(E115*J115,2)</f>
        <v>0</v>
      </c>
      <c r="L115" s="163">
        <v>21</v>
      </c>
      <c r="M115" s="163">
        <f>G115*(1+L115/100)</f>
        <v>0</v>
      </c>
      <c r="N115" s="162">
        <v>1.9199999999999998E-2</v>
      </c>
      <c r="O115" s="162">
        <f>ROUND(E115*N115,2)</f>
        <v>0.31</v>
      </c>
      <c r="P115" s="162">
        <v>0</v>
      </c>
      <c r="Q115" s="162">
        <f>ROUND(E115*P115,2)</f>
        <v>0</v>
      </c>
      <c r="R115" s="163" t="s">
        <v>305</v>
      </c>
      <c r="S115" s="163" t="s">
        <v>216</v>
      </c>
      <c r="T115" s="163" t="s">
        <v>216</v>
      </c>
      <c r="U115" s="163">
        <v>0</v>
      </c>
      <c r="V115" s="163">
        <f>ROUND(E115*U115,2)</f>
        <v>0</v>
      </c>
      <c r="W115" s="163"/>
      <c r="X115" s="163" t="s">
        <v>306</v>
      </c>
      <c r="Y115" s="163" t="s">
        <v>219</v>
      </c>
      <c r="Z115" s="153"/>
      <c r="AA115" s="153"/>
      <c r="AB115" s="153"/>
      <c r="AC115" s="153"/>
      <c r="AD115" s="153"/>
      <c r="AE115" s="153"/>
      <c r="AF115" s="153"/>
      <c r="AG115" s="153" t="s">
        <v>307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2" x14ac:dyDescent="0.2">
      <c r="A116" s="160"/>
      <c r="B116" s="161"/>
      <c r="C116" s="194" t="s">
        <v>1621</v>
      </c>
      <c r="D116" s="192"/>
      <c r="E116" s="193">
        <v>15.89805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3"/>
      <c r="AA116" s="153"/>
      <c r="AB116" s="153"/>
      <c r="AC116" s="153"/>
      <c r="AD116" s="153"/>
      <c r="AE116" s="153"/>
      <c r="AF116" s="153"/>
      <c r="AG116" s="153" t="s">
        <v>243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80">
        <v>41</v>
      </c>
      <c r="B117" s="181" t="s">
        <v>1622</v>
      </c>
      <c r="C117" s="187" t="s">
        <v>1623</v>
      </c>
      <c r="D117" s="182" t="s">
        <v>0</v>
      </c>
      <c r="E117" s="183">
        <v>490.13690000000003</v>
      </c>
      <c r="F117" s="184">
        <v>0</v>
      </c>
      <c r="G117" s="185">
        <f>ROUND(E117*F117,2)</f>
        <v>0</v>
      </c>
      <c r="H117" s="164">
        <v>0</v>
      </c>
      <c r="I117" s="163">
        <f>ROUND(E117*H117,2)</f>
        <v>0</v>
      </c>
      <c r="J117" s="164">
        <v>7.7</v>
      </c>
      <c r="K117" s="163">
        <f>ROUND(E117*J117,2)</f>
        <v>3774.05</v>
      </c>
      <c r="L117" s="163">
        <v>21</v>
      </c>
      <c r="M117" s="163">
        <f>G117*(1+L117/100)</f>
        <v>0</v>
      </c>
      <c r="N117" s="162">
        <v>0</v>
      </c>
      <c r="O117" s="162">
        <f>ROUND(E117*N117,2)</f>
        <v>0</v>
      </c>
      <c r="P117" s="162">
        <v>0</v>
      </c>
      <c r="Q117" s="162">
        <f>ROUND(E117*P117,2)</f>
        <v>0</v>
      </c>
      <c r="R117" s="163"/>
      <c r="S117" s="163" t="s">
        <v>216</v>
      </c>
      <c r="T117" s="163" t="s">
        <v>216</v>
      </c>
      <c r="U117" s="163">
        <v>0</v>
      </c>
      <c r="V117" s="163">
        <f>ROUND(E117*U117,2)</f>
        <v>0</v>
      </c>
      <c r="W117" s="163"/>
      <c r="X117" s="163" t="s">
        <v>291</v>
      </c>
      <c r="Y117" s="163" t="s">
        <v>219</v>
      </c>
      <c r="Z117" s="153"/>
      <c r="AA117" s="153"/>
      <c r="AB117" s="153"/>
      <c r="AC117" s="153"/>
      <c r="AD117" s="153"/>
      <c r="AE117" s="153"/>
      <c r="AF117" s="153"/>
      <c r="AG117" s="153" t="s">
        <v>297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x14ac:dyDescent="0.2">
      <c r="A118" s="167" t="s">
        <v>211</v>
      </c>
      <c r="B118" s="168" t="s">
        <v>169</v>
      </c>
      <c r="C118" s="186" t="s">
        <v>170</v>
      </c>
      <c r="D118" s="169"/>
      <c r="E118" s="170"/>
      <c r="F118" s="171"/>
      <c r="G118" s="172">
        <f>SUMIF(AG119:AG127,"&lt;&gt;NOR",G119:G127)</f>
        <v>0</v>
      </c>
      <c r="H118" s="166"/>
      <c r="I118" s="166">
        <f>SUM(I119:I127)</f>
        <v>3383.21</v>
      </c>
      <c r="J118" s="166"/>
      <c r="K118" s="166">
        <f>SUM(K119:K127)</f>
        <v>4099.95</v>
      </c>
      <c r="L118" s="166"/>
      <c r="M118" s="166">
        <f>SUM(M119:M127)</f>
        <v>0</v>
      </c>
      <c r="N118" s="165"/>
      <c r="O118" s="165">
        <f>SUM(O119:O127)</f>
        <v>0.15</v>
      </c>
      <c r="P118" s="165"/>
      <c r="Q118" s="165">
        <f>SUM(Q119:Q127)</f>
        <v>0</v>
      </c>
      <c r="R118" s="166"/>
      <c r="S118" s="166"/>
      <c r="T118" s="166"/>
      <c r="U118" s="166"/>
      <c r="V118" s="166">
        <f>SUM(V119:V127)</f>
        <v>5.96</v>
      </c>
      <c r="W118" s="166"/>
      <c r="X118" s="166"/>
      <c r="Y118" s="166"/>
      <c r="AG118" t="s">
        <v>212</v>
      </c>
    </row>
    <row r="119" spans="1:60" outlineLevel="1" x14ac:dyDescent="0.2">
      <c r="A119" s="174">
        <v>42</v>
      </c>
      <c r="B119" s="175" t="s">
        <v>1624</v>
      </c>
      <c r="C119" s="188" t="s">
        <v>1625</v>
      </c>
      <c r="D119" s="176" t="s">
        <v>249</v>
      </c>
      <c r="E119" s="177">
        <v>14.9</v>
      </c>
      <c r="F119" s="178">
        <v>0</v>
      </c>
      <c r="G119" s="179">
        <f>ROUND(E119*F119,2)</f>
        <v>0</v>
      </c>
      <c r="H119" s="164">
        <v>53.31</v>
      </c>
      <c r="I119" s="163">
        <f>ROUND(E119*H119,2)</f>
        <v>794.32</v>
      </c>
      <c r="J119" s="164">
        <v>254.69</v>
      </c>
      <c r="K119" s="163">
        <f>ROUND(E119*J119,2)</f>
        <v>3794.88</v>
      </c>
      <c r="L119" s="163">
        <v>21</v>
      </c>
      <c r="M119" s="163">
        <f>G119*(1+L119/100)</f>
        <v>0</v>
      </c>
      <c r="N119" s="162">
        <v>1.5100000000000001E-3</v>
      </c>
      <c r="O119" s="162">
        <f>ROUND(E119*N119,2)</f>
        <v>0.02</v>
      </c>
      <c r="P119" s="162">
        <v>0</v>
      </c>
      <c r="Q119" s="162">
        <f>ROUND(E119*P119,2)</f>
        <v>0</v>
      </c>
      <c r="R119" s="163"/>
      <c r="S119" s="163" t="s">
        <v>216</v>
      </c>
      <c r="T119" s="163" t="s">
        <v>216</v>
      </c>
      <c r="U119" s="163">
        <v>0.4</v>
      </c>
      <c r="V119" s="163">
        <f>ROUND(E119*U119,2)</f>
        <v>5.96</v>
      </c>
      <c r="W119" s="163"/>
      <c r="X119" s="163" t="s">
        <v>240</v>
      </c>
      <c r="Y119" s="163" t="s">
        <v>219</v>
      </c>
      <c r="Z119" s="153"/>
      <c r="AA119" s="153"/>
      <c r="AB119" s="153"/>
      <c r="AC119" s="153"/>
      <c r="AD119" s="153"/>
      <c r="AE119" s="153"/>
      <c r="AF119" s="153"/>
      <c r="AG119" s="153" t="s">
        <v>241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2" x14ac:dyDescent="0.2">
      <c r="A120" s="160"/>
      <c r="B120" s="161"/>
      <c r="C120" s="194" t="s">
        <v>1626</v>
      </c>
      <c r="D120" s="192"/>
      <c r="E120" s="193">
        <v>8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3"/>
      <c r="AA120" s="153"/>
      <c r="AB120" s="153"/>
      <c r="AC120" s="153"/>
      <c r="AD120" s="153"/>
      <c r="AE120" s="153"/>
      <c r="AF120" s="153"/>
      <c r="AG120" s="153" t="s">
        <v>243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3" x14ac:dyDescent="0.2">
      <c r="A121" s="160"/>
      <c r="B121" s="161"/>
      <c r="C121" s="194" t="s">
        <v>1627</v>
      </c>
      <c r="D121" s="192"/>
      <c r="E121" s="193">
        <v>5.9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3"/>
      <c r="AA121" s="153"/>
      <c r="AB121" s="153"/>
      <c r="AC121" s="153"/>
      <c r="AD121" s="153"/>
      <c r="AE121" s="153"/>
      <c r="AF121" s="153"/>
      <c r="AG121" s="153" t="s">
        <v>243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3" x14ac:dyDescent="0.2">
      <c r="A122" s="160"/>
      <c r="B122" s="161"/>
      <c r="C122" s="194" t="s">
        <v>1628</v>
      </c>
      <c r="D122" s="192"/>
      <c r="E122" s="193">
        <v>1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3"/>
      <c r="AA122" s="153"/>
      <c r="AB122" s="153"/>
      <c r="AC122" s="153"/>
      <c r="AD122" s="153"/>
      <c r="AE122" s="153"/>
      <c r="AF122" s="153"/>
      <c r="AG122" s="153" t="s">
        <v>243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22.5" outlineLevel="1" x14ac:dyDescent="0.2">
      <c r="A123" s="174">
        <v>43</v>
      </c>
      <c r="B123" s="175" t="s">
        <v>1619</v>
      </c>
      <c r="C123" s="188" t="s">
        <v>1620</v>
      </c>
      <c r="D123" s="176" t="s">
        <v>245</v>
      </c>
      <c r="E123" s="177">
        <v>6.7595000000000001</v>
      </c>
      <c r="F123" s="178">
        <v>0</v>
      </c>
      <c r="G123" s="179">
        <f>ROUND(E123*F123,2)</f>
        <v>0</v>
      </c>
      <c r="H123" s="164">
        <v>383</v>
      </c>
      <c r="I123" s="163">
        <f>ROUND(E123*H123,2)</f>
        <v>2588.89</v>
      </c>
      <c r="J123" s="164">
        <v>0</v>
      </c>
      <c r="K123" s="163">
        <f>ROUND(E123*J123,2)</f>
        <v>0</v>
      </c>
      <c r="L123" s="163">
        <v>21</v>
      </c>
      <c r="M123" s="163">
        <f>G123*(1+L123/100)</f>
        <v>0</v>
      </c>
      <c r="N123" s="162">
        <v>1.9199999999999998E-2</v>
      </c>
      <c r="O123" s="162">
        <f>ROUND(E123*N123,2)</f>
        <v>0.13</v>
      </c>
      <c r="P123" s="162">
        <v>0</v>
      </c>
      <c r="Q123" s="162">
        <f>ROUND(E123*P123,2)</f>
        <v>0</v>
      </c>
      <c r="R123" s="163" t="s">
        <v>305</v>
      </c>
      <c r="S123" s="163" t="s">
        <v>216</v>
      </c>
      <c r="T123" s="163" t="s">
        <v>216</v>
      </c>
      <c r="U123" s="163">
        <v>0</v>
      </c>
      <c r="V123" s="163">
        <f>ROUND(E123*U123,2)</f>
        <v>0</v>
      </c>
      <c r="W123" s="163"/>
      <c r="X123" s="163" t="s">
        <v>306</v>
      </c>
      <c r="Y123" s="163" t="s">
        <v>219</v>
      </c>
      <c r="Z123" s="153"/>
      <c r="AA123" s="153"/>
      <c r="AB123" s="153"/>
      <c r="AC123" s="153"/>
      <c r="AD123" s="153"/>
      <c r="AE123" s="153"/>
      <c r="AF123" s="153"/>
      <c r="AG123" s="153" t="s">
        <v>307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2" x14ac:dyDescent="0.2">
      <c r="A124" s="160"/>
      <c r="B124" s="161"/>
      <c r="C124" s="194" t="s">
        <v>1629</v>
      </c>
      <c r="D124" s="192"/>
      <c r="E124" s="193">
        <v>3.3439999999999999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3"/>
      <c r="AA124" s="153"/>
      <c r="AB124" s="153"/>
      <c r="AC124" s="153"/>
      <c r="AD124" s="153"/>
      <c r="AE124" s="153"/>
      <c r="AF124" s="153"/>
      <c r="AG124" s="153" t="s">
        <v>243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3" x14ac:dyDescent="0.2">
      <c r="A125" s="160"/>
      <c r="B125" s="161"/>
      <c r="C125" s="194" t="s">
        <v>1630</v>
      </c>
      <c r="D125" s="192"/>
      <c r="E125" s="193">
        <v>2.9205000000000001</v>
      </c>
      <c r="F125" s="163"/>
      <c r="G125" s="163"/>
      <c r="H125" s="163"/>
      <c r="I125" s="163"/>
      <c r="J125" s="163"/>
      <c r="K125" s="163"/>
      <c r="L125" s="163"/>
      <c r="M125" s="163"/>
      <c r="N125" s="162"/>
      <c r="O125" s="162"/>
      <c r="P125" s="162"/>
      <c r="Q125" s="162"/>
      <c r="R125" s="163"/>
      <c r="S125" s="163"/>
      <c r="T125" s="163"/>
      <c r="U125" s="163"/>
      <c r="V125" s="163"/>
      <c r="W125" s="163"/>
      <c r="X125" s="163"/>
      <c r="Y125" s="163"/>
      <c r="Z125" s="153"/>
      <c r="AA125" s="153"/>
      <c r="AB125" s="153"/>
      <c r="AC125" s="153"/>
      <c r="AD125" s="153"/>
      <c r="AE125" s="153"/>
      <c r="AF125" s="153"/>
      <c r="AG125" s="153" t="s">
        <v>243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3" x14ac:dyDescent="0.2">
      <c r="A126" s="160"/>
      <c r="B126" s="161"/>
      <c r="C126" s="194" t="s">
        <v>1631</v>
      </c>
      <c r="D126" s="192"/>
      <c r="E126" s="193">
        <v>0.495</v>
      </c>
      <c r="F126" s="163"/>
      <c r="G126" s="163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3"/>
      <c r="AA126" s="153"/>
      <c r="AB126" s="153"/>
      <c r="AC126" s="153"/>
      <c r="AD126" s="153"/>
      <c r="AE126" s="153"/>
      <c r="AF126" s="153"/>
      <c r="AG126" s="153" t="s">
        <v>243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80">
        <v>44</v>
      </c>
      <c r="B127" s="181" t="s">
        <v>1632</v>
      </c>
      <c r="C127" s="187" t="s">
        <v>574</v>
      </c>
      <c r="D127" s="182" t="s">
        <v>0</v>
      </c>
      <c r="E127" s="183">
        <v>71.780900000000003</v>
      </c>
      <c r="F127" s="184">
        <v>0</v>
      </c>
      <c r="G127" s="185">
        <f>ROUND(E127*F127,2)</f>
        <v>0</v>
      </c>
      <c r="H127" s="164">
        <v>0</v>
      </c>
      <c r="I127" s="163">
        <f>ROUND(E127*H127,2)</f>
        <v>0</v>
      </c>
      <c r="J127" s="164">
        <v>4.25</v>
      </c>
      <c r="K127" s="163">
        <f>ROUND(E127*J127,2)</f>
        <v>305.07</v>
      </c>
      <c r="L127" s="163">
        <v>21</v>
      </c>
      <c r="M127" s="163">
        <f>G127*(1+L127/100)</f>
        <v>0</v>
      </c>
      <c r="N127" s="162">
        <v>0</v>
      </c>
      <c r="O127" s="162">
        <f>ROUND(E127*N127,2)</f>
        <v>0</v>
      </c>
      <c r="P127" s="162">
        <v>0</v>
      </c>
      <c r="Q127" s="162">
        <f>ROUND(E127*P127,2)</f>
        <v>0</v>
      </c>
      <c r="R127" s="163"/>
      <c r="S127" s="163" t="s">
        <v>216</v>
      </c>
      <c r="T127" s="163" t="s">
        <v>216</v>
      </c>
      <c r="U127" s="163">
        <v>0</v>
      </c>
      <c r="V127" s="163">
        <f>ROUND(E127*U127,2)</f>
        <v>0</v>
      </c>
      <c r="W127" s="163"/>
      <c r="X127" s="163" t="s">
        <v>291</v>
      </c>
      <c r="Y127" s="163" t="s">
        <v>219</v>
      </c>
      <c r="Z127" s="153"/>
      <c r="AA127" s="153"/>
      <c r="AB127" s="153"/>
      <c r="AC127" s="153"/>
      <c r="AD127" s="153"/>
      <c r="AE127" s="153"/>
      <c r="AF127" s="153"/>
      <c r="AG127" s="153" t="s">
        <v>297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">
      <c r="A128" s="167" t="s">
        <v>211</v>
      </c>
      <c r="B128" s="168" t="s">
        <v>171</v>
      </c>
      <c r="C128" s="186" t="s">
        <v>172</v>
      </c>
      <c r="D128" s="169"/>
      <c r="E128" s="170"/>
      <c r="F128" s="171"/>
      <c r="G128" s="172">
        <f>SUMIF(AG129:AG129,"&lt;&gt;NOR",G129:G129)</f>
        <v>0</v>
      </c>
      <c r="H128" s="166"/>
      <c r="I128" s="166">
        <f>SUM(I129:I129)</f>
        <v>0</v>
      </c>
      <c r="J128" s="166"/>
      <c r="K128" s="166">
        <f>SUM(K129:K129)</f>
        <v>1600</v>
      </c>
      <c r="L128" s="166"/>
      <c r="M128" s="166">
        <f>SUM(M129:M129)</f>
        <v>0</v>
      </c>
      <c r="N128" s="165"/>
      <c r="O128" s="165">
        <f>SUM(O129:O129)</f>
        <v>0</v>
      </c>
      <c r="P128" s="165"/>
      <c r="Q128" s="165">
        <f>SUM(Q129:Q129)</f>
        <v>0</v>
      </c>
      <c r="R128" s="166"/>
      <c r="S128" s="166"/>
      <c r="T128" s="166"/>
      <c r="U128" s="166"/>
      <c r="V128" s="166">
        <f>SUM(V129:V129)</f>
        <v>0</v>
      </c>
      <c r="W128" s="166"/>
      <c r="X128" s="166"/>
      <c r="Y128" s="166"/>
      <c r="AG128" t="s">
        <v>212</v>
      </c>
    </row>
    <row r="129" spans="1:60" outlineLevel="1" x14ac:dyDescent="0.2">
      <c r="A129" s="180">
        <v>45</v>
      </c>
      <c r="B129" s="181" t="s">
        <v>313</v>
      </c>
      <c r="C129" s="187" t="s">
        <v>314</v>
      </c>
      <c r="D129" s="182" t="s">
        <v>256</v>
      </c>
      <c r="E129" s="183">
        <v>2</v>
      </c>
      <c r="F129" s="184">
        <v>0</v>
      </c>
      <c r="G129" s="185">
        <f>ROUND(E129*F129,2)</f>
        <v>0</v>
      </c>
      <c r="H129" s="164">
        <v>0</v>
      </c>
      <c r="I129" s="163">
        <f>ROUND(E129*H129,2)</f>
        <v>0</v>
      </c>
      <c r="J129" s="164">
        <v>800</v>
      </c>
      <c r="K129" s="163">
        <f>ROUND(E129*J129,2)</f>
        <v>1600</v>
      </c>
      <c r="L129" s="163">
        <v>21</v>
      </c>
      <c r="M129" s="163">
        <f>G129*(1+L129/100)</f>
        <v>0</v>
      </c>
      <c r="N129" s="162">
        <v>0</v>
      </c>
      <c r="O129" s="162">
        <f>ROUND(E129*N129,2)</f>
        <v>0</v>
      </c>
      <c r="P129" s="162">
        <v>0</v>
      </c>
      <c r="Q129" s="162">
        <f>ROUND(E129*P129,2)</f>
        <v>0</v>
      </c>
      <c r="R129" s="163"/>
      <c r="S129" s="163" t="s">
        <v>229</v>
      </c>
      <c r="T129" s="163" t="s">
        <v>217</v>
      </c>
      <c r="U129" s="163">
        <v>0</v>
      </c>
      <c r="V129" s="163">
        <f>ROUND(E129*U129,2)</f>
        <v>0</v>
      </c>
      <c r="W129" s="163"/>
      <c r="X129" s="163" t="s">
        <v>240</v>
      </c>
      <c r="Y129" s="163" t="s">
        <v>219</v>
      </c>
      <c r="Z129" s="153"/>
      <c r="AA129" s="153"/>
      <c r="AB129" s="153"/>
      <c r="AC129" s="153"/>
      <c r="AD129" s="153"/>
      <c r="AE129" s="153"/>
      <c r="AF129" s="153"/>
      <c r="AG129" s="153" t="s">
        <v>241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67" t="s">
        <v>211</v>
      </c>
      <c r="B130" s="168" t="s">
        <v>173</v>
      </c>
      <c r="C130" s="186" t="s">
        <v>174</v>
      </c>
      <c r="D130" s="169"/>
      <c r="E130" s="170"/>
      <c r="F130" s="171"/>
      <c r="G130" s="172">
        <f>SUMIF(AG131:AG140,"&lt;&gt;NOR",G131:G140)</f>
        <v>0</v>
      </c>
      <c r="H130" s="166"/>
      <c r="I130" s="166">
        <f>SUM(I131:I140)</f>
        <v>16743.23</v>
      </c>
      <c r="J130" s="166"/>
      <c r="K130" s="166">
        <f>SUM(K131:K140)</f>
        <v>79264.34</v>
      </c>
      <c r="L130" s="166"/>
      <c r="M130" s="166">
        <f>SUM(M131:M140)</f>
        <v>0</v>
      </c>
      <c r="N130" s="165"/>
      <c r="O130" s="165">
        <f>SUM(O131:O140)</f>
        <v>0.34</v>
      </c>
      <c r="P130" s="165"/>
      <c r="Q130" s="165">
        <f>SUM(Q131:Q140)</f>
        <v>0</v>
      </c>
      <c r="R130" s="166"/>
      <c r="S130" s="166"/>
      <c r="T130" s="166"/>
      <c r="U130" s="166"/>
      <c r="V130" s="166">
        <f>SUM(V131:V140)</f>
        <v>124.64</v>
      </c>
      <c r="W130" s="166"/>
      <c r="X130" s="166"/>
      <c r="Y130" s="166"/>
      <c r="AG130" t="s">
        <v>212</v>
      </c>
    </row>
    <row r="131" spans="1:60" outlineLevel="1" x14ac:dyDescent="0.2">
      <c r="A131" s="174">
        <v>46</v>
      </c>
      <c r="B131" s="175" t="s">
        <v>315</v>
      </c>
      <c r="C131" s="188" t="s">
        <v>2161</v>
      </c>
      <c r="D131" s="176" t="s">
        <v>245</v>
      </c>
      <c r="E131" s="177">
        <v>1223.0264</v>
      </c>
      <c r="F131" s="178">
        <v>0</v>
      </c>
      <c r="G131" s="179">
        <f>ROUND(E131*F131,2)</f>
        <v>0</v>
      </c>
      <c r="H131" s="164">
        <v>13.69</v>
      </c>
      <c r="I131" s="163">
        <f>ROUND(E131*H131,2)</f>
        <v>16743.23</v>
      </c>
      <c r="J131" s="164">
        <v>64.81</v>
      </c>
      <c r="K131" s="163">
        <f>ROUND(E131*J131,2)</f>
        <v>79264.34</v>
      </c>
      <c r="L131" s="163">
        <v>21</v>
      </c>
      <c r="M131" s="163">
        <f>G131*(1+L131/100)</f>
        <v>0</v>
      </c>
      <c r="N131" s="162">
        <v>2.7999999999999998E-4</v>
      </c>
      <c r="O131" s="162">
        <f>ROUND(E131*N131,2)</f>
        <v>0.34</v>
      </c>
      <c r="P131" s="162">
        <v>0</v>
      </c>
      <c r="Q131" s="162">
        <f>ROUND(E131*P131,2)</f>
        <v>0</v>
      </c>
      <c r="R131" s="163"/>
      <c r="S131" s="163" t="s">
        <v>216</v>
      </c>
      <c r="T131" s="163" t="s">
        <v>216</v>
      </c>
      <c r="U131" s="163">
        <v>0.10191</v>
      </c>
      <c r="V131" s="163">
        <f>ROUND(E131*U131,2)</f>
        <v>124.64</v>
      </c>
      <c r="W131" s="163"/>
      <c r="X131" s="163" t="s">
        <v>240</v>
      </c>
      <c r="Y131" s="163" t="s">
        <v>219</v>
      </c>
      <c r="Z131" s="153"/>
      <c r="AA131" s="153"/>
      <c r="AB131" s="153"/>
      <c r="AC131" s="153"/>
      <c r="AD131" s="153"/>
      <c r="AE131" s="153"/>
      <c r="AF131" s="153"/>
      <c r="AG131" s="153" t="s">
        <v>241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2" x14ac:dyDescent="0.2">
      <c r="A132" s="160"/>
      <c r="B132" s="161"/>
      <c r="C132" s="194" t="s">
        <v>1633</v>
      </c>
      <c r="D132" s="192"/>
      <c r="E132" s="193">
        <v>180.71299999999999</v>
      </c>
      <c r="F132" s="163"/>
      <c r="G132" s="163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3"/>
      <c r="AA132" s="153"/>
      <c r="AB132" s="153"/>
      <c r="AC132" s="153"/>
      <c r="AD132" s="153"/>
      <c r="AE132" s="153"/>
      <c r="AF132" s="153"/>
      <c r="AG132" s="153" t="s">
        <v>243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3" x14ac:dyDescent="0.2">
      <c r="A133" s="160"/>
      <c r="B133" s="161"/>
      <c r="C133" s="194" t="s">
        <v>1634</v>
      </c>
      <c r="D133" s="192"/>
      <c r="E133" s="193">
        <v>182.393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3"/>
      <c r="AA133" s="153"/>
      <c r="AB133" s="153"/>
      <c r="AC133" s="153"/>
      <c r="AD133" s="153"/>
      <c r="AE133" s="153"/>
      <c r="AF133" s="153"/>
      <c r="AG133" s="153" t="s">
        <v>243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3" x14ac:dyDescent="0.2">
      <c r="A134" s="160"/>
      <c r="B134" s="161"/>
      <c r="C134" s="194" t="s">
        <v>1635</v>
      </c>
      <c r="D134" s="192"/>
      <c r="E134" s="193">
        <v>67.596599999999995</v>
      </c>
      <c r="F134" s="163"/>
      <c r="G134" s="163"/>
      <c r="H134" s="163"/>
      <c r="I134" s="163"/>
      <c r="J134" s="163"/>
      <c r="K134" s="163"/>
      <c r="L134" s="163"/>
      <c r="M134" s="163"/>
      <c r="N134" s="162"/>
      <c r="O134" s="162"/>
      <c r="P134" s="162"/>
      <c r="Q134" s="162"/>
      <c r="R134" s="163"/>
      <c r="S134" s="163"/>
      <c r="T134" s="163"/>
      <c r="U134" s="163"/>
      <c r="V134" s="163"/>
      <c r="W134" s="163"/>
      <c r="X134" s="163"/>
      <c r="Y134" s="163"/>
      <c r="Z134" s="153"/>
      <c r="AA134" s="153"/>
      <c r="AB134" s="153"/>
      <c r="AC134" s="153"/>
      <c r="AD134" s="153"/>
      <c r="AE134" s="153"/>
      <c r="AF134" s="153"/>
      <c r="AG134" s="153" t="s">
        <v>243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3" x14ac:dyDescent="0.2">
      <c r="A135" s="160"/>
      <c r="B135" s="161"/>
      <c r="C135" s="194" t="s">
        <v>1636</v>
      </c>
      <c r="D135" s="192"/>
      <c r="E135" s="193">
        <v>58.119500000000002</v>
      </c>
      <c r="F135" s="163"/>
      <c r="G135" s="163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3"/>
      <c r="AA135" s="153"/>
      <c r="AB135" s="153"/>
      <c r="AC135" s="153"/>
      <c r="AD135" s="153"/>
      <c r="AE135" s="153"/>
      <c r="AF135" s="153"/>
      <c r="AG135" s="153" t="s">
        <v>243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3" x14ac:dyDescent="0.2">
      <c r="A136" s="160"/>
      <c r="B136" s="161"/>
      <c r="C136" s="194" t="s">
        <v>1637</v>
      </c>
      <c r="D136" s="192"/>
      <c r="E136" s="193">
        <v>64.930000000000007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3"/>
      <c r="AA136" s="153"/>
      <c r="AB136" s="153"/>
      <c r="AC136" s="153"/>
      <c r="AD136" s="153"/>
      <c r="AE136" s="153"/>
      <c r="AF136" s="153"/>
      <c r="AG136" s="153" t="s">
        <v>243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3" x14ac:dyDescent="0.2">
      <c r="A137" s="160"/>
      <c r="B137" s="161"/>
      <c r="C137" s="194" t="s">
        <v>1638</v>
      </c>
      <c r="D137" s="192"/>
      <c r="E137" s="193">
        <v>60.712499999999999</v>
      </c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3"/>
      <c r="AA137" s="153"/>
      <c r="AB137" s="153"/>
      <c r="AC137" s="153"/>
      <c r="AD137" s="153"/>
      <c r="AE137" s="153"/>
      <c r="AF137" s="153"/>
      <c r="AG137" s="153" t="s">
        <v>243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3" x14ac:dyDescent="0.2">
      <c r="A138" s="160"/>
      <c r="B138" s="161"/>
      <c r="C138" s="194" t="s">
        <v>1639</v>
      </c>
      <c r="D138" s="192"/>
      <c r="E138" s="193">
        <v>71.345500000000001</v>
      </c>
      <c r="F138" s="163"/>
      <c r="G138" s="163"/>
      <c r="H138" s="163"/>
      <c r="I138" s="163"/>
      <c r="J138" s="163"/>
      <c r="K138" s="163"/>
      <c r="L138" s="163"/>
      <c r="M138" s="163"/>
      <c r="N138" s="162"/>
      <c r="O138" s="162"/>
      <c r="P138" s="162"/>
      <c r="Q138" s="162"/>
      <c r="R138" s="163"/>
      <c r="S138" s="163"/>
      <c r="T138" s="163"/>
      <c r="U138" s="163"/>
      <c r="V138" s="163"/>
      <c r="W138" s="163"/>
      <c r="X138" s="163"/>
      <c r="Y138" s="163"/>
      <c r="Z138" s="153"/>
      <c r="AA138" s="153"/>
      <c r="AB138" s="153"/>
      <c r="AC138" s="153"/>
      <c r="AD138" s="153"/>
      <c r="AE138" s="153"/>
      <c r="AF138" s="153"/>
      <c r="AG138" s="153" t="s">
        <v>243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3" x14ac:dyDescent="0.2">
      <c r="A139" s="160"/>
      <c r="B139" s="161"/>
      <c r="C139" s="194" t="s">
        <v>1640</v>
      </c>
      <c r="D139" s="192"/>
      <c r="E139" s="193">
        <v>23.7163</v>
      </c>
      <c r="F139" s="163"/>
      <c r="G139" s="163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3"/>
      <c r="AA139" s="153"/>
      <c r="AB139" s="153"/>
      <c r="AC139" s="153"/>
      <c r="AD139" s="153"/>
      <c r="AE139" s="153"/>
      <c r="AF139" s="153"/>
      <c r="AG139" s="153" t="s">
        <v>243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3" x14ac:dyDescent="0.2">
      <c r="A140" s="160"/>
      <c r="B140" s="161"/>
      <c r="C140" s="194" t="s">
        <v>1641</v>
      </c>
      <c r="D140" s="192"/>
      <c r="E140" s="193">
        <v>513.5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3"/>
      <c r="AA140" s="153"/>
      <c r="AB140" s="153"/>
      <c r="AC140" s="153"/>
      <c r="AD140" s="153"/>
      <c r="AE140" s="153"/>
      <c r="AF140" s="153"/>
      <c r="AG140" s="153" t="s">
        <v>243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3"/>
      <c r="B141" s="4"/>
      <c r="C141" s="189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v>12</v>
      </c>
      <c r="AF141">
        <v>21</v>
      </c>
      <c r="AG141" t="s">
        <v>197</v>
      </c>
    </row>
    <row r="142" spans="1:60" x14ac:dyDescent="0.2">
      <c r="A142" s="156"/>
      <c r="B142" s="157" t="s">
        <v>31</v>
      </c>
      <c r="C142" s="190"/>
      <c r="D142" s="158"/>
      <c r="E142" s="159"/>
      <c r="F142" s="159"/>
      <c r="G142" s="173">
        <f>G8+G11+G16+G24+G56+G62+G68+G70+G80+G104+G109+G118+G128+G130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AE142">
        <f>SUMIF(L7:L140,AE141,G7:G140)</f>
        <v>0</v>
      </c>
      <c r="AF142">
        <f>SUMIF(L7:L140,AF141,G7:G140)</f>
        <v>0</v>
      </c>
      <c r="AG142" t="s">
        <v>234</v>
      </c>
    </row>
    <row r="143" spans="1:60" x14ac:dyDescent="0.2">
      <c r="A143" s="3"/>
      <c r="B143" s="4"/>
      <c r="C143" s="189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3"/>
      <c r="B144" s="4"/>
      <c r="C144" s="189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61"/>
      <c r="B145" s="261"/>
      <c r="C145" s="262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63"/>
      <c r="B146" s="263"/>
      <c r="C146" s="264"/>
      <c r="D146" s="263"/>
      <c r="E146" s="263"/>
      <c r="F146" s="263"/>
      <c r="G146" s="26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G146" t="s">
        <v>235</v>
      </c>
    </row>
    <row r="147" spans="1:33" x14ac:dyDescent="0.2">
      <c r="A147" s="263"/>
      <c r="B147" s="263"/>
      <c r="C147" s="264"/>
      <c r="D147" s="263"/>
      <c r="E147" s="263"/>
      <c r="F147" s="263"/>
      <c r="G147" s="26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63"/>
      <c r="B148" s="263"/>
      <c r="C148" s="264"/>
      <c r="D148" s="263"/>
      <c r="E148" s="263"/>
      <c r="F148" s="263"/>
      <c r="G148" s="26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3"/>
      <c r="B149" s="263"/>
      <c r="C149" s="264"/>
      <c r="D149" s="263"/>
      <c r="E149" s="263"/>
      <c r="F149" s="263"/>
      <c r="G149" s="26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63"/>
      <c r="B150" s="263"/>
      <c r="C150" s="264"/>
      <c r="D150" s="263"/>
      <c r="E150" s="263"/>
      <c r="F150" s="263"/>
      <c r="G150" s="26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A151" s="3"/>
      <c r="B151" s="4"/>
      <c r="C151" s="189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C152" s="191"/>
      <c r="D152" s="10"/>
      <c r="AG152" t="s">
        <v>236</v>
      </c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6:G150"/>
    <mergeCell ref="A1:G1"/>
    <mergeCell ref="C2:G2"/>
    <mergeCell ref="C3:G3"/>
    <mergeCell ref="C4:G4"/>
    <mergeCell ref="A145:C14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F910-2E74-4508-BEC0-ED63B6367EC0}">
  <sheetPr>
    <outlinePr summaryBelow="0"/>
  </sheetPr>
  <dimension ref="A1:BH5000"/>
  <sheetViews>
    <sheetView zoomScale="130" zoomScaleNormal="130" workbookViewId="0">
      <pane ySplit="7" topLeftCell="A49" activePane="bottomLeft" state="frozen"/>
      <selection pane="bottomLeft" activeCell="Z62" sqref="Z62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71</v>
      </c>
      <c r="C3" s="255" t="s">
        <v>72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81</v>
      </c>
      <c r="C4" s="258" t="s">
        <v>82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119</v>
      </c>
      <c r="C8" s="186" t="s">
        <v>120</v>
      </c>
      <c r="D8" s="169"/>
      <c r="E8" s="170"/>
      <c r="F8" s="171"/>
      <c r="G8" s="172">
        <f>SUMIF(AG9:AG32,"&lt;&gt;NOR",G9:G32)</f>
        <v>0</v>
      </c>
      <c r="H8" s="166"/>
      <c r="I8" s="166">
        <f>SUM(I9:I32)</f>
        <v>368763.19</v>
      </c>
      <c r="J8" s="166"/>
      <c r="K8" s="166">
        <f>SUM(K9:K32)</f>
        <v>223437.18</v>
      </c>
      <c r="L8" s="166"/>
      <c r="M8" s="166">
        <f>SUM(M9:M32)</f>
        <v>0</v>
      </c>
      <c r="N8" s="165"/>
      <c r="O8" s="165">
        <f>SUM(O9:O32)</f>
        <v>154.88999999999999</v>
      </c>
      <c r="P8" s="165"/>
      <c r="Q8" s="165">
        <f>SUM(Q9:Q32)</f>
        <v>0</v>
      </c>
      <c r="R8" s="166"/>
      <c r="S8" s="166"/>
      <c r="T8" s="166"/>
      <c r="U8" s="166"/>
      <c r="V8" s="166">
        <f>SUM(V9:V32)</f>
        <v>303.24</v>
      </c>
      <c r="W8" s="166"/>
      <c r="X8" s="166"/>
      <c r="Y8" s="166"/>
      <c r="AG8" t="s">
        <v>212</v>
      </c>
    </row>
    <row r="9" spans="1:60" ht="22.5" outlineLevel="1" x14ac:dyDescent="0.2">
      <c r="A9" s="174">
        <v>1</v>
      </c>
      <c r="B9" s="175" t="s">
        <v>1642</v>
      </c>
      <c r="C9" s="188" t="s">
        <v>1643</v>
      </c>
      <c r="D9" s="176" t="s">
        <v>239</v>
      </c>
      <c r="E9" s="177">
        <v>2.1</v>
      </c>
      <c r="F9" s="178">
        <v>0</v>
      </c>
      <c r="G9" s="179">
        <f>ROUND(E9*F9,2)</f>
        <v>0</v>
      </c>
      <c r="H9" s="164">
        <v>3753.28</v>
      </c>
      <c r="I9" s="163">
        <f>ROUND(E9*H9,2)</f>
        <v>7881.89</v>
      </c>
      <c r="J9" s="164">
        <v>1351.72</v>
      </c>
      <c r="K9" s="163">
        <f>ROUND(E9*J9,2)</f>
        <v>2838.61</v>
      </c>
      <c r="L9" s="163">
        <v>21</v>
      </c>
      <c r="M9" s="163">
        <f>G9*(1+L9/100)</f>
        <v>0</v>
      </c>
      <c r="N9" s="162">
        <v>2.5249999999999999</v>
      </c>
      <c r="O9" s="162">
        <f>ROUND(E9*N9,2)</f>
        <v>5.3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2.58</v>
      </c>
      <c r="V9" s="163">
        <f>ROUND(E9*U9,2)</f>
        <v>5.42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1644</v>
      </c>
      <c r="D10" s="192"/>
      <c r="E10" s="193">
        <v>2.1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4">
        <v>2</v>
      </c>
      <c r="B11" s="175" t="s">
        <v>1645</v>
      </c>
      <c r="C11" s="188" t="s">
        <v>1646</v>
      </c>
      <c r="D11" s="176" t="s">
        <v>245</v>
      </c>
      <c r="E11" s="177">
        <v>570</v>
      </c>
      <c r="F11" s="178">
        <v>0</v>
      </c>
      <c r="G11" s="179">
        <f>ROUND(E11*F11,2)</f>
        <v>0</v>
      </c>
      <c r="H11" s="164">
        <v>45.23</v>
      </c>
      <c r="I11" s="163">
        <f>ROUND(E11*H11,2)</f>
        <v>25781.1</v>
      </c>
      <c r="J11" s="164">
        <v>12.27</v>
      </c>
      <c r="K11" s="163">
        <f>ROUND(E11*J11,2)</f>
        <v>6993.9</v>
      </c>
      <c r="L11" s="163">
        <v>21</v>
      </c>
      <c r="M11" s="163">
        <f>G11*(1+L11/100)</f>
        <v>0</v>
      </c>
      <c r="N11" s="162">
        <v>2.2000000000000001E-4</v>
      </c>
      <c r="O11" s="162">
        <f>ROUND(E11*N11,2)</f>
        <v>0.13</v>
      </c>
      <c r="P11" s="162">
        <v>0</v>
      </c>
      <c r="Q11" s="162">
        <f>ROUND(E11*P11,2)</f>
        <v>0</v>
      </c>
      <c r="R11" s="163"/>
      <c r="S11" s="163" t="s">
        <v>216</v>
      </c>
      <c r="T11" s="163" t="s">
        <v>216</v>
      </c>
      <c r="U11" s="163">
        <v>0.02</v>
      </c>
      <c r="V11" s="163">
        <f>ROUND(E11*U11,2)</f>
        <v>11.4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350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2" x14ac:dyDescent="0.2">
      <c r="A12" s="160"/>
      <c r="B12" s="161"/>
      <c r="C12" s="194" t="s">
        <v>1430</v>
      </c>
      <c r="D12" s="192"/>
      <c r="E12" s="193">
        <v>22.6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3" x14ac:dyDescent="0.2">
      <c r="A13" s="160"/>
      <c r="B13" s="161"/>
      <c r="C13" s="194" t="s">
        <v>1431</v>
      </c>
      <c r="D13" s="192"/>
      <c r="E13" s="193">
        <v>20.100000000000001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3" x14ac:dyDescent="0.2">
      <c r="A14" s="160"/>
      <c r="B14" s="161"/>
      <c r="C14" s="194" t="s">
        <v>1432</v>
      </c>
      <c r="D14" s="192"/>
      <c r="E14" s="193">
        <v>490.8</v>
      </c>
      <c r="F14" s="163"/>
      <c r="G14" s="163"/>
      <c r="H14" s="163"/>
      <c r="I14" s="163"/>
      <c r="J14" s="163"/>
      <c r="K14" s="163"/>
      <c r="L14" s="163"/>
      <c r="M14" s="163"/>
      <c r="N14" s="162"/>
      <c r="O14" s="162"/>
      <c r="P14" s="162"/>
      <c r="Q14" s="162"/>
      <c r="R14" s="163"/>
      <c r="S14" s="163"/>
      <c r="T14" s="163"/>
      <c r="U14" s="163"/>
      <c r="V14" s="163"/>
      <c r="W14" s="163"/>
      <c r="X14" s="163"/>
      <c r="Y14" s="163"/>
      <c r="Z14" s="153"/>
      <c r="AA14" s="153"/>
      <c r="AB14" s="153"/>
      <c r="AC14" s="153"/>
      <c r="AD14" s="153"/>
      <c r="AE14" s="153"/>
      <c r="AF14" s="153"/>
      <c r="AG14" s="153" t="s">
        <v>243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3" x14ac:dyDescent="0.2">
      <c r="A15" s="160"/>
      <c r="B15" s="161"/>
      <c r="C15" s="194" t="s">
        <v>1433</v>
      </c>
      <c r="D15" s="192"/>
      <c r="E15" s="193">
        <v>36.5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243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80">
        <v>3</v>
      </c>
      <c r="B16" s="181" t="s">
        <v>1647</v>
      </c>
      <c r="C16" s="187" t="s">
        <v>1648</v>
      </c>
      <c r="D16" s="182" t="s">
        <v>245</v>
      </c>
      <c r="E16" s="183">
        <v>570</v>
      </c>
      <c r="F16" s="184">
        <v>0</v>
      </c>
      <c r="G16" s="185">
        <f>ROUND(E16*F16,2)</f>
        <v>0</v>
      </c>
      <c r="H16" s="164">
        <v>58.06</v>
      </c>
      <c r="I16" s="163">
        <f>ROUND(E16*H16,2)</f>
        <v>33094.199999999997</v>
      </c>
      <c r="J16" s="164">
        <v>136.44</v>
      </c>
      <c r="K16" s="163">
        <f>ROUND(E16*J16,2)</f>
        <v>77770.8</v>
      </c>
      <c r="L16" s="163">
        <v>21</v>
      </c>
      <c r="M16" s="163">
        <f>G16*(1+L16/100)</f>
        <v>0</v>
      </c>
      <c r="N16" s="162">
        <v>5.0000000000000001E-3</v>
      </c>
      <c r="O16" s="162">
        <f>ROUND(E16*N16,2)</f>
        <v>2.85</v>
      </c>
      <c r="P16" s="162">
        <v>0</v>
      </c>
      <c r="Q16" s="162">
        <f>ROUND(E16*P16,2)</f>
        <v>0</v>
      </c>
      <c r="R16" s="163"/>
      <c r="S16" s="163" t="s">
        <v>216</v>
      </c>
      <c r="T16" s="163" t="s">
        <v>216</v>
      </c>
      <c r="U16" s="163">
        <v>0.17799999999999999</v>
      </c>
      <c r="V16" s="163">
        <f>ROUND(E16*U16,2)</f>
        <v>101.46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74">
        <v>4</v>
      </c>
      <c r="B17" s="175" t="s">
        <v>1649</v>
      </c>
      <c r="C17" s="188" t="s">
        <v>1650</v>
      </c>
      <c r="D17" s="176" t="s">
        <v>239</v>
      </c>
      <c r="E17" s="177">
        <v>57</v>
      </c>
      <c r="F17" s="178">
        <v>0</v>
      </c>
      <c r="G17" s="179">
        <f>ROUND(E17*F17,2)</f>
        <v>0</v>
      </c>
      <c r="H17" s="164">
        <v>3918.28</v>
      </c>
      <c r="I17" s="163">
        <f>ROUND(E17*H17,2)</f>
        <v>223341.96</v>
      </c>
      <c r="J17" s="164">
        <v>1351.72</v>
      </c>
      <c r="K17" s="163">
        <f>ROUND(E17*J17,2)</f>
        <v>77048.039999999994</v>
      </c>
      <c r="L17" s="163">
        <v>21</v>
      </c>
      <c r="M17" s="163">
        <f>G17*(1+L17/100)</f>
        <v>0</v>
      </c>
      <c r="N17" s="162">
        <v>2.5255999999999998</v>
      </c>
      <c r="O17" s="162">
        <f>ROUND(E17*N17,2)</f>
        <v>143.96</v>
      </c>
      <c r="P17" s="162">
        <v>0</v>
      </c>
      <c r="Q17" s="162">
        <f>ROUND(E17*P17,2)</f>
        <v>0</v>
      </c>
      <c r="R17" s="163"/>
      <c r="S17" s="163" t="s">
        <v>216</v>
      </c>
      <c r="T17" s="163" t="s">
        <v>216</v>
      </c>
      <c r="U17" s="163">
        <v>2.58</v>
      </c>
      <c r="V17" s="163">
        <f>ROUND(E17*U17,2)</f>
        <v>147.06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2" x14ac:dyDescent="0.2">
      <c r="A18" s="160"/>
      <c r="B18" s="161"/>
      <c r="C18" s="194" t="s">
        <v>1651</v>
      </c>
      <c r="D18" s="192"/>
      <c r="E18" s="193">
        <v>2.2599999999999998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3" x14ac:dyDescent="0.2">
      <c r="A19" s="160"/>
      <c r="B19" s="161"/>
      <c r="C19" s="194" t="s">
        <v>1652</v>
      </c>
      <c r="D19" s="192"/>
      <c r="E19" s="193">
        <v>2.0099999999999998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243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">
      <c r="A20" s="160"/>
      <c r="B20" s="161"/>
      <c r="C20" s="194" t="s">
        <v>1653</v>
      </c>
      <c r="D20" s="192"/>
      <c r="E20" s="193">
        <v>49.08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3" x14ac:dyDescent="0.2">
      <c r="A21" s="160"/>
      <c r="B21" s="161"/>
      <c r="C21" s="194" t="s">
        <v>1654</v>
      </c>
      <c r="D21" s="192"/>
      <c r="E21" s="193">
        <v>3.65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4">
        <v>5</v>
      </c>
      <c r="B22" s="175" t="s">
        <v>1655</v>
      </c>
      <c r="C22" s="188" t="s">
        <v>1656</v>
      </c>
      <c r="D22" s="176" t="s">
        <v>245</v>
      </c>
      <c r="E22" s="177">
        <v>1.018</v>
      </c>
      <c r="F22" s="178">
        <v>0</v>
      </c>
      <c r="G22" s="179">
        <f>ROUND(E22*F22,2)</f>
        <v>0</v>
      </c>
      <c r="H22" s="164">
        <v>184.11</v>
      </c>
      <c r="I22" s="163">
        <f>ROUND(E22*H22,2)</f>
        <v>187.42</v>
      </c>
      <c r="J22" s="164">
        <v>242.89</v>
      </c>
      <c r="K22" s="163">
        <f>ROUND(E22*J22,2)</f>
        <v>247.26</v>
      </c>
      <c r="L22" s="163">
        <v>21</v>
      </c>
      <c r="M22" s="163">
        <f>G22*(1+L22/100)</f>
        <v>0</v>
      </c>
      <c r="N22" s="162">
        <v>1.4080000000000001E-2</v>
      </c>
      <c r="O22" s="162">
        <f>ROUND(E22*N22,2)</f>
        <v>0.01</v>
      </c>
      <c r="P22" s="162">
        <v>0</v>
      </c>
      <c r="Q22" s="162">
        <f>ROUND(E22*P22,2)</f>
        <v>0</v>
      </c>
      <c r="R22" s="163"/>
      <c r="S22" s="163" t="s">
        <v>216</v>
      </c>
      <c r="T22" s="163" t="s">
        <v>216</v>
      </c>
      <c r="U22" s="163">
        <v>0.39600000000000002</v>
      </c>
      <c r="V22" s="163">
        <f>ROUND(E22*U22,2)</f>
        <v>0.4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241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2" x14ac:dyDescent="0.2">
      <c r="A23" s="160"/>
      <c r="B23" s="161"/>
      <c r="C23" s="194" t="s">
        <v>1657</v>
      </c>
      <c r="D23" s="192"/>
      <c r="E23" s="193">
        <v>0.3</v>
      </c>
      <c r="F23" s="163"/>
      <c r="G23" s="163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3"/>
      <c r="AA23" s="153"/>
      <c r="AB23" s="153"/>
      <c r="AC23" s="153"/>
      <c r="AD23" s="153"/>
      <c r="AE23" s="153"/>
      <c r="AF23" s="153"/>
      <c r="AG23" s="153" t="s">
        <v>243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3" x14ac:dyDescent="0.2">
      <c r="A24" s="160"/>
      <c r="B24" s="161"/>
      <c r="C24" s="194" t="s">
        <v>1658</v>
      </c>
      <c r="D24" s="192"/>
      <c r="E24" s="193">
        <v>9.5000000000000001E-2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3" x14ac:dyDescent="0.2">
      <c r="A25" s="160"/>
      <c r="B25" s="161"/>
      <c r="C25" s="194" t="s">
        <v>1659</v>
      </c>
      <c r="D25" s="192"/>
      <c r="E25" s="193">
        <v>0.623</v>
      </c>
      <c r="F25" s="163"/>
      <c r="G25" s="163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3"/>
      <c r="AA25" s="153"/>
      <c r="AB25" s="153"/>
      <c r="AC25" s="153"/>
      <c r="AD25" s="153"/>
      <c r="AE25" s="153"/>
      <c r="AF25" s="153"/>
      <c r="AG25" s="153" t="s">
        <v>243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80">
        <v>6</v>
      </c>
      <c r="B26" s="181" t="s">
        <v>1660</v>
      </c>
      <c r="C26" s="187" t="s">
        <v>1661</v>
      </c>
      <c r="D26" s="182" t="s">
        <v>245</v>
      </c>
      <c r="E26" s="183">
        <v>1.018</v>
      </c>
      <c r="F26" s="184">
        <v>0</v>
      </c>
      <c r="G26" s="185">
        <f>ROUND(E26*F26,2)</f>
        <v>0</v>
      </c>
      <c r="H26" s="164">
        <v>0</v>
      </c>
      <c r="I26" s="163">
        <f>ROUND(E26*H26,2)</f>
        <v>0</v>
      </c>
      <c r="J26" s="164">
        <v>133.5</v>
      </c>
      <c r="K26" s="163">
        <f>ROUND(E26*J26,2)</f>
        <v>135.9</v>
      </c>
      <c r="L26" s="163">
        <v>21</v>
      </c>
      <c r="M26" s="163">
        <f>G26*(1+L26/100)</f>
        <v>0</v>
      </c>
      <c r="N26" s="162">
        <v>0</v>
      </c>
      <c r="O26" s="162">
        <f>ROUND(E26*N26,2)</f>
        <v>0</v>
      </c>
      <c r="P26" s="162">
        <v>0</v>
      </c>
      <c r="Q26" s="162">
        <f>ROUND(E26*P26,2)</f>
        <v>0</v>
      </c>
      <c r="R26" s="163"/>
      <c r="S26" s="163" t="s">
        <v>216</v>
      </c>
      <c r="T26" s="163" t="s">
        <v>216</v>
      </c>
      <c r="U26" s="163">
        <v>0.24</v>
      </c>
      <c r="V26" s="163">
        <f>ROUND(E26*U26,2)</f>
        <v>0.24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241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74">
        <v>7</v>
      </c>
      <c r="B27" s="175" t="s">
        <v>1662</v>
      </c>
      <c r="C27" s="188" t="s">
        <v>1663</v>
      </c>
      <c r="D27" s="176" t="s">
        <v>283</v>
      </c>
      <c r="E27" s="177">
        <v>2.44604</v>
      </c>
      <c r="F27" s="178">
        <v>0</v>
      </c>
      <c r="G27" s="179">
        <f>ROUND(E27*F27,2)</f>
        <v>0</v>
      </c>
      <c r="H27" s="164">
        <v>32083.13</v>
      </c>
      <c r="I27" s="163">
        <f>ROUND(E27*H27,2)</f>
        <v>78476.62</v>
      </c>
      <c r="J27" s="164">
        <v>9256.8700000000008</v>
      </c>
      <c r="K27" s="163">
        <f>ROUND(E27*J27,2)</f>
        <v>22642.67</v>
      </c>
      <c r="L27" s="163">
        <v>21</v>
      </c>
      <c r="M27" s="163">
        <f>G27*(1+L27/100)</f>
        <v>0</v>
      </c>
      <c r="N27" s="162">
        <v>1.0800399999999999</v>
      </c>
      <c r="O27" s="162">
        <f>ROUND(E27*N27,2)</f>
        <v>2.64</v>
      </c>
      <c r="P27" s="162">
        <v>0</v>
      </c>
      <c r="Q27" s="162">
        <f>ROUND(E27*P27,2)</f>
        <v>0</v>
      </c>
      <c r="R27" s="163"/>
      <c r="S27" s="163" t="s">
        <v>216</v>
      </c>
      <c r="T27" s="163" t="s">
        <v>216</v>
      </c>
      <c r="U27" s="163">
        <v>15.231</v>
      </c>
      <c r="V27" s="163">
        <f>ROUND(E27*U27,2)</f>
        <v>37.26</v>
      </c>
      <c r="W27" s="163"/>
      <c r="X27" s="163" t="s">
        <v>240</v>
      </c>
      <c r="Y27" s="163" t="s">
        <v>219</v>
      </c>
      <c r="Z27" s="153"/>
      <c r="AA27" s="153"/>
      <c r="AB27" s="153"/>
      <c r="AC27" s="153"/>
      <c r="AD27" s="153"/>
      <c r="AE27" s="153"/>
      <c r="AF27" s="153"/>
      <c r="AG27" s="153" t="s">
        <v>241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2" x14ac:dyDescent="0.2">
      <c r="A28" s="160"/>
      <c r="B28" s="161"/>
      <c r="C28" s="194" t="s">
        <v>1664</v>
      </c>
      <c r="D28" s="192"/>
      <c r="E28" s="193">
        <v>9.6979999999999997E-2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3" x14ac:dyDescent="0.2">
      <c r="A29" s="160"/>
      <c r="B29" s="161"/>
      <c r="C29" s="194" t="s">
        <v>1665</v>
      </c>
      <c r="D29" s="192"/>
      <c r="E29" s="193">
        <v>8.6260000000000003E-2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243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3" x14ac:dyDescent="0.2">
      <c r="A30" s="160"/>
      <c r="B30" s="161"/>
      <c r="C30" s="194" t="s">
        <v>1666</v>
      </c>
      <c r="D30" s="192"/>
      <c r="E30" s="193">
        <v>2.1061700000000001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 x14ac:dyDescent="0.2">
      <c r="A31" s="160"/>
      <c r="B31" s="161"/>
      <c r="C31" s="194" t="s">
        <v>1667</v>
      </c>
      <c r="D31" s="192"/>
      <c r="E31" s="193">
        <v>0.15662999999999999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80">
        <v>8</v>
      </c>
      <c r="B32" s="181" t="s">
        <v>1668</v>
      </c>
      <c r="C32" s="187" t="s">
        <v>1669</v>
      </c>
      <c r="D32" s="182" t="s">
        <v>1670</v>
      </c>
      <c r="E32" s="183">
        <v>12</v>
      </c>
      <c r="F32" s="184">
        <v>0</v>
      </c>
      <c r="G32" s="185">
        <f>ROUND(E32*F32,2)</f>
        <v>0</v>
      </c>
      <c r="H32" s="164">
        <v>0</v>
      </c>
      <c r="I32" s="163">
        <f>ROUND(E32*H32,2)</f>
        <v>0</v>
      </c>
      <c r="J32" s="164">
        <v>2980</v>
      </c>
      <c r="K32" s="163">
        <f>ROUND(E32*J32,2)</f>
        <v>35760</v>
      </c>
      <c r="L32" s="163">
        <v>21</v>
      </c>
      <c r="M32" s="163">
        <f>G32*(1+L32/100)</f>
        <v>0</v>
      </c>
      <c r="N32" s="162">
        <v>0</v>
      </c>
      <c r="O32" s="162">
        <f>ROUND(E32*N32,2)</f>
        <v>0</v>
      </c>
      <c r="P32" s="162">
        <v>0</v>
      </c>
      <c r="Q32" s="162">
        <f>ROUND(E32*P32,2)</f>
        <v>0</v>
      </c>
      <c r="R32" s="163" t="s">
        <v>1671</v>
      </c>
      <c r="S32" s="163" t="s">
        <v>216</v>
      </c>
      <c r="T32" s="163" t="s">
        <v>216</v>
      </c>
      <c r="U32" s="163">
        <v>0</v>
      </c>
      <c r="V32" s="163">
        <f>ROUND(E32*U32,2)</f>
        <v>0</v>
      </c>
      <c r="W32" s="163"/>
      <c r="X32" s="163" t="s">
        <v>1672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1673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67" t="s">
        <v>211</v>
      </c>
      <c r="B33" s="168" t="s">
        <v>123</v>
      </c>
      <c r="C33" s="186" t="s">
        <v>124</v>
      </c>
      <c r="D33" s="169"/>
      <c r="E33" s="170"/>
      <c r="F33" s="171"/>
      <c r="G33" s="172">
        <f>SUMIF(AG34:AG40,"&lt;&gt;NOR",G34:G40)</f>
        <v>0</v>
      </c>
      <c r="H33" s="166"/>
      <c r="I33" s="166">
        <f>SUM(I34:I40)</f>
        <v>15986.84</v>
      </c>
      <c r="J33" s="166"/>
      <c r="K33" s="166">
        <f>SUM(K34:K40)</f>
        <v>10756</v>
      </c>
      <c r="L33" s="166"/>
      <c r="M33" s="166">
        <f>SUM(M34:M40)</f>
        <v>0</v>
      </c>
      <c r="N33" s="165"/>
      <c r="O33" s="165">
        <f>SUM(O34:O40)</f>
        <v>0.01</v>
      </c>
      <c r="P33" s="165"/>
      <c r="Q33" s="165">
        <f>SUM(Q34:Q40)</f>
        <v>0</v>
      </c>
      <c r="R33" s="166"/>
      <c r="S33" s="166"/>
      <c r="T33" s="166"/>
      <c r="U33" s="166"/>
      <c r="V33" s="166">
        <f>SUM(V34:V40)</f>
        <v>10.45</v>
      </c>
      <c r="W33" s="166"/>
      <c r="X33" s="166"/>
      <c r="Y33" s="166"/>
      <c r="AG33" t="s">
        <v>212</v>
      </c>
    </row>
    <row r="34" spans="1:60" outlineLevel="1" x14ac:dyDescent="0.2">
      <c r="A34" s="174">
        <v>9</v>
      </c>
      <c r="B34" s="175" t="s">
        <v>1674</v>
      </c>
      <c r="C34" s="188" t="s">
        <v>1675</v>
      </c>
      <c r="D34" s="176" t="s">
        <v>249</v>
      </c>
      <c r="E34" s="177">
        <v>132.30000000000001</v>
      </c>
      <c r="F34" s="178">
        <v>0</v>
      </c>
      <c r="G34" s="179">
        <f>ROUND(E34*F34,2)</f>
        <v>0</v>
      </c>
      <c r="H34" s="164">
        <v>85.65</v>
      </c>
      <c r="I34" s="163">
        <f>ROUND(E34*H34,2)</f>
        <v>11331.5</v>
      </c>
      <c r="J34" s="164">
        <v>57.35</v>
      </c>
      <c r="K34" s="163">
        <f>ROUND(E34*J34,2)</f>
        <v>7587.41</v>
      </c>
      <c r="L34" s="163">
        <v>21</v>
      </c>
      <c r="M34" s="163">
        <f>G34*(1+L34/100)</f>
        <v>0</v>
      </c>
      <c r="N34" s="162">
        <v>1.0000000000000001E-5</v>
      </c>
      <c r="O34" s="162">
        <f>ROUND(E34*N34,2)</f>
        <v>0</v>
      </c>
      <c r="P34" s="162">
        <v>0</v>
      </c>
      <c r="Q34" s="162">
        <f>ROUND(E34*P34,2)</f>
        <v>0</v>
      </c>
      <c r="R34" s="163"/>
      <c r="S34" s="163" t="s">
        <v>216</v>
      </c>
      <c r="T34" s="163" t="s">
        <v>216</v>
      </c>
      <c r="U34" s="163">
        <v>3.5999999999999997E-2</v>
      </c>
      <c r="V34" s="163">
        <f>ROUND(E34*U34,2)</f>
        <v>4.76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241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2" x14ac:dyDescent="0.2">
      <c r="A35" s="160"/>
      <c r="B35" s="161"/>
      <c r="C35" s="194" t="s">
        <v>1676</v>
      </c>
      <c r="D35" s="192"/>
      <c r="E35" s="193">
        <v>125.1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3" x14ac:dyDescent="0.2">
      <c r="A36" s="160"/>
      <c r="B36" s="161"/>
      <c r="C36" s="194" t="s">
        <v>1677</v>
      </c>
      <c r="D36" s="192"/>
      <c r="E36" s="193">
        <v>7.2</v>
      </c>
      <c r="F36" s="163"/>
      <c r="G36" s="163"/>
      <c r="H36" s="163"/>
      <c r="I36" s="163"/>
      <c r="J36" s="163"/>
      <c r="K36" s="163"/>
      <c r="L36" s="163"/>
      <c r="M36" s="163"/>
      <c r="N36" s="162"/>
      <c r="O36" s="162"/>
      <c r="P36" s="162"/>
      <c r="Q36" s="162"/>
      <c r="R36" s="163"/>
      <c r="S36" s="163"/>
      <c r="T36" s="163"/>
      <c r="U36" s="163"/>
      <c r="V36" s="163"/>
      <c r="W36" s="163"/>
      <c r="X36" s="163"/>
      <c r="Y36" s="163"/>
      <c r="Z36" s="153"/>
      <c r="AA36" s="153"/>
      <c r="AB36" s="153"/>
      <c r="AC36" s="153"/>
      <c r="AD36" s="153"/>
      <c r="AE36" s="153"/>
      <c r="AF36" s="153"/>
      <c r="AG36" s="153" t="s">
        <v>243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80">
        <v>10</v>
      </c>
      <c r="B37" s="181" t="s">
        <v>1678</v>
      </c>
      <c r="C37" s="187" t="s">
        <v>1679</v>
      </c>
      <c r="D37" s="182" t="s">
        <v>249</v>
      </c>
      <c r="E37" s="183">
        <v>132.30000000000001</v>
      </c>
      <c r="F37" s="184">
        <v>0</v>
      </c>
      <c r="G37" s="185">
        <f>ROUND(E37*F37,2)</f>
        <v>0</v>
      </c>
      <c r="H37" s="164">
        <v>11.45</v>
      </c>
      <c r="I37" s="163">
        <f>ROUND(E37*H37,2)</f>
        <v>1514.84</v>
      </c>
      <c r="J37" s="164">
        <v>23.95</v>
      </c>
      <c r="K37" s="163">
        <f>ROUND(E37*J37,2)</f>
        <v>3168.59</v>
      </c>
      <c r="L37" s="163">
        <v>21</v>
      </c>
      <c r="M37" s="163">
        <f>G37*(1+L37/100)</f>
        <v>0</v>
      </c>
      <c r="N37" s="162">
        <v>1.0000000000000001E-5</v>
      </c>
      <c r="O37" s="162">
        <f>ROUND(E37*N37,2)</f>
        <v>0</v>
      </c>
      <c r="P37" s="162">
        <v>0</v>
      </c>
      <c r="Q37" s="162">
        <f>ROUND(E37*P37,2)</f>
        <v>0</v>
      </c>
      <c r="R37" s="163"/>
      <c r="S37" s="163" t="s">
        <v>216</v>
      </c>
      <c r="T37" s="163" t="s">
        <v>216</v>
      </c>
      <c r="U37" s="163">
        <v>4.2999999999999997E-2</v>
      </c>
      <c r="V37" s="163">
        <f>ROUND(E37*U37,2)</f>
        <v>5.69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241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74">
        <v>11</v>
      </c>
      <c r="B38" s="175" t="s">
        <v>1680</v>
      </c>
      <c r="C38" s="188" t="s">
        <v>2162</v>
      </c>
      <c r="D38" s="176" t="s">
        <v>256</v>
      </c>
      <c r="E38" s="177">
        <v>11</v>
      </c>
      <c r="F38" s="178">
        <v>0</v>
      </c>
      <c r="G38" s="179">
        <f>ROUND(E38*F38,2)</f>
        <v>0</v>
      </c>
      <c r="H38" s="164">
        <v>285.5</v>
      </c>
      <c r="I38" s="163">
        <f>ROUND(E38*H38,2)</f>
        <v>3140.5</v>
      </c>
      <c r="J38" s="164">
        <v>0</v>
      </c>
      <c r="K38" s="163">
        <f>ROUND(E38*J38,2)</f>
        <v>0</v>
      </c>
      <c r="L38" s="163">
        <v>21</v>
      </c>
      <c r="M38" s="163">
        <f>G38*(1+L38/100)</f>
        <v>0</v>
      </c>
      <c r="N38" s="162">
        <v>6.9999999999999999E-4</v>
      </c>
      <c r="O38" s="162">
        <f>ROUND(E38*N38,2)</f>
        <v>0.01</v>
      </c>
      <c r="P38" s="162">
        <v>0</v>
      </c>
      <c r="Q38" s="162">
        <f>ROUND(E38*P38,2)</f>
        <v>0</v>
      </c>
      <c r="R38" s="163" t="s">
        <v>305</v>
      </c>
      <c r="S38" s="163" t="s">
        <v>216</v>
      </c>
      <c r="T38" s="163" t="s">
        <v>216</v>
      </c>
      <c r="U38" s="163">
        <v>0</v>
      </c>
      <c r="V38" s="163">
        <f>ROUND(E38*U38,2)</f>
        <v>0</v>
      </c>
      <c r="W38" s="163"/>
      <c r="X38" s="163" t="s">
        <v>306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307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2" x14ac:dyDescent="0.2">
      <c r="A39" s="160"/>
      <c r="B39" s="161"/>
      <c r="C39" s="194" t="s">
        <v>1681</v>
      </c>
      <c r="D39" s="192"/>
      <c r="E39" s="193">
        <v>10.584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3" x14ac:dyDescent="0.2">
      <c r="A40" s="160"/>
      <c r="B40" s="161"/>
      <c r="C40" s="194" t="s">
        <v>1682</v>
      </c>
      <c r="D40" s="192"/>
      <c r="E40" s="193">
        <v>0.41599999999999998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67" t="s">
        <v>211</v>
      </c>
      <c r="B41" s="168" t="s">
        <v>133</v>
      </c>
      <c r="C41" s="186" t="s">
        <v>134</v>
      </c>
      <c r="D41" s="169"/>
      <c r="E41" s="170"/>
      <c r="F41" s="171"/>
      <c r="G41" s="172">
        <f>SUMIF(AG42:AG42,"&lt;&gt;NOR",G42:G42)</f>
        <v>0</v>
      </c>
      <c r="H41" s="166"/>
      <c r="I41" s="166">
        <f>SUM(I42:I42)</f>
        <v>0</v>
      </c>
      <c r="J41" s="166"/>
      <c r="K41" s="166">
        <f>SUM(K42:K42)</f>
        <v>76444.929999999993</v>
      </c>
      <c r="L41" s="166"/>
      <c r="M41" s="166">
        <f>SUM(M42:M42)</f>
        <v>0</v>
      </c>
      <c r="N41" s="165"/>
      <c r="O41" s="165">
        <f>SUM(O42:O42)</f>
        <v>0</v>
      </c>
      <c r="P41" s="165"/>
      <c r="Q41" s="165">
        <f>SUM(Q42:Q42)</f>
        <v>0</v>
      </c>
      <c r="R41" s="166"/>
      <c r="S41" s="166"/>
      <c r="T41" s="166"/>
      <c r="U41" s="166"/>
      <c r="V41" s="166">
        <f>SUM(V42:V42)</f>
        <v>145.61000000000001</v>
      </c>
      <c r="W41" s="166"/>
      <c r="X41" s="166"/>
      <c r="Y41" s="166"/>
      <c r="AG41" t="s">
        <v>212</v>
      </c>
    </row>
    <row r="42" spans="1:60" outlineLevel="1" x14ac:dyDescent="0.2">
      <c r="A42" s="180">
        <v>12</v>
      </c>
      <c r="B42" s="181" t="s">
        <v>289</v>
      </c>
      <c r="C42" s="187" t="s">
        <v>290</v>
      </c>
      <c r="D42" s="182" t="s">
        <v>283</v>
      </c>
      <c r="E42" s="183">
        <v>154.90360000000001</v>
      </c>
      <c r="F42" s="184">
        <v>0</v>
      </c>
      <c r="G42" s="185">
        <f>ROUND(E42*F42,2)</f>
        <v>0</v>
      </c>
      <c r="H42" s="164">
        <v>0</v>
      </c>
      <c r="I42" s="163">
        <f>ROUND(E42*H42,2)</f>
        <v>0</v>
      </c>
      <c r="J42" s="164">
        <v>493.5</v>
      </c>
      <c r="K42" s="163">
        <f>ROUND(E42*J42,2)</f>
        <v>76444.929999999993</v>
      </c>
      <c r="L42" s="163">
        <v>21</v>
      </c>
      <c r="M42" s="163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3"/>
      <c r="S42" s="163" t="s">
        <v>216</v>
      </c>
      <c r="T42" s="163" t="s">
        <v>216</v>
      </c>
      <c r="U42" s="163">
        <v>0.94</v>
      </c>
      <c r="V42" s="163">
        <f>ROUND(E42*U42,2)</f>
        <v>145.61000000000001</v>
      </c>
      <c r="W42" s="163"/>
      <c r="X42" s="163" t="s">
        <v>291</v>
      </c>
      <c r="Y42" s="163" t="s">
        <v>219</v>
      </c>
      <c r="Z42" s="153"/>
      <c r="AA42" s="153"/>
      <c r="AB42" s="153"/>
      <c r="AC42" s="153"/>
      <c r="AD42" s="153"/>
      <c r="AE42" s="153"/>
      <c r="AF42" s="153"/>
      <c r="AG42" s="153" t="s">
        <v>292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x14ac:dyDescent="0.2">
      <c r="A43" s="167" t="s">
        <v>211</v>
      </c>
      <c r="B43" s="168" t="s">
        <v>145</v>
      </c>
      <c r="C43" s="186" t="s">
        <v>146</v>
      </c>
      <c r="D43" s="169"/>
      <c r="E43" s="170"/>
      <c r="F43" s="171"/>
      <c r="G43" s="172">
        <f>SUMIF(AG44:AG54,"&lt;&gt;NOR",G44:G54)</f>
        <v>0</v>
      </c>
      <c r="H43" s="166"/>
      <c r="I43" s="166">
        <f>SUM(I44:I54)</f>
        <v>6471.36</v>
      </c>
      <c r="J43" s="166"/>
      <c r="K43" s="166">
        <f>SUM(K44:K54)</f>
        <v>31662.55</v>
      </c>
      <c r="L43" s="166"/>
      <c r="M43" s="166">
        <f>SUM(M44:M54)</f>
        <v>0</v>
      </c>
      <c r="N43" s="165"/>
      <c r="O43" s="165">
        <f>SUM(O44:O54)</f>
        <v>0.02</v>
      </c>
      <c r="P43" s="165"/>
      <c r="Q43" s="165">
        <f>SUM(Q44:Q54)</f>
        <v>0</v>
      </c>
      <c r="R43" s="166"/>
      <c r="S43" s="166"/>
      <c r="T43" s="166"/>
      <c r="U43" s="166"/>
      <c r="V43" s="166">
        <f>SUM(V44:V54)</f>
        <v>48.349999999999994</v>
      </c>
      <c r="W43" s="166"/>
      <c r="X43" s="166"/>
      <c r="Y43" s="166"/>
      <c r="AG43" t="s">
        <v>212</v>
      </c>
    </row>
    <row r="44" spans="1:60" outlineLevel="1" x14ac:dyDescent="0.2">
      <c r="A44" s="174">
        <v>13</v>
      </c>
      <c r="B44" s="175" t="s">
        <v>1683</v>
      </c>
      <c r="C44" s="188" t="s">
        <v>1684</v>
      </c>
      <c r="D44" s="176" t="s">
        <v>245</v>
      </c>
      <c r="E44" s="177">
        <v>570</v>
      </c>
      <c r="F44" s="178">
        <v>0</v>
      </c>
      <c r="G44" s="179">
        <f>ROUND(E44*F44,2)</f>
        <v>0</v>
      </c>
      <c r="H44" s="164">
        <v>10.6</v>
      </c>
      <c r="I44" s="163">
        <f>ROUND(E44*H44,2)</f>
        <v>6042</v>
      </c>
      <c r="J44" s="164">
        <v>44.5</v>
      </c>
      <c r="K44" s="163">
        <f>ROUND(E44*J44,2)</f>
        <v>25365</v>
      </c>
      <c r="L44" s="163">
        <v>21</v>
      </c>
      <c r="M44" s="163">
        <f>G44*(1+L44/100)</f>
        <v>0</v>
      </c>
      <c r="N44" s="162">
        <v>3.0000000000000001E-5</v>
      </c>
      <c r="O44" s="162">
        <f>ROUND(E44*N44,2)</f>
        <v>0.02</v>
      </c>
      <c r="P44" s="162">
        <v>0</v>
      </c>
      <c r="Q44" s="162">
        <f>ROUND(E44*P44,2)</f>
        <v>0</v>
      </c>
      <c r="R44" s="163"/>
      <c r="S44" s="163" t="s">
        <v>216</v>
      </c>
      <c r="T44" s="163" t="s">
        <v>216</v>
      </c>
      <c r="U44" s="163">
        <v>7.0000000000000007E-2</v>
      </c>
      <c r="V44" s="163">
        <f>ROUND(E44*U44,2)</f>
        <v>39.9</v>
      </c>
      <c r="W44" s="163"/>
      <c r="X44" s="163" t="s">
        <v>240</v>
      </c>
      <c r="Y44" s="163" t="s">
        <v>219</v>
      </c>
      <c r="Z44" s="153"/>
      <c r="AA44" s="153"/>
      <c r="AB44" s="153"/>
      <c r="AC44" s="153"/>
      <c r="AD44" s="153"/>
      <c r="AE44" s="153"/>
      <c r="AF44" s="153"/>
      <c r="AG44" s="153" t="s">
        <v>241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2" x14ac:dyDescent="0.2">
      <c r="A45" s="160"/>
      <c r="B45" s="161"/>
      <c r="C45" s="194" t="s">
        <v>1430</v>
      </c>
      <c r="D45" s="192"/>
      <c r="E45" s="193">
        <v>22.6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3" x14ac:dyDescent="0.2">
      <c r="A46" s="160"/>
      <c r="B46" s="161"/>
      <c r="C46" s="194" t="s">
        <v>1431</v>
      </c>
      <c r="D46" s="192"/>
      <c r="E46" s="193">
        <v>20.100000000000001</v>
      </c>
      <c r="F46" s="163"/>
      <c r="G46" s="163"/>
      <c r="H46" s="163"/>
      <c r="I46" s="163"/>
      <c r="J46" s="163"/>
      <c r="K46" s="163"/>
      <c r="L46" s="163"/>
      <c r="M46" s="163"/>
      <c r="N46" s="162"/>
      <c r="O46" s="162"/>
      <c r="P46" s="162"/>
      <c r="Q46" s="162"/>
      <c r="R46" s="163"/>
      <c r="S46" s="163"/>
      <c r="T46" s="163"/>
      <c r="U46" s="163"/>
      <c r="V46" s="163"/>
      <c r="W46" s="163"/>
      <c r="X46" s="163"/>
      <c r="Y46" s="163"/>
      <c r="Z46" s="153"/>
      <c r="AA46" s="153"/>
      <c r="AB46" s="153"/>
      <c r="AC46" s="153"/>
      <c r="AD46" s="153"/>
      <c r="AE46" s="153"/>
      <c r="AF46" s="153"/>
      <c r="AG46" s="153" t="s">
        <v>243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3" x14ac:dyDescent="0.2">
      <c r="A47" s="160"/>
      <c r="B47" s="161"/>
      <c r="C47" s="194" t="s">
        <v>1432</v>
      </c>
      <c r="D47" s="192"/>
      <c r="E47" s="193">
        <v>490.8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3" x14ac:dyDescent="0.2">
      <c r="A48" s="160"/>
      <c r="B48" s="161"/>
      <c r="C48" s="194" t="s">
        <v>1433</v>
      </c>
      <c r="D48" s="192"/>
      <c r="E48" s="193">
        <v>36.5</v>
      </c>
      <c r="F48" s="163"/>
      <c r="G48" s="1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3"/>
      <c r="AA48" s="153"/>
      <c r="AB48" s="153"/>
      <c r="AC48" s="153"/>
      <c r="AD48" s="153"/>
      <c r="AE48" s="153"/>
      <c r="AF48" s="153"/>
      <c r="AG48" s="153" t="s">
        <v>243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74">
        <v>14</v>
      </c>
      <c r="B49" s="175" t="s">
        <v>1685</v>
      </c>
      <c r="C49" s="188" t="s">
        <v>1686</v>
      </c>
      <c r="D49" s="176" t="s">
        <v>249</v>
      </c>
      <c r="E49" s="177">
        <v>169.04</v>
      </c>
      <c r="F49" s="178">
        <v>0</v>
      </c>
      <c r="G49" s="179">
        <f>ROUND(E49*F49,2)</f>
        <v>0</v>
      </c>
      <c r="H49" s="164">
        <v>2.54</v>
      </c>
      <c r="I49" s="163">
        <f>ROUND(E49*H49,2)</f>
        <v>429.36</v>
      </c>
      <c r="J49" s="164">
        <v>31.86</v>
      </c>
      <c r="K49" s="163">
        <f>ROUND(E49*J49,2)</f>
        <v>5385.61</v>
      </c>
      <c r="L49" s="163">
        <v>21</v>
      </c>
      <c r="M49" s="163">
        <f>G49*(1+L49/100)</f>
        <v>0</v>
      </c>
      <c r="N49" s="162">
        <v>0</v>
      </c>
      <c r="O49" s="162">
        <f>ROUND(E49*N49,2)</f>
        <v>0</v>
      </c>
      <c r="P49" s="162">
        <v>0</v>
      </c>
      <c r="Q49" s="162">
        <f>ROUND(E49*P49,2)</f>
        <v>0</v>
      </c>
      <c r="R49" s="163"/>
      <c r="S49" s="163" t="s">
        <v>216</v>
      </c>
      <c r="T49" s="163" t="s">
        <v>216</v>
      </c>
      <c r="U49" s="163">
        <v>0.05</v>
      </c>
      <c r="V49" s="163">
        <f>ROUND(E49*U49,2)</f>
        <v>8.4499999999999993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241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2" x14ac:dyDescent="0.2">
      <c r="A50" s="160"/>
      <c r="B50" s="161"/>
      <c r="C50" s="194" t="s">
        <v>1687</v>
      </c>
      <c r="D50" s="192"/>
      <c r="E50" s="193">
        <v>18.2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3" x14ac:dyDescent="0.2">
      <c r="A51" s="160"/>
      <c r="B51" s="161"/>
      <c r="C51" s="194" t="s">
        <v>1688</v>
      </c>
      <c r="D51" s="192"/>
      <c r="E51" s="193">
        <v>16.5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243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3" x14ac:dyDescent="0.2">
      <c r="A52" s="160"/>
      <c r="B52" s="161"/>
      <c r="C52" s="194" t="s">
        <v>1689</v>
      </c>
      <c r="D52" s="192"/>
      <c r="E52" s="193">
        <v>116.86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3" x14ac:dyDescent="0.2">
      <c r="A53" s="160"/>
      <c r="B53" s="161"/>
      <c r="C53" s="194" t="s">
        <v>1690</v>
      </c>
      <c r="D53" s="192"/>
      <c r="E53" s="193">
        <v>17.48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4">
        <v>15</v>
      </c>
      <c r="B54" s="175" t="s">
        <v>1482</v>
      </c>
      <c r="C54" s="188" t="s">
        <v>1483</v>
      </c>
      <c r="D54" s="176" t="s">
        <v>0</v>
      </c>
      <c r="E54" s="177">
        <v>372.21980000000002</v>
      </c>
      <c r="F54" s="178">
        <v>0</v>
      </c>
      <c r="G54" s="179">
        <f>ROUND(E54*F54,2)</f>
        <v>0</v>
      </c>
      <c r="H54" s="164">
        <v>0</v>
      </c>
      <c r="I54" s="163">
        <f>ROUND(E54*H54,2)</f>
        <v>0</v>
      </c>
      <c r="J54" s="164">
        <v>2.4500000000000002</v>
      </c>
      <c r="K54" s="163">
        <f>ROUND(E54*J54,2)</f>
        <v>911.94</v>
      </c>
      <c r="L54" s="163">
        <v>21</v>
      </c>
      <c r="M54" s="163">
        <f>G54*(1+L54/100)</f>
        <v>0</v>
      </c>
      <c r="N54" s="162">
        <v>0</v>
      </c>
      <c r="O54" s="162">
        <f>ROUND(E54*N54,2)</f>
        <v>0</v>
      </c>
      <c r="P54" s="162">
        <v>0</v>
      </c>
      <c r="Q54" s="162">
        <f>ROUND(E54*P54,2)</f>
        <v>0</v>
      </c>
      <c r="R54" s="163"/>
      <c r="S54" s="163" t="s">
        <v>216</v>
      </c>
      <c r="T54" s="163" t="s">
        <v>216</v>
      </c>
      <c r="U54" s="163">
        <v>0</v>
      </c>
      <c r="V54" s="163">
        <f>ROUND(E54*U54,2)</f>
        <v>0</v>
      </c>
      <c r="W54" s="163"/>
      <c r="X54" s="163" t="s">
        <v>291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297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3"/>
      <c r="B55" s="4"/>
      <c r="C55" s="189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197</v>
      </c>
    </row>
    <row r="56" spans="1:60" x14ac:dyDescent="0.2">
      <c r="A56" s="156"/>
      <c r="B56" s="157" t="s">
        <v>31</v>
      </c>
      <c r="C56" s="190"/>
      <c r="D56" s="158"/>
      <c r="E56" s="159"/>
      <c r="F56" s="159"/>
      <c r="G56" s="173">
        <f>G8+G33+G41+G43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234</v>
      </c>
    </row>
    <row r="57" spans="1:60" x14ac:dyDescent="0.2">
      <c r="A57" s="3"/>
      <c r="B57" s="4"/>
      <c r="C57" s="18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189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1"/>
      <c r="B59" s="261"/>
      <c r="C59" s="262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3"/>
      <c r="B60" s="263"/>
      <c r="C60" s="264"/>
      <c r="D60" s="263"/>
      <c r="E60" s="263"/>
      <c r="F60" s="263"/>
      <c r="G60" s="26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235</v>
      </c>
    </row>
    <row r="61" spans="1:60" x14ac:dyDescent="0.2">
      <c r="A61" s="263"/>
      <c r="B61" s="263"/>
      <c r="C61" s="264"/>
      <c r="D61" s="263"/>
      <c r="E61" s="263"/>
      <c r="F61" s="263"/>
      <c r="G61" s="26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3"/>
      <c r="B62" s="263"/>
      <c r="C62" s="264"/>
      <c r="D62" s="263"/>
      <c r="E62" s="263"/>
      <c r="F62" s="263"/>
      <c r="G62" s="26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63"/>
      <c r="B63" s="263"/>
      <c r="C63" s="264"/>
      <c r="D63" s="263"/>
      <c r="E63" s="263"/>
      <c r="F63" s="263"/>
      <c r="G63" s="26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63"/>
      <c r="B64" s="263"/>
      <c r="C64" s="264"/>
      <c r="D64" s="263"/>
      <c r="E64" s="263"/>
      <c r="F64" s="263"/>
      <c r="G64" s="26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189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191"/>
      <c r="D66" s="10"/>
      <c r="AG66" t="s">
        <v>236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56E-3AF3-407B-A871-6A3690766A22}">
  <sheetPr>
    <outlinePr summaryBelow="0"/>
  </sheetPr>
  <dimension ref="A1:BH5000"/>
  <sheetViews>
    <sheetView zoomScale="130" zoomScaleNormal="130" workbookViewId="0">
      <pane ySplit="7" topLeftCell="A84" activePane="bottomLeft" state="frozen"/>
      <selection pane="bottomLeft" activeCell="C103" sqref="C103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71</v>
      </c>
      <c r="C3" s="255" t="s">
        <v>72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83</v>
      </c>
      <c r="C4" s="258" t="s">
        <v>68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117</v>
      </c>
      <c r="C8" s="186" t="s">
        <v>118</v>
      </c>
      <c r="D8" s="169"/>
      <c r="E8" s="170"/>
      <c r="F8" s="171"/>
      <c r="G8" s="172">
        <f>SUMIF(AG9:AG63,"&lt;&gt;NOR",G9:G63)</f>
        <v>0</v>
      </c>
      <c r="H8" s="166"/>
      <c r="I8" s="166">
        <f>SUM(I9:I63)</f>
        <v>571897.46</v>
      </c>
      <c r="J8" s="166"/>
      <c r="K8" s="166">
        <f>SUM(K9:K63)</f>
        <v>639883.54</v>
      </c>
      <c r="L8" s="166"/>
      <c r="M8" s="166">
        <f>SUM(M9:M63)</f>
        <v>0</v>
      </c>
      <c r="N8" s="165"/>
      <c r="O8" s="165">
        <f>SUM(O9:O63)</f>
        <v>35.639999999999993</v>
      </c>
      <c r="P8" s="165"/>
      <c r="Q8" s="165">
        <f>SUM(Q9:Q63)</f>
        <v>0</v>
      </c>
      <c r="R8" s="166"/>
      <c r="S8" s="166"/>
      <c r="T8" s="166"/>
      <c r="U8" s="166"/>
      <c r="V8" s="166">
        <f>SUM(V9:V63)</f>
        <v>1042.4799999999998</v>
      </c>
      <c r="W8" s="166"/>
      <c r="X8" s="166"/>
      <c r="Y8" s="166"/>
      <c r="AG8" t="s">
        <v>212</v>
      </c>
    </row>
    <row r="9" spans="1:60" outlineLevel="1" x14ac:dyDescent="0.2">
      <c r="A9" s="174">
        <v>1</v>
      </c>
      <c r="B9" s="175" t="s">
        <v>856</v>
      </c>
      <c r="C9" s="188" t="s">
        <v>857</v>
      </c>
      <c r="D9" s="176" t="s">
        <v>245</v>
      </c>
      <c r="E9" s="177">
        <v>34.267899999999997</v>
      </c>
      <c r="F9" s="178">
        <v>0</v>
      </c>
      <c r="G9" s="179">
        <f>ROUND(E9*F9,2)</f>
        <v>0</v>
      </c>
      <c r="H9" s="164">
        <v>19.809999999999999</v>
      </c>
      <c r="I9" s="163">
        <f>ROUND(E9*H9,2)</f>
        <v>678.85</v>
      </c>
      <c r="J9" s="164">
        <v>43.29</v>
      </c>
      <c r="K9" s="163">
        <f>ROUND(E9*J9,2)</f>
        <v>1483.46</v>
      </c>
      <c r="L9" s="163">
        <v>21</v>
      </c>
      <c r="M9" s="163">
        <f>G9*(1+L9/100)</f>
        <v>0</v>
      </c>
      <c r="N9" s="162">
        <v>4.0000000000000003E-5</v>
      </c>
      <c r="O9" s="162">
        <f>ROUND(E9*N9,2)</f>
        <v>0</v>
      </c>
      <c r="P9" s="162">
        <v>0</v>
      </c>
      <c r="Q9" s="162">
        <f>ROUND(E9*P9,2)</f>
        <v>0</v>
      </c>
      <c r="R9" s="163"/>
      <c r="S9" s="163" t="s">
        <v>216</v>
      </c>
      <c r="T9" s="163" t="s">
        <v>216</v>
      </c>
      <c r="U9" s="163">
        <v>7.8E-2</v>
      </c>
      <c r="V9" s="163">
        <f>ROUND(E9*U9,2)</f>
        <v>2.67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241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2" x14ac:dyDescent="0.2">
      <c r="A10" s="160"/>
      <c r="B10" s="161"/>
      <c r="C10" s="194" t="s">
        <v>1544</v>
      </c>
      <c r="D10" s="192"/>
      <c r="E10" s="193">
        <v>6.4</v>
      </c>
      <c r="F10" s="163"/>
      <c r="G10" s="163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3"/>
      <c r="AA10" s="153"/>
      <c r="AB10" s="153"/>
      <c r="AC10" s="153"/>
      <c r="AD10" s="153"/>
      <c r="AE10" s="153"/>
      <c r="AF10" s="153"/>
      <c r="AG10" s="153" t="s">
        <v>243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3" x14ac:dyDescent="0.2">
      <c r="A11" s="160"/>
      <c r="B11" s="161"/>
      <c r="C11" s="194" t="s">
        <v>1545</v>
      </c>
      <c r="D11" s="192"/>
      <c r="E11" s="193">
        <v>4.72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3"/>
      <c r="AA11" s="153"/>
      <c r="AB11" s="153"/>
      <c r="AC11" s="153"/>
      <c r="AD11" s="153"/>
      <c r="AE11" s="153"/>
      <c r="AF11" s="153"/>
      <c r="AG11" s="153" t="s">
        <v>243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3" x14ac:dyDescent="0.2">
      <c r="A12" s="160"/>
      <c r="B12" s="161"/>
      <c r="C12" s="194" t="s">
        <v>1546</v>
      </c>
      <c r="D12" s="192"/>
      <c r="E12" s="193">
        <v>10.3604</v>
      </c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3"/>
      <c r="S12" s="163"/>
      <c r="T12" s="163"/>
      <c r="U12" s="163"/>
      <c r="V12" s="163"/>
      <c r="W12" s="163"/>
      <c r="X12" s="163"/>
      <c r="Y12" s="163"/>
      <c r="Z12" s="153"/>
      <c r="AA12" s="153"/>
      <c r="AB12" s="153"/>
      <c r="AC12" s="153"/>
      <c r="AD12" s="153"/>
      <c r="AE12" s="153"/>
      <c r="AF12" s="153"/>
      <c r="AG12" s="153" t="s">
        <v>243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3" x14ac:dyDescent="0.2">
      <c r="A13" s="160"/>
      <c r="B13" s="161"/>
      <c r="C13" s="194" t="s">
        <v>1547</v>
      </c>
      <c r="D13" s="192"/>
      <c r="E13" s="193">
        <v>12.7875</v>
      </c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3"/>
      <c r="AA13" s="153"/>
      <c r="AB13" s="153"/>
      <c r="AC13" s="153"/>
      <c r="AD13" s="153"/>
      <c r="AE13" s="153"/>
      <c r="AF13" s="153"/>
      <c r="AG13" s="153" t="s">
        <v>243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4">
        <v>2</v>
      </c>
      <c r="B14" s="175" t="s">
        <v>418</v>
      </c>
      <c r="C14" s="188" t="s">
        <v>2055</v>
      </c>
      <c r="D14" s="176" t="s">
        <v>245</v>
      </c>
      <c r="E14" s="177">
        <v>424.07855000000001</v>
      </c>
      <c r="F14" s="178">
        <v>0</v>
      </c>
      <c r="G14" s="179">
        <f>ROUND(E14*F14,2)</f>
        <v>0</v>
      </c>
      <c r="H14" s="164">
        <v>47.63</v>
      </c>
      <c r="I14" s="163">
        <f>ROUND(E14*H14,2)</f>
        <v>20198.86</v>
      </c>
      <c r="J14" s="164">
        <v>41.77</v>
      </c>
      <c r="K14" s="163">
        <f>ROUND(E14*J14,2)</f>
        <v>17713.759999999998</v>
      </c>
      <c r="L14" s="163">
        <v>21</v>
      </c>
      <c r="M14" s="163">
        <f>G14*(1+L14/100)</f>
        <v>0</v>
      </c>
      <c r="N14" s="162">
        <v>3.5E-4</v>
      </c>
      <c r="O14" s="162">
        <f>ROUND(E14*N14,2)</f>
        <v>0.15</v>
      </c>
      <c r="P14" s="162">
        <v>0</v>
      </c>
      <c r="Q14" s="162">
        <f>ROUND(E14*P14,2)</f>
        <v>0</v>
      </c>
      <c r="R14" s="163"/>
      <c r="S14" s="163" t="s">
        <v>216</v>
      </c>
      <c r="T14" s="163" t="s">
        <v>216</v>
      </c>
      <c r="U14" s="163">
        <v>7.0000000000000007E-2</v>
      </c>
      <c r="V14" s="163">
        <f>ROUND(E14*U14,2)</f>
        <v>29.69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241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2" x14ac:dyDescent="0.2">
      <c r="A15" s="160"/>
      <c r="B15" s="161"/>
      <c r="C15" s="194" t="s">
        <v>1159</v>
      </c>
      <c r="D15" s="192"/>
      <c r="E15" s="193">
        <v>114.33255</v>
      </c>
      <c r="F15" s="163"/>
      <c r="G15" s="163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3"/>
      <c r="AA15" s="153"/>
      <c r="AB15" s="153"/>
      <c r="AC15" s="153"/>
      <c r="AD15" s="153"/>
      <c r="AE15" s="153"/>
      <c r="AF15" s="153"/>
      <c r="AG15" s="153" t="s">
        <v>243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3" x14ac:dyDescent="0.2">
      <c r="A16" s="160"/>
      <c r="B16" s="161"/>
      <c r="C16" s="194" t="s">
        <v>1150</v>
      </c>
      <c r="D16" s="192"/>
      <c r="E16" s="193">
        <v>-6.4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3"/>
      <c r="AA16" s="153"/>
      <c r="AB16" s="153"/>
      <c r="AC16" s="153"/>
      <c r="AD16" s="153"/>
      <c r="AE16" s="153"/>
      <c r="AF16" s="153"/>
      <c r="AG16" s="153" t="s">
        <v>243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3" x14ac:dyDescent="0.2">
      <c r="A17" s="160"/>
      <c r="B17" s="161"/>
      <c r="C17" s="194" t="s">
        <v>1160</v>
      </c>
      <c r="D17" s="192"/>
      <c r="E17" s="193">
        <v>152.57550000000001</v>
      </c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3"/>
      <c r="S17" s="163"/>
      <c r="T17" s="163"/>
      <c r="U17" s="163"/>
      <c r="V17" s="163"/>
      <c r="W17" s="163"/>
      <c r="X17" s="163"/>
      <c r="Y17" s="163"/>
      <c r="Z17" s="153"/>
      <c r="AA17" s="153"/>
      <c r="AB17" s="153"/>
      <c r="AC17" s="153"/>
      <c r="AD17" s="153"/>
      <c r="AE17" s="153"/>
      <c r="AF17" s="153"/>
      <c r="AG17" s="153" t="s">
        <v>243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3" x14ac:dyDescent="0.2">
      <c r="A18" s="160"/>
      <c r="B18" s="161"/>
      <c r="C18" s="194" t="s">
        <v>1152</v>
      </c>
      <c r="D18" s="192"/>
      <c r="E18" s="193">
        <v>-4.72</v>
      </c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3"/>
      <c r="AA18" s="153"/>
      <c r="AB18" s="153"/>
      <c r="AC18" s="153"/>
      <c r="AD18" s="153"/>
      <c r="AE18" s="153"/>
      <c r="AF18" s="153"/>
      <c r="AG18" s="153" t="s">
        <v>243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3" x14ac:dyDescent="0.2">
      <c r="A19" s="160"/>
      <c r="B19" s="161"/>
      <c r="C19" s="194" t="s">
        <v>1161</v>
      </c>
      <c r="D19" s="192"/>
      <c r="E19" s="193">
        <v>79.400199999999998</v>
      </c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3"/>
      <c r="S19" s="163"/>
      <c r="T19" s="163"/>
      <c r="U19" s="163"/>
      <c r="V19" s="163"/>
      <c r="W19" s="163"/>
      <c r="X19" s="163"/>
      <c r="Y19" s="163"/>
      <c r="Z19" s="153"/>
      <c r="AA19" s="153"/>
      <c r="AB19" s="153"/>
      <c r="AC19" s="153"/>
      <c r="AD19" s="153"/>
      <c r="AE19" s="153"/>
      <c r="AF19" s="153"/>
      <c r="AG19" s="153" t="s">
        <v>243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3" x14ac:dyDescent="0.2">
      <c r="A20" s="160"/>
      <c r="B20" s="161"/>
      <c r="C20" s="194" t="s">
        <v>1154</v>
      </c>
      <c r="D20" s="192"/>
      <c r="E20" s="193">
        <v>-10.3604</v>
      </c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3"/>
      <c r="AA20" s="153"/>
      <c r="AB20" s="153"/>
      <c r="AC20" s="153"/>
      <c r="AD20" s="153"/>
      <c r="AE20" s="153"/>
      <c r="AF20" s="153"/>
      <c r="AG20" s="153" t="s">
        <v>243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3" x14ac:dyDescent="0.2">
      <c r="A21" s="160"/>
      <c r="B21" s="161"/>
      <c r="C21" s="194" t="s">
        <v>1162</v>
      </c>
      <c r="D21" s="192"/>
      <c r="E21" s="193">
        <v>112.0382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3"/>
      <c r="AA21" s="153"/>
      <c r="AB21" s="153"/>
      <c r="AC21" s="153"/>
      <c r="AD21" s="153"/>
      <c r="AE21" s="153"/>
      <c r="AF21" s="153"/>
      <c r="AG21" s="153" t="s">
        <v>243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3" x14ac:dyDescent="0.2">
      <c r="A22" s="160"/>
      <c r="B22" s="161"/>
      <c r="C22" s="194" t="s">
        <v>1156</v>
      </c>
      <c r="D22" s="192"/>
      <c r="E22" s="193">
        <v>-12.7875</v>
      </c>
      <c r="F22" s="163"/>
      <c r="G22" s="163"/>
      <c r="H22" s="163"/>
      <c r="I22" s="163"/>
      <c r="J22" s="163"/>
      <c r="K22" s="163"/>
      <c r="L22" s="163"/>
      <c r="M22" s="163"/>
      <c r="N22" s="162"/>
      <c r="O22" s="162"/>
      <c r="P22" s="162"/>
      <c r="Q22" s="162"/>
      <c r="R22" s="163"/>
      <c r="S22" s="163"/>
      <c r="T22" s="163"/>
      <c r="U22" s="163"/>
      <c r="V22" s="163"/>
      <c r="W22" s="163"/>
      <c r="X22" s="163"/>
      <c r="Y22" s="163"/>
      <c r="Z22" s="153"/>
      <c r="AA22" s="153"/>
      <c r="AB22" s="153"/>
      <c r="AC22" s="153"/>
      <c r="AD22" s="153"/>
      <c r="AE22" s="153"/>
      <c r="AF22" s="153"/>
      <c r="AG22" s="153" t="s">
        <v>243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74">
        <v>3</v>
      </c>
      <c r="B23" s="175" t="s">
        <v>1691</v>
      </c>
      <c r="C23" s="188" t="s">
        <v>2163</v>
      </c>
      <c r="D23" s="176" t="s">
        <v>245</v>
      </c>
      <c r="E23" s="177">
        <v>36.5</v>
      </c>
      <c r="F23" s="178">
        <v>0</v>
      </c>
      <c r="G23" s="179">
        <f>ROUND(E23*F23,2)</f>
        <v>0</v>
      </c>
      <c r="H23" s="164">
        <v>668.65</v>
      </c>
      <c r="I23" s="163">
        <f>ROUND(E23*H23,2)</f>
        <v>24405.73</v>
      </c>
      <c r="J23" s="164">
        <v>795.35</v>
      </c>
      <c r="K23" s="163">
        <f>ROUND(E23*J23,2)</f>
        <v>29030.28</v>
      </c>
      <c r="L23" s="163">
        <v>21</v>
      </c>
      <c r="M23" s="163">
        <f>G23*(1+L23/100)</f>
        <v>0</v>
      </c>
      <c r="N23" s="162">
        <v>1.2330000000000001E-2</v>
      </c>
      <c r="O23" s="162">
        <f>ROUND(E23*N23,2)</f>
        <v>0.45</v>
      </c>
      <c r="P23" s="162">
        <v>0</v>
      </c>
      <c r="Q23" s="162">
        <f>ROUND(E23*P23,2)</f>
        <v>0</v>
      </c>
      <c r="R23" s="163"/>
      <c r="S23" s="163" t="s">
        <v>216</v>
      </c>
      <c r="T23" s="163" t="s">
        <v>216</v>
      </c>
      <c r="U23" s="163">
        <v>1.2558</v>
      </c>
      <c r="V23" s="163">
        <f>ROUND(E23*U23,2)</f>
        <v>45.84</v>
      </c>
      <c r="W23" s="163"/>
      <c r="X23" s="163" t="s">
        <v>240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241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2" x14ac:dyDescent="0.2">
      <c r="A24" s="160"/>
      <c r="B24" s="161"/>
      <c r="C24" s="194" t="s">
        <v>1692</v>
      </c>
      <c r="D24" s="192"/>
      <c r="E24" s="193">
        <v>36.5</v>
      </c>
      <c r="F24" s="163"/>
      <c r="G24" s="163"/>
      <c r="H24" s="163"/>
      <c r="I24" s="163"/>
      <c r="J24" s="163"/>
      <c r="K24" s="163"/>
      <c r="L24" s="163"/>
      <c r="M24" s="163"/>
      <c r="N24" s="162"/>
      <c r="O24" s="162"/>
      <c r="P24" s="162"/>
      <c r="Q24" s="162"/>
      <c r="R24" s="163"/>
      <c r="S24" s="163"/>
      <c r="T24" s="163"/>
      <c r="U24" s="163"/>
      <c r="V24" s="163"/>
      <c r="W24" s="163"/>
      <c r="X24" s="163"/>
      <c r="Y24" s="163"/>
      <c r="Z24" s="153"/>
      <c r="AA24" s="153"/>
      <c r="AB24" s="153"/>
      <c r="AC24" s="153"/>
      <c r="AD24" s="153"/>
      <c r="AE24" s="153"/>
      <c r="AF24" s="153"/>
      <c r="AG24" s="153" t="s">
        <v>243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74">
        <v>4</v>
      </c>
      <c r="B25" s="175" t="s">
        <v>420</v>
      </c>
      <c r="C25" s="188" t="s">
        <v>2164</v>
      </c>
      <c r="D25" s="176" t="s">
        <v>245</v>
      </c>
      <c r="E25" s="177">
        <v>417.38105000000002</v>
      </c>
      <c r="F25" s="178">
        <v>0</v>
      </c>
      <c r="G25" s="179">
        <f>ROUND(E25*F25,2)</f>
        <v>0</v>
      </c>
      <c r="H25" s="164">
        <v>883.65</v>
      </c>
      <c r="I25" s="163">
        <f>ROUND(E25*H25,2)</f>
        <v>368818.76</v>
      </c>
      <c r="J25" s="164">
        <v>795.35</v>
      </c>
      <c r="K25" s="163">
        <f>ROUND(E25*J25,2)</f>
        <v>331964.02</v>
      </c>
      <c r="L25" s="163">
        <v>21</v>
      </c>
      <c r="M25" s="163">
        <f>G25*(1+L25/100)</f>
        <v>0</v>
      </c>
      <c r="N25" s="162">
        <v>1.392E-2</v>
      </c>
      <c r="O25" s="162">
        <f>ROUND(E25*N25,2)</f>
        <v>5.81</v>
      </c>
      <c r="P25" s="162">
        <v>0</v>
      </c>
      <c r="Q25" s="162">
        <f>ROUND(E25*P25,2)</f>
        <v>0</v>
      </c>
      <c r="R25" s="163"/>
      <c r="S25" s="163" t="s">
        <v>216</v>
      </c>
      <c r="T25" s="163" t="s">
        <v>216</v>
      </c>
      <c r="U25" s="163">
        <v>1.2558</v>
      </c>
      <c r="V25" s="163">
        <f>ROUND(E25*U25,2)</f>
        <v>524.15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241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2" x14ac:dyDescent="0.2">
      <c r="A26" s="160"/>
      <c r="B26" s="161"/>
      <c r="C26" s="194" t="s">
        <v>1159</v>
      </c>
      <c r="D26" s="192"/>
      <c r="E26" s="193">
        <v>114.33255</v>
      </c>
      <c r="F26" s="163"/>
      <c r="G26" s="163"/>
      <c r="H26" s="163"/>
      <c r="I26" s="163"/>
      <c r="J26" s="163"/>
      <c r="K26" s="163"/>
      <c r="L26" s="163"/>
      <c r="M26" s="163"/>
      <c r="N26" s="162"/>
      <c r="O26" s="162"/>
      <c r="P26" s="162"/>
      <c r="Q26" s="162"/>
      <c r="R26" s="163"/>
      <c r="S26" s="163"/>
      <c r="T26" s="163"/>
      <c r="U26" s="163"/>
      <c r="V26" s="163"/>
      <c r="W26" s="163"/>
      <c r="X26" s="163"/>
      <c r="Y26" s="163"/>
      <c r="Z26" s="153"/>
      <c r="AA26" s="153"/>
      <c r="AB26" s="153"/>
      <c r="AC26" s="153"/>
      <c r="AD26" s="153"/>
      <c r="AE26" s="153"/>
      <c r="AF26" s="153"/>
      <c r="AG26" s="153" t="s">
        <v>243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3" x14ac:dyDescent="0.2">
      <c r="A27" s="160"/>
      <c r="B27" s="161"/>
      <c r="C27" s="194" t="s">
        <v>1150</v>
      </c>
      <c r="D27" s="192"/>
      <c r="E27" s="193">
        <v>-6.4</v>
      </c>
      <c r="F27" s="163"/>
      <c r="G27" s="163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3"/>
      <c r="AA27" s="153"/>
      <c r="AB27" s="153"/>
      <c r="AC27" s="153"/>
      <c r="AD27" s="153"/>
      <c r="AE27" s="153"/>
      <c r="AF27" s="153"/>
      <c r="AG27" s="153" t="s">
        <v>243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3" x14ac:dyDescent="0.2">
      <c r="A28" s="160"/>
      <c r="B28" s="161"/>
      <c r="C28" s="194" t="s">
        <v>1160</v>
      </c>
      <c r="D28" s="192"/>
      <c r="E28" s="193">
        <v>152.57550000000001</v>
      </c>
      <c r="F28" s="163"/>
      <c r="G28" s="163"/>
      <c r="H28" s="163"/>
      <c r="I28" s="163"/>
      <c r="J28" s="163"/>
      <c r="K28" s="163"/>
      <c r="L28" s="163"/>
      <c r="M28" s="163"/>
      <c r="N28" s="162"/>
      <c r="O28" s="162"/>
      <c r="P28" s="162"/>
      <c r="Q28" s="162"/>
      <c r="R28" s="163"/>
      <c r="S28" s="163"/>
      <c r="T28" s="163"/>
      <c r="U28" s="163"/>
      <c r="V28" s="163"/>
      <c r="W28" s="163"/>
      <c r="X28" s="163"/>
      <c r="Y28" s="163"/>
      <c r="Z28" s="153"/>
      <c r="AA28" s="153"/>
      <c r="AB28" s="153"/>
      <c r="AC28" s="153"/>
      <c r="AD28" s="153"/>
      <c r="AE28" s="153"/>
      <c r="AF28" s="153"/>
      <c r="AG28" s="153" t="s">
        <v>243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3" x14ac:dyDescent="0.2">
      <c r="A29" s="160"/>
      <c r="B29" s="161"/>
      <c r="C29" s="194" t="s">
        <v>1693</v>
      </c>
      <c r="D29" s="192"/>
      <c r="E29" s="193">
        <v>-11.4175</v>
      </c>
      <c r="F29" s="163"/>
      <c r="G29" s="163"/>
      <c r="H29" s="163"/>
      <c r="I29" s="163"/>
      <c r="J29" s="163"/>
      <c r="K29" s="163"/>
      <c r="L29" s="163"/>
      <c r="M29" s="163"/>
      <c r="N29" s="162"/>
      <c r="O29" s="162"/>
      <c r="P29" s="162"/>
      <c r="Q29" s="162"/>
      <c r="R29" s="163"/>
      <c r="S29" s="163"/>
      <c r="T29" s="163"/>
      <c r="U29" s="163"/>
      <c r="V29" s="163"/>
      <c r="W29" s="163"/>
      <c r="X29" s="163"/>
      <c r="Y29" s="163"/>
      <c r="Z29" s="153"/>
      <c r="AA29" s="153"/>
      <c r="AB29" s="153"/>
      <c r="AC29" s="153"/>
      <c r="AD29" s="153"/>
      <c r="AE29" s="153"/>
      <c r="AF29" s="153"/>
      <c r="AG29" s="153" t="s">
        <v>243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3" x14ac:dyDescent="0.2">
      <c r="A30" s="160"/>
      <c r="B30" s="161"/>
      <c r="C30" s="194" t="s">
        <v>1161</v>
      </c>
      <c r="D30" s="192"/>
      <c r="E30" s="193">
        <v>79.400199999999998</v>
      </c>
      <c r="F30" s="163"/>
      <c r="G30" s="163"/>
      <c r="H30" s="163"/>
      <c r="I30" s="163"/>
      <c r="J30" s="163"/>
      <c r="K30" s="163"/>
      <c r="L30" s="163"/>
      <c r="M30" s="163"/>
      <c r="N30" s="162"/>
      <c r="O30" s="162"/>
      <c r="P30" s="162"/>
      <c r="Q30" s="162"/>
      <c r="R30" s="163"/>
      <c r="S30" s="163"/>
      <c r="T30" s="163"/>
      <c r="U30" s="163"/>
      <c r="V30" s="163"/>
      <c r="W30" s="163"/>
      <c r="X30" s="163"/>
      <c r="Y30" s="163"/>
      <c r="Z30" s="153"/>
      <c r="AA30" s="153"/>
      <c r="AB30" s="153"/>
      <c r="AC30" s="153"/>
      <c r="AD30" s="153"/>
      <c r="AE30" s="153"/>
      <c r="AF30" s="153"/>
      <c r="AG30" s="153" t="s">
        <v>243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3" x14ac:dyDescent="0.2">
      <c r="A31" s="160"/>
      <c r="B31" s="161"/>
      <c r="C31" s="194" t="s">
        <v>1154</v>
      </c>
      <c r="D31" s="192"/>
      <c r="E31" s="193">
        <v>-10.3604</v>
      </c>
      <c r="F31" s="163"/>
      <c r="G31" s="163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3"/>
      <c r="AA31" s="153"/>
      <c r="AB31" s="153"/>
      <c r="AC31" s="153"/>
      <c r="AD31" s="153"/>
      <c r="AE31" s="153"/>
      <c r="AF31" s="153"/>
      <c r="AG31" s="153" t="s">
        <v>243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3" x14ac:dyDescent="0.2">
      <c r="A32" s="160"/>
      <c r="B32" s="161"/>
      <c r="C32" s="194" t="s">
        <v>1162</v>
      </c>
      <c r="D32" s="192"/>
      <c r="E32" s="193">
        <v>112.0382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3"/>
      <c r="AA32" s="153"/>
      <c r="AB32" s="153"/>
      <c r="AC32" s="153"/>
      <c r="AD32" s="153"/>
      <c r="AE32" s="153"/>
      <c r="AF32" s="153"/>
      <c r="AG32" s="153" t="s">
        <v>243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3" x14ac:dyDescent="0.2">
      <c r="A33" s="160"/>
      <c r="B33" s="161"/>
      <c r="C33" s="194" t="s">
        <v>1156</v>
      </c>
      <c r="D33" s="192"/>
      <c r="E33" s="193">
        <v>-12.7875</v>
      </c>
      <c r="F33" s="163"/>
      <c r="G33" s="163"/>
      <c r="H33" s="163"/>
      <c r="I33" s="163"/>
      <c r="J33" s="163"/>
      <c r="K33" s="163"/>
      <c r="L33" s="163"/>
      <c r="M33" s="163"/>
      <c r="N33" s="162"/>
      <c r="O33" s="162"/>
      <c r="P33" s="162"/>
      <c r="Q33" s="162"/>
      <c r="R33" s="163"/>
      <c r="S33" s="163"/>
      <c r="T33" s="163"/>
      <c r="U33" s="163"/>
      <c r="V33" s="163"/>
      <c r="W33" s="163"/>
      <c r="X33" s="163"/>
      <c r="Y33" s="163"/>
      <c r="Z33" s="153"/>
      <c r="AA33" s="153"/>
      <c r="AB33" s="153"/>
      <c r="AC33" s="153"/>
      <c r="AD33" s="153"/>
      <c r="AE33" s="153"/>
      <c r="AF33" s="153"/>
      <c r="AG33" s="153" t="s">
        <v>243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74">
        <v>5</v>
      </c>
      <c r="B34" s="175" t="s">
        <v>1694</v>
      </c>
      <c r="C34" s="188" t="s">
        <v>2165</v>
      </c>
      <c r="D34" s="176" t="s">
        <v>245</v>
      </c>
      <c r="E34" s="177">
        <v>6.6974999999999998</v>
      </c>
      <c r="F34" s="178">
        <v>0</v>
      </c>
      <c r="G34" s="179">
        <f>ROUND(E34*F34,2)</f>
        <v>0</v>
      </c>
      <c r="H34" s="164">
        <v>910.65</v>
      </c>
      <c r="I34" s="163">
        <f>ROUND(E34*H34,2)</f>
        <v>6099.08</v>
      </c>
      <c r="J34" s="164">
        <v>795.35</v>
      </c>
      <c r="K34" s="163">
        <f>ROUND(E34*J34,2)</f>
        <v>5326.86</v>
      </c>
      <c r="L34" s="163">
        <v>21</v>
      </c>
      <c r="M34" s="163">
        <f>G34*(1+L34/100)</f>
        <v>0</v>
      </c>
      <c r="N34" s="162">
        <v>1.5429999999999999E-2</v>
      </c>
      <c r="O34" s="162">
        <f>ROUND(E34*N34,2)</f>
        <v>0.1</v>
      </c>
      <c r="P34" s="162">
        <v>0</v>
      </c>
      <c r="Q34" s="162">
        <f>ROUND(E34*P34,2)</f>
        <v>0</v>
      </c>
      <c r="R34" s="163"/>
      <c r="S34" s="163" t="s">
        <v>216</v>
      </c>
      <c r="T34" s="163" t="s">
        <v>216</v>
      </c>
      <c r="U34" s="163">
        <v>1.2558</v>
      </c>
      <c r="V34" s="163">
        <f>ROUND(E34*U34,2)</f>
        <v>8.41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241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2" x14ac:dyDescent="0.2">
      <c r="A35" s="160"/>
      <c r="B35" s="161"/>
      <c r="C35" s="194" t="s">
        <v>1695</v>
      </c>
      <c r="D35" s="192"/>
      <c r="E35" s="193">
        <v>6.6974999999999998</v>
      </c>
      <c r="F35" s="163"/>
      <c r="G35" s="163"/>
      <c r="H35" s="163"/>
      <c r="I35" s="163"/>
      <c r="J35" s="163"/>
      <c r="K35" s="163"/>
      <c r="L35" s="163"/>
      <c r="M35" s="163"/>
      <c r="N35" s="162"/>
      <c r="O35" s="162"/>
      <c r="P35" s="162"/>
      <c r="Q35" s="162"/>
      <c r="R35" s="163"/>
      <c r="S35" s="163"/>
      <c r="T35" s="163"/>
      <c r="U35" s="163"/>
      <c r="V35" s="163"/>
      <c r="W35" s="163"/>
      <c r="X35" s="163"/>
      <c r="Y35" s="163"/>
      <c r="Z35" s="153"/>
      <c r="AA35" s="153"/>
      <c r="AB35" s="153"/>
      <c r="AC35" s="153"/>
      <c r="AD35" s="153"/>
      <c r="AE35" s="153"/>
      <c r="AF35" s="153"/>
      <c r="AG35" s="153" t="s">
        <v>243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4">
        <v>6</v>
      </c>
      <c r="B36" s="175" t="s">
        <v>879</v>
      </c>
      <c r="C36" s="188" t="s">
        <v>2166</v>
      </c>
      <c r="D36" s="176" t="s">
        <v>245</v>
      </c>
      <c r="E36" s="177">
        <v>11.601599999999999</v>
      </c>
      <c r="F36" s="178">
        <v>0</v>
      </c>
      <c r="G36" s="179">
        <f>ROUND(E36*F36,2)</f>
        <v>0</v>
      </c>
      <c r="H36" s="164">
        <v>743.91</v>
      </c>
      <c r="I36" s="163">
        <f>ROUND(E36*H36,2)</f>
        <v>8630.5499999999993</v>
      </c>
      <c r="J36" s="164">
        <v>1366.09</v>
      </c>
      <c r="K36" s="163">
        <f>ROUND(E36*J36,2)</f>
        <v>15848.83</v>
      </c>
      <c r="L36" s="163">
        <v>21</v>
      </c>
      <c r="M36" s="163">
        <f>G36*(1+L36/100)</f>
        <v>0</v>
      </c>
      <c r="N36" s="162">
        <v>9.7199999999999995E-3</v>
      </c>
      <c r="O36" s="162">
        <f>ROUND(E36*N36,2)</f>
        <v>0.11</v>
      </c>
      <c r="P36" s="162">
        <v>0</v>
      </c>
      <c r="Q36" s="162">
        <f>ROUND(E36*P36,2)</f>
        <v>0</v>
      </c>
      <c r="R36" s="163"/>
      <c r="S36" s="163" t="s">
        <v>216</v>
      </c>
      <c r="T36" s="163" t="s">
        <v>216</v>
      </c>
      <c r="U36" s="163">
        <v>2.19</v>
      </c>
      <c r="V36" s="163">
        <f>ROUND(E36*U36,2)</f>
        <v>25.41</v>
      </c>
      <c r="W36" s="163"/>
      <c r="X36" s="163" t="s">
        <v>240</v>
      </c>
      <c r="Y36" s="163" t="s">
        <v>219</v>
      </c>
      <c r="Z36" s="153"/>
      <c r="AA36" s="153"/>
      <c r="AB36" s="153"/>
      <c r="AC36" s="153"/>
      <c r="AD36" s="153"/>
      <c r="AE36" s="153"/>
      <c r="AF36" s="153"/>
      <c r="AG36" s="153" t="s">
        <v>241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2" x14ac:dyDescent="0.2">
      <c r="A37" s="160"/>
      <c r="B37" s="161"/>
      <c r="C37" s="194" t="s">
        <v>1696</v>
      </c>
      <c r="D37" s="192"/>
      <c r="E37" s="193">
        <v>3.84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3"/>
      <c r="AA37" s="153"/>
      <c r="AB37" s="153"/>
      <c r="AC37" s="153"/>
      <c r="AD37" s="153"/>
      <c r="AE37" s="153"/>
      <c r="AF37" s="153"/>
      <c r="AG37" s="153" t="s">
        <v>243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3" x14ac:dyDescent="0.2">
      <c r="A38" s="160"/>
      <c r="B38" s="161"/>
      <c r="C38" s="194" t="s">
        <v>1697</v>
      </c>
      <c r="D38" s="192"/>
      <c r="E38" s="193">
        <v>2.7360000000000002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3"/>
      <c r="AA38" s="153"/>
      <c r="AB38" s="153"/>
      <c r="AC38" s="153"/>
      <c r="AD38" s="153"/>
      <c r="AE38" s="153"/>
      <c r="AF38" s="153"/>
      <c r="AG38" s="153" t="s">
        <v>243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3" x14ac:dyDescent="0.2">
      <c r="A39" s="160"/>
      <c r="B39" s="161"/>
      <c r="C39" s="194" t="s">
        <v>1698</v>
      </c>
      <c r="D39" s="192"/>
      <c r="E39" s="193">
        <v>2.6015999999999999</v>
      </c>
      <c r="F39" s="163"/>
      <c r="G39" s="163"/>
      <c r="H39" s="163"/>
      <c r="I39" s="163"/>
      <c r="J39" s="163"/>
      <c r="K39" s="163"/>
      <c r="L39" s="163"/>
      <c r="M39" s="163"/>
      <c r="N39" s="162"/>
      <c r="O39" s="162"/>
      <c r="P39" s="162"/>
      <c r="Q39" s="162"/>
      <c r="R39" s="163"/>
      <c r="S39" s="163"/>
      <c r="T39" s="163"/>
      <c r="U39" s="163"/>
      <c r="V39" s="163"/>
      <c r="W39" s="163"/>
      <c r="X39" s="163"/>
      <c r="Y39" s="163"/>
      <c r="Z39" s="153"/>
      <c r="AA39" s="153"/>
      <c r="AB39" s="153"/>
      <c r="AC39" s="153"/>
      <c r="AD39" s="153"/>
      <c r="AE39" s="153"/>
      <c r="AF39" s="153"/>
      <c r="AG39" s="153" t="s">
        <v>243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3" x14ac:dyDescent="0.2">
      <c r="A40" s="160"/>
      <c r="B40" s="161"/>
      <c r="C40" s="194" t="s">
        <v>1699</v>
      </c>
      <c r="D40" s="192"/>
      <c r="E40" s="193">
        <v>2.4239999999999999</v>
      </c>
      <c r="F40" s="163"/>
      <c r="G40" s="163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3"/>
      <c r="AA40" s="153"/>
      <c r="AB40" s="153"/>
      <c r="AC40" s="153"/>
      <c r="AD40" s="153"/>
      <c r="AE40" s="153"/>
      <c r="AF40" s="153"/>
      <c r="AG40" s="153" t="s">
        <v>243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74">
        <v>7</v>
      </c>
      <c r="B41" s="175" t="s">
        <v>888</v>
      </c>
      <c r="C41" s="188" t="s">
        <v>2167</v>
      </c>
      <c r="D41" s="176" t="s">
        <v>249</v>
      </c>
      <c r="E41" s="177">
        <v>100.45</v>
      </c>
      <c r="F41" s="178">
        <v>0</v>
      </c>
      <c r="G41" s="179">
        <f>ROUND(E41*F41,2)</f>
        <v>0</v>
      </c>
      <c r="H41" s="164">
        <v>259.22000000000003</v>
      </c>
      <c r="I41" s="163">
        <f>ROUND(E41*H41,2)</f>
        <v>26038.65</v>
      </c>
      <c r="J41" s="164">
        <v>196.28</v>
      </c>
      <c r="K41" s="163">
        <f>ROUND(E41*J41,2)</f>
        <v>19716.330000000002</v>
      </c>
      <c r="L41" s="163">
        <v>21</v>
      </c>
      <c r="M41" s="163">
        <f>G41*(1+L41/100)</f>
        <v>0</v>
      </c>
      <c r="N41" s="162">
        <v>9.3999999999999997E-4</v>
      </c>
      <c r="O41" s="162">
        <f>ROUND(E41*N41,2)</f>
        <v>0.09</v>
      </c>
      <c r="P41" s="162">
        <v>0</v>
      </c>
      <c r="Q41" s="162">
        <f>ROUND(E41*P41,2)</f>
        <v>0</v>
      </c>
      <c r="R41" s="163"/>
      <c r="S41" s="163" t="s">
        <v>216</v>
      </c>
      <c r="T41" s="163" t="s">
        <v>216</v>
      </c>
      <c r="U41" s="163">
        <v>0.32</v>
      </c>
      <c r="V41" s="163">
        <f>ROUND(E41*U41,2)</f>
        <v>32.14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241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2" x14ac:dyDescent="0.2">
      <c r="A42" s="160"/>
      <c r="B42" s="161"/>
      <c r="C42" s="194" t="s">
        <v>1700</v>
      </c>
      <c r="D42" s="192"/>
      <c r="E42" s="193">
        <v>39.630000000000003</v>
      </c>
      <c r="F42" s="163"/>
      <c r="G42" s="1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3"/>
      <c r="AA42" s="153"/>
      <c r="AB42" s="153"/>
      <c r="AC42" s="153"/>
      <c r="AD42" s="153"/>
      <c r="AE42" s="153"/>
      <c r="AF42" s="153"/>
      <c r="AG42" s="153" t="s">
        <v>243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3" x14ac:dyDescent="0.2">
      <c r="A43" s="160"/>
      <c r="B43" s="161"/>
      <c r="C43" s="194" t="s">
        <v>1701</v>
      </c>
      <c r="D43" s="192"/>
      <c r="E43" s="193">
        <v>36.78</v>
      </c>
      <c r="F43" s="163"/>
      <c r="G43" s="1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3"/>
      <c r="AA43" s="153"/>
      <c r="AB43" s="153"/>
      <c r="AC43" s="153"/>
      <c r="AD43" s="153"/>
      <c r="AE43" s="153"/>
      <c r="AF43" s="153"/>
      <c r="AG43" s="153" t="s">
        <v>243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3" x14ac:dyDescent="0.2">
      <c r="A44" s="160"/>
      <c r="B44" s="161"/>
      <c r="C44" s="194" t="s">
        <v>1702</v>
      </c>
      <c r="D44" s="192"/>
      <c r="E44" s="193">
        <v>12.385</v>
      </c>
      <c r="F44" s="163"/>
      <c r="G44" s="1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3"/>
      <c r="AA44" s="153"/>
      <c r="AB44" s="153"/>
      <c r="AC44" s="153"/>
      <c r="AD44" s="153"/>
      <c r="AE44" s="153"/>
      <c r="AF44" s="153"/>
      <c r="AG44" s="153" t="s">
        <v>243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3" x14ac:dyDescent="0.2">
      <c r="A45" s="160"/>
      <c r="B45" s="161"/>
      <c r="C45" s="194" t="s">
        <v>1703</v>
      </c>
      <c r="D45" s="192"/>
      <c r="E45" s="193">
        <v>11.654999999999999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3"/>
      <c r="AA45" s="153"/>
      <c r="AB45" s="153"/>
      <c r="AC45" s="153"/>
      <c r="AD45" s="153"/>
      <c r="AE45" s="153"/>
      <c r="AF45" s="153"/>
      <c r="AG45" s="153" t="s">
        <v>243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74">
        <v>8</v>
      </c>
      <c r="B46" s="175" t="s">
        <v>1704</v>
      </c>
      <c r="C46" s="188" t="s">
        <v>2168</v>
      </c>
      <c r="D46" s="176" t="s">
        <v>249</v>
      </c>
      <c r="E46" s="177">
        <v>2.085</v>
      </c>
      <c r="F46" s="178">
        <v>0</v>
      </c>
      <c r="G46" s="179">
        <f>ROUND(E46*F46,2)</f>
        <v>0</v>
      </c>
      <c r="H46" s="164">
        <v>363.72</v>
      </c>
      <c r="I46" s="163">
        <f>ROUND(E46*H46,2)</f>
        <v>758.36</v>
      </c>
      <c r="J46" s="164">
        <v>196.28</v>
      </c>
      <c r="K46" s="163">
        <f>ROUND(E46*J46,2)</f>
        <v>409.24</v>
      </c>
      <c r="L46" s="163">
        <v>21</v>
      </c>
      <c r="M46" s="163">
        <f>G46*(1+L46/100)</f>
        <v>0</v>
      </c>
      <c r="N46" s="162">
        <v>1.14E-3</v>
      </c>
      <c r="O46" s="162">
        <f>ROUND(E46*N46,2)</f>
        <v>0</v>
      </c>
      <c r="P46" s="162">
        <v>0</v>
      </c>
      <c r="Q46" s="162">
        <f>ROUND(E46*P46,2)</f>
        <v>0</v>
      </c>
      <c r="R46" s="163"/>
      <c r="S46" s="163" t="s">
        <v>216</v>
      </c>
      <c r="T46" s="163" t="s">
        <v>216</v>
      </c>
      <c r="U46" s="163">
        <v>0.32</v>
      </c>
      <c r="V46" s="163">
        <f>ROUND(E46*U46,2)</f>
        <v>0.67</v>
      </c>
      <c r="W46" s="163"/>
      <c r="X46" s="163" t="s">
        <v>240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241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2" x14ac:dyDescent="0.2">
      <c r="A47" s="160"/>
      <c r="B47" s="161"/>
      <c r="C47" s="194" t="s">
        <v>1705</v>
      </c>
      <c r="D47" s="192"/>
      <c r="E47" s="193">
        <v>2.085</v>
      </c>
      <c r="F47" s="163"/>
      <c r="G47" s="163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3"/>
      <c r="AA47" s="153"/>
      <c r="AB47" s="153"/>
      <c r="AC47" s="153"/>
      <c r="AD47" s="153"/>
      <c r="AE47" s="153"/>
      <c r="AF47" s="153"/>
      <c r="AG47" s="153" t="s">
        <v>243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80">
        <v>9</v>
      </c>
      <c r="B48" s="181" t="s">
        <v>1706</v>
      </c>
      <c r="C48" s="187" t="s">
        <v>1707</v>
      </c>
      <c r="D48" s="182" t="s">
        <v>245</v>
      </c>
      <c r="E48" s="183">
        <v>424.07855000000001</v>
      </c>
      <c r="F48" s="184">
        <v>0</v>
      </c>
      <c r="G48" s="185">
        <f>ROUND(E48*F48,2)</f>
        <v>0</v>
      </c>
      <c r="H48" s="164">
        <v>68.17</v>
      </c>
      <c r="I48" s="163">
        <f>ROUND(E48*H48,2)</f>
        <v>28909.43</v>
      </c>
      <c r="J48" s="164">
        <v>283.83</v>
      </c>
      <c r="K48" s="163">
        <f>ROUND(E48*J48,2)</f>
        <v>120366.21</v>
      </c>
      <c r="L48" s="163">
        <v>21</v>
      </c>
      <c r="M48" s="163">
        <f>G48*(1+L48/100)</f>
        <v>0</v>
      </c>
      <c r="N48" s="162">
        <v>5.7119999999999997E-2</v>
      </c>
      <c r="O48" s="162">
        <f>ROUND(E48*N48,2)</f>
        <v>24.22</v>
      </c>
      <c r="P48" s="162">
        <v>0</v>
      </c>
      <c r="Q48" s="162">
        <f>ROUND(E48*P48,2)</f>
        <v>0</v>
      </c>
      <c r="R48" s="163"/>
      <c r="S48" s="163" t="s">
        <v>216</v>
      </c>
      <c r="T48" s="163" t="s">
        <v>216</v>
      </c>
      <c r="U48" s="163">
        <v>0.51100000000000001</v>
      </c>
      <c r="V48" s="163">
        <f>ROUND(E48*U48,2)</f>
        <v>216.7</v>
      </c>
      <c r="W48" s="163"/>
      <c r="X48" s="163" t="s">
        <v>240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241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4">
        <v>10</v>
      </c>
      <c r="B49" s="175" t="s">
        <v>1708</v>
      </c>
      <c r="C49" s="188" t="s">
        <v>1709</v>
      </c>
      <c r="D49" s="176" t="s">
        <v>245</v>
      </c>
      <c r="E49" s="177">
        <v>133.9349</v>
      </c>
      <c r="F49" s="178">
        <v>0</v>
      </c>
      <c r="G49" s="179">
        <f>ROUND(E49*F49,2)</f>
        <v>0</v>
      </c>
      <c r="H49" s="164">
        <v>624.67999999999995</v>
      </c>
      <c r="I49" s="163">
        <f>ROUND(E49*H49,2)</f>
        <v>83666.45</v>
      </c>
      <c r="J49" s="164">
        <v>493.32</v>
      </c>
      <c r="K49" s="163">
        <f>ROUND(E49*J49,2)</f>
        <v>66072.759999999995</v>
      </c>
      <c r="L49" s="163">
        <v>21</v>
      </c>
      <c r="M49" s="163">
        <f>G49*(1+L49/100)</f>
        <v>0</v>
      </c>
      <c r="N49" s="162">
        <v>3.5000000000000003E-2</v>
      </c>
      <c r="O49" s="162">
        <f>ROUND(E49*N49,2)</f>
        <v>4.6900000000000004</v>
      </c>
      <c r="P49" s="162">
        <v>0</v>
      </c>
      <c r="Q49" s="162">
        <f>ROUND(E49*P49,2)</f>
        <v>0</v>
      </c>
      <c r="R49" s="163"/>
      <c r="S49" s="163" t="s">
        <v>216</v>
      </c>
      <c r="T49" s="163" t="s">
        <v>216</v>
      </c>
      <c r="U49" s="163">
        <v>0.79534000000000005</v>
      </c>
      <c r="V49" s="163">
        <f>ROUND(E49*U49,2)</f>
        <v>106.52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241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2" x14ac:dyDescent="0.2">
      <c r="A50" s="160"/>
      <c r="B50" s="161"/>
      <c r="C50" s="194" t="s">
        <v>1710</v>
      </c>
      <c r="D50" s="192"/>
      <c r="E50" s="193">
        <v>38.895899999999997</v>
      </c>
      <c r="F50" s="163"/>
      <c r="G50" s="1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3"/>
      <c r="AA50" s="153"/>
      <c r="AB50" s="153"/>
      <c r="AC50" s="153"/>
      <c r="AD50" s="153"/>
      <c r="AE50" s="153"/>
      <c r="AF50" s="153"/>
      <c r="AG50" s="153" t="s">
        <v>243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3" x14ac:dyDescent="0.2">
      <c r="A51" s="160"/>
      <c r="B51" s="161"/>
      <c r="C51" s="194" t="s">
        <v>1711</v>
      </c>
      <c r="D51" s="192"/>
      <c r="E51" s="193">
        <v>21.7</v>
      </c>
      <c r="F51" s="163"/>
      <c r="G51" s="1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3"/>
      <c r="AA51" s="153"/>
      <c r="AB51" s="153"/>
      <c r="AC51" s="153"/>
      <c r="AD51" s="153"/>
      <c r="AE51" s="153"/>
      <c r="AF51" s="153"/>
      <c r="AG51" s="153" t="s">
        <v>243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3" x14ac:dyDescent="0.2">
      <c r="A52" s="160"/>
      <c r="B52" s="161"/>
      <c r="C52" s="194" t="s">
        <v>1712</v>
      </c>
      <c r="D52" s="192"/>
      <c r="E52" s="193">
        <v>37.138500000000001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3"/>
      <c r="AA52" s="153"/>
      <c r="AB52" s="153"/>
      <c r="AC52" s="153"/>
      <c r="AD52" s="153"/>
      <c r="AE52" s="153"/>
      <c r="AF52" s="153"/>
      <c r="AG52" s="153" t="s">
        <v>243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3" x14ac:dyDescent="0.2">
      <c r="A53" s="160"/>
      <c r="B53" s="161"/>
      <c r="C53" s="194" t="s">
        <v>1713</v>
      </c>
      <c r="D53" s="192"/>
      <c r="E53" s="193">
        <v>1.35</v>
      </c>
      <c r="F53" s="163"/>
      <c r="G53" s="163"/>
      <c r="H53" s="163"/>
      <c r="I53" s="163"/>
      <c r="J53" s="163"/>
      <c r="K53" s="163"/>
      <c r="L53" s="163"/>
      <c r="M53" s="163"/>
      <c r="N53" s="162"/>
      <c r="O53" s="162"/>
      <c r="P53" s="162"/>
      <c r="Q53" s="162"/>
      <c r="R53" s="163"/>
      <c r="S53" s="163"/>
      <c r="T53" s="163"/>
      <c r="U53" s="163"/>
      <c r="V53" s="163"/>
      <c r="W53" s="163"/>
      <c r="X53" s="163"/>
      <c r="Y53" s="163"/>
      <c r="Z53" s="153"/>
      <c r="AA53" s="153"/>
      <c r="AB53" s="153"/>
      <c r="AC53" s="153"/>
      <c r="AD53" s="153"/>
      <c r="AE53" s="153"/>
      <c r="AF53" s="153"/>
      <c r="AG53" s="153" t="s">
        <v>243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3" x14ac:dyDescent="0.2">
      <c r="A54" s="160"/>
      <c r="B54" s="161"/>
      <c r="C54" s="194" t="s">
        <v>1714</v>
      </c>
      <c r="D54" s="192"/>
      <c r="E54" s="193">
        <v>2.65</v>
      </c>
      <c r="F54" s="163"/>
      <c r="G54" s="163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3"/>
      <c r="AA54" s="153"/>
      <c r="AB54" s="153"/>
      <c r="AC54" s="153"/>
      <c r="AD54" s="153"/>
      <c r="AE54" s="153"/>
      <c r="AF54" s="153"/>
      <c r="AG54" s="153" t="s">
        <v>243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3" x14ac:dyDescent="0.2">
      <c r="A55" s="160"/>
      <c r="B55" s="161"/>
      <c r="C55" s="194" t="s">
        <v>1715</v>
      </c>
      <c r="D55" s="192"/>
      <c r="E55" s="193">
        <v>3.915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3"/>
      <c r="AA55" s="153"/>
      <c r="AB55" s="153"/>
      <c r="AC55" s="153"/>
      <c r="AD55" s="153"/>
      <c r="AE55" s="153"/>
      <c r="AF55" s="153"/>
      <c r="AG55" s="153" t="s">
        <v>243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3" x14ac:dyDescent="0.2">
      <c r="A56" s="160"/>
      <c r="B56" s="161"/>
      <c r="C56" s="194" t="s">
        <v>1716</v>
      </c>
      <c r="D56" s="192"/>
      <c r="E56" s="193">
        <v>19.2</v>
      </c>
      <c r="F56" s="163"/>
      <c r="G56" s="163"/>
      <c r="H56" s="163"/>
      <c r="I56" s="163"/>
      <c r="J56" s="163"/>
      <c r="K56" s="163"/>
      <c r="L56" s="163"/>
      <c r="M56" s="163"/>
      <c r="N56" s="162"/>
      <c r="O56" s="162"/>
      <c r="P56" s="162"/>
      <c r="Q56" s="162"/>
      <c r="R56" s="163"/>
      <c r="S56" s="163"/>
      <c r="T56" s="163"/>
      <c r="U56" s="163"/>
      <c r="V56" s="163"/>
      <c r="W56" s="163"/>
      <c r="X56" s="163"/>
      <c r="Y56" s="163"/>
      <c r="Z56" s="153"/>
      <c r="AA56" s="153"/>
      <c r="AB56" s="153"/>
      <c r="AC56" s="153"/>
      <c r="AD56" s="153"/>
      <c r="AE56" s="153"/>
      <c r="AF56" s="153"/>
      <c r="AG56" s="153" t="s">
        <v>243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3" x14ac:dyDescent="0.2">
      <c r="A57" s="160"/>
      <c r="B57" s="161"/>
      <c r="C57" s="194" t="s">
        <v>1717</v>
      </c>
      <c r="D57" s="192"/>
      <c r="E57" s="193">
        <v>9.0854999999999997</v>
      </c>
      <c r="F57" s="163"/>
      <c r="G57" s="163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3"/>
      <c r="AA57" s="153"/>
      <c r="AB57" s="153"/>
      <c r="AC57" s="153"/>
      <c r="AD57" s="153"/>
      <c r="AE57" s="153"/>
      <c r="AF57" s="153"/>
      <c r="AG57" s="153" t="s">
        <v>243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74">
        <v>11</v>
      </c>
      <c r="B58" s="175" t="s">
        <v>895</v>
      </c>
      <c r="C58" s="188" t="s">
        <v>896</v>
      </c>
      <c r="D58" s="176" t="s">
        <v>249</v>
      </c>
      <c r="E58" s="177">
        <v>72.510000000000005</v>
      </c>
      <c r="F58" s="178">
        <v>0</v>
      </c>
      <c r="G58" s="179">
        <f>ROUND(E58*F58,2)</f>
        <v>0</v>
      </c>
      <c r="H58" s="164">
        <v>19.93</v>
      </c>
      <c r="I58" s="163">
        <f>ROUND(E58*H58,2)</f>
        <v>1445.12</v>
      </c>
      <c r="J58" s="164">
        <v>30.67</v>
      </c>
      <c r="K58" s="163">
        <f>ROUND(E58*J58,2)</f>
        <v>2223.88</v>
      </c>
      <c r="L58" s="163">
        <v>21</v>
      </c>
      <c r="M58" s="163">
        <f>G58*(1+L58/100)</f>
        <v>0</v>
      </c>
      <c r="N58" s="162">
        <v>1E-4</v>
      </c>
      <c r="O58" s="162">
        <f>ROUND(E58*N58,2)</f>
        <v>0.01</v>
      </c>
      <c r="P58" s="162">
        <v>0</v>
      </c>
      <c r="Q58" s="162">
        <f>ROUND(E58*P58,2)</f>
        <v>0</v>
      </c>
      <c r="R58" s="163"/>
      <c r="S58" s="163" t="s">
        <v>216</v>
      </c>
      <c r="T58" s="163" t="s">
        <v>216</v>
      </c>
      <c r="U58" s="163">
        <v>0.05</v>
      </c>
      <c r="V58" s="163">
        <f>ROUND(E58*U58,2)</f>
        <v>3.63</v>
      </c>
      <c r="W58" s="163"/>
      <c r="X58" s="163" t="s">
        <v>240</v>
      </c>
      <c r="Y58" s="163" t="s">
        <v>219</v>
      </c>
      <c r="Z58" s="153"/>
      <c r="AA58" s="153"/>
      <c r="AB58" s="153"/>
      <c r="AC58" s="153"/>
      <c r="AD58" s="153"/>
      <c r="AE58" s="153"/>
      <c r="AF58" s="153"/>
      <c r="AG58" s="153" t="s">
        <v>241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2" x14ac:dyDescent="0.2">
      <c r="A59" s="160"/>
      <c r="B59" s="161"/>
      <c r="C59" s="194" t="s">
        <v>1548</v>
      </c>
      <c r="D59" s="192"/>
      <c r="E59" s="193">
        <v>24</v>
      </c>
      <c r="F59" s="163"/>
      <c r="G59" s="163"/>
      <c r="H59" s="163"/>
      <c r="I59" s="163"/>
      <c r="J59" s="163"/>
      <c r="K59" s="163"/>
      <c r="L59" s="163"/>
      <c r="M59" s="163"/>
      <c r="N59" s="162"/>
      <c r="O59" s="162"/>
      <c r="P59" s="162"/>
      <c r="Q59" s="162"/>
      <c r="R59" s="163"/>
      <c r="S59" s="163"/>
      <c r="T59" s="163"/>
      <c r="U59" s="163"/>
      <c r="V59" s="163"/>
      <c r="W59" s="163"/>
      <c r="X59" s="163"/>
      <c r="Y59" s="163"/>
      <c r="Z59" s="153"/>
      <c r="AA59" s="153"/>
      <c r="AB59" s="153"/>
      <c r="AC59" s="153"/>
      <c r="AD59" s="153"/>
      <c r="AE59" s="153"/>
      <c r="AF59" s="153"/>
      <c r="AG59" s="153" t="s">
        <v>243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3" x14ac:dyDescent="0.2">
      <c r="A60" s="160"/>
      <c r="B60" s="161"/>
      <c r="C60" s="194" t="s">
        <v>1549</v>
      </c>
      <c r="D60" s="192"/>
      <c r="E60" s="193">
        <v>17.100000000000001</v>
      </c>
      <c r="F60" s="163"/>
      <c r="G60" s="163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3"/>
      <c r="AA60" s="153"/>
      <c r="AB60" s="153"/>
      <c r="AC60" s="153"/>
      <c r="AD60" s="153"/>
      <c r="AE60" s="153"/>
      <c r="AF60" s="153"/>
      <c r="AG60" s="153" t="s">
        <v>243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3" x14ac:dyDescent="0.2">
      <c r="A61" s="160"/>
      <c r="B61" s="161"/>
      <c r="C61" s="194" t="s">
        <v>1550</v>
      </c>
      <c r="D61" s="192"/>
      <c r="E61" s="193">
        <v>16.260000000000002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3"/>
      <c r="AA61" s="153"/>
      <c r="AB61" s="153"/>
      <c r="AC61" s="153"/>
      <c r="AD61" s="153"/>
      <c r="AE61" s="153"/>
      <c r="AF61" s="153"/>
      <c r="AG61" s="153" t="s">
        <v>243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3" x14ac:dyDescent="0.2">
      <c r="A62" s="160"/>
      <c r="B62" s="161"/>
      <c r="C62" s="194" t="s">
        <v>1551</v>
      </c>
      <c r="D62" s="192"/>
      <c r="E62" s="193">
        <v>15.15</v>
      </c>
      <c r="F62" s="163"/>
      <c r="G62" s="163"/>
      <c r="H62" s="163"/>
      <c r="I62" s="163"/>
      <c r="J62" s="163"/>
      <c r="K62" s="163"/>
      <c r="L62" s="163"/>
      <c r="M62" s="163"/>
      <c r="N62" s="162"/>
      <c r="O62" s="162"/>
      <c r="P62" s="162"/>
      <c r="Q62" s="162"/>
      <c r="R62" s="163"/>
      <c r="S62" s="163"/>
      <c r="T62" s="163"/>
      <c r="U62" s="163"/>
      <c r="V62" s="163"/>
      <c r="W62" s="163"/>
      <c r="X62" s="163"/>
      <c r="Y62" s="163"/>
      <c r="Z62" s="153"/>
      <c r="AA62" s="153"/>
      <c r="AB62" s="153"/>
      <c r="AC62" s="153"/>
      <c r="AD62" s="153"/>
      <c r="AE62" s="153"/>
      <c r="AF62" s="153"/>
      <c r="AG62" s="153" t="s">
        <v>243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0">
        <v>12</v>
      </c>
      <c r="B63" s="181" t="s">
        <v>903</v>
      </c>
      <c r="C63" s="187" t="s">
        <v>904</v>
      </c>
      <c r="D63" s="182" t="s">
        <v>245</v>
      </c>
      <c r="E63" s="183">
        <v>424.07855000000001</v>
      </c>
      <c r="F63" s="184">
        <v>0</v>
      </c>
      <c r="G63" s="185">
        <f>ROUND(E63*F63,2)</f>
        <v>0</v>
      </c>
      <c r="H63" s="164">
        <v>5.3</v>
      </c>
      <c r="I63" s="163">
        <f>ROUND(E63*H63,2)</f>
        <v>2247.62</v>
      </c>
      <c r="J63" s="164">
        <v>70.099999999999994</v>
      </c>
      <c r="K63" s="163">
        <f>ROUND(E63*J63,2)</f>
        <v>29727.91</v>
      </c>
      <c r="L63" s="163">
        <v>21</v>
      </c>
      <c r="M63" s="163">
        <f>G63*(1+L63/100)</f>
        <v>0</v>
      </c>
      <c r="N63" s="162">
        <v>2.0000000000000002E-5</v>
      </c>
      <c r="O63" s="162">
        <f>ROUND(E63*N63,2)</f>
        <v>0.01</v>
      </c>
      <c r="P63" s="162">
        <v>0</v>
      </c>
      <c r="Q63" s="162">
        <f>ROUND(E63*P63,2)</f>
        <v>0</v>
      </c>
      <c r="R63" s="163"/>
      <c r="S63" s="163" t="s">
        <v>216</v>
      </c>
      <c r="T63" s="163" t="s">
        <v>216</v>
      </c>
      <c r="U63" s="163">
        <v>0.11</v>
      </c>
      <c r="V63" s="163">
        <f>ROUND(E63*U63,2)</f>
        <v>46.65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241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7" t="s">
        <v>211</v>
      </c>
      <c r="B64" s="168" t="s">
        <v>125</v>
      </c>
      <c r="C64" s="186" t="s">
        <v>126</v>
      </c>
      <c r="D64" s="169"/>
      <c r="E64" s="170"/>
      <c r="F64" s="171"/>
      <c r="G64" s="172">
        <f>SUMIF(AG65:AG76,"&lt;&gt;NOR",G65:G76)</f>
        <v>0</v>
      </c>
      <c r="H64" s="166"/>
      <c r="I64" s="166">
        <f>SUM(I65:I76)</f>
        <v>342688.02</v>
      </c>
      <c r="J64" s="166"/>
      <c r="K64" s="166">
        <f>SUM(K65:K76)</f>
        <v>114091.18</v>
      </c>
      <c r="L64" s="166"/>
      <c r="M64" s="166">
        <f>SUM(M65:M76)</f>
        <v>0</v>
      </c>
      <c r="N64" s="165"/>
      <c r="O64" s="165">
        <f>SUM(O65:O76)</f>
        <v>21.94</v>
      </c>
      <c r="P64" s="165"/>
      <c r="Q64" s="165">
        <f>SUM(Q65:Q76)</f>
        <v>0</v>
      </c>
      <c r="R64" s="166"/>
      <c r="S64" s="166"/>
      <c r="T64" s="166"/>
      <c r="U64" s="166"/>
      <c r="V64" s="166">
        <f>SUM(V65:V76)</f>
        <v>175.79000000000002</v>
      </c>
      <c r="W64" s="166"/>
      <c r="X64" s="166"/>
      <c r="Y64" s="166"/>
      <c r="AG64" t="s">
        <v>212</v>
      </c>
    </row>
    <row r="65" spans="1:60" ht="22.5" outlineLevel="1" x14ac:dyDescent="0.2">
      <c r="A65" s="174">
        <v>13</v>
      </c>
      <c r="B65" s="175" t="s">
        <v>905</v>
      </c>
      <c r="C65" s="188" t="s">
        <v>906</v>
      </c>
      <c r="D65" s="176" t="s">
        <v>245</v>
      </c>
      <c r="E65" s="177">
        <v>583.26900000000001</v>
      </c>
      <c r="F65" s="178">
        <v>0</v>
      </c>
      <c r="G65" s="179">
        <f>ROUND(E65*F65,2)</f>
        <v>0</v>
      </c>
      <c r="H65" s="164">
        <v>0.03</v>
      </c>
      <c r="I65" s="163">
        <f>ROUND(E65*H65,2)</f>
        <v>17.5</v>
      </c>
      <c r="J65" s="164">
        <v>70.37</v>
      </c>
      <c r="K65" s="163">
        <f>ROUND(E65*J65,2)</f>
        <v>41044.639999999999</v>
      </c>
      <c r="L65" s="163">
        <v>21</v>
      </c>
      <c r="M65" s="163">
        <f>G65*(1+L65/100)</f>
        <v>0</v>
      </c>
      <c r="N65" s="162">
        <v>1.8380000000000001E-2</v>
      </c>
      <c r="O65" s="162">
        <f>ROUND(E65*N65,2)</f>
        <v>10.72</v>
      </c>
      <c r="P65" s="162">
        <v>0</v>
      </c>
      <c r="Q65" s="162">
        <f>ROUND(E65*P65,2)</f>
        <v>0</v>
      </c>
      <c r="R65" s="163"/>
      <c r="S65" s="163" t="s">
        <v>216</v>
      </c>
      <c r="T65" s="163" t="s">
        <v>216</v>
      </c>
      <c r="U65" s="163">
        <v>0.104</v>
      </c>
      <c r="V65" s="163">
        <f>ROUND(E65*U65,2)</f>
        <v>60.66</v>
      </c>
      <c r="W65" s="163"/>
      <c r="X65" s="163" t="s">
        <v>240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241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2" x14ac:dyDescent="0.2">
      <c r="A66" s="160"/>
      <c r="B66" s="161"/>
      <c r="C66" s="194" t="s">
        <v>1718</v>
      </c>
      <c r="D66" s="192"/>
      <c r="E66" s="193">
        <v>153.37899999999999</v>
      </c>
      <c r="F66" s="163"/>
      <c r="G66" s="163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3"/>
      <c r="AA66" s="153"/>
      <c r="AB66" s="153"/>
      <c r="AC66" s="153"/>
      <c r="AD66" s="153"/>
      <c r="AE66" s="153"/>
      <c r="AF66" s="153"/>
      <c r="AG66" s="153" t="s">
        <v>243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3" x14ac:dyDescent="0.2">
      <c r="A67" s="160"/>
      <c r="B67" s="161"/>
      <c r="C67" s="194" t="s">
        <v>1719</v>
      </c>
      <c r="D67" s="192"/>
      <c r="E67" s="193">
        <v>164.8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3"/>
      <c r="AA67" s="153"/>
      <c r="AB67" s="153"/>
      <c r="AC67" s="153"/>
      <c r="AD67" s="153"/>
      <c r="AE67" s="153"/>
      <c r="AF67" s="153"/>
      <c r="AG67" s="153" t="s">
        <v>243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3" x14ac:dyDescent="0.2">
      <c r="A68" s="160"/>
      <c r="B68" s="161"/>
      <c r="C68" s="194" t="s">
        <v>1720</v>
      </c>
      <c r="D68" s="192"/>
      <c r="E68" s="193">
        <v>83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3"/>
      <c r="AA68" s="153"/>
      <c r="AB68" s="153"/>
      <c r="AC68" s="153"/>
      <c r="AD68" s="153"/>
      <c r="AE68" s="153"/>
      <c r="AF68" s="153"/>
      <c r="AG68" s="153" t="s">
        <v>243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3" x14ac:dyDescent="0.2">
      <c r="A69" s="160"/>
      <c r="B69" s="161"/>
      <c r="C69" s="194" t="s">
        <v>1721</v>
      </c>
      <c r="D69" s="192"/>
      <c r="E69" s="193">
        <v>182.09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3"/>
      <c r="AA69" s="153"/>
      <c r="AB69" s="153"/>
      <c r="AC69" s="153"/>
      <c r="AD69" s="153"/>
      <c r="AE69" s="153"/>
      <c r="AF69" s="153"/>
      <c r="AG69" s="153" t="s">
        <v>243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74">
        <v>14</v>
      </c>
      <c r="B70" s="175" t="s">
        <v>431</v>
      </c>
      <c r="C70" s="188" t="s">
        <v>432</v>
      </c>
      <c r="D70" s="176" t="s">
        <v>245</v>
      </c>
      <c r="E70" s="177">
        <v>6999.2280000000001</v>
      </c>
      <c r="F70" s="178">
        <v>0</v>
      </c>
      <c r="G70" s="179">
        <f>ROUND(E70*F70,2)</f>
        <v>0</v>
      </c>
      <c r="H70" s="164">
        <v>46.06</v>
      </c>
      <c r="I70" s="163">
        <f>ROUND(E70*H70,2)</f>
        <v>322384.44</v>
      </c>
      <c r="J70" s="164">
        <v>3.34</v>
      </c>
      <c r="K70" s="163">
        <f>ROUND(E70*J70,2)</f>
        <v>23377.42</v>
      </c>
      <c r="L70" s="163">
        <v>21</v>
      </c>
      <c r="M70" s="163">
        <f>G70*(1+L70/100)</f>
        <v>0</v>
      </c>
      <c r="N70" s="162">
        <v>1.56E-3</v>
      </c>
      <c r="O70" s="162">
        <f>ROUND(E70*N70,2)</f>
        <v>10.92</v>
      </c>
      <c r="P70" s="162">
        <v>0</v>
      </c>
      <c r="Q70" s="162">
        <f>ROUND(E70*P70,2)</f>
        <v>0</v>
      </c>
      <c r="R70" s="163"/>
      <c r="S70" s="163" t="s">
        <v>216</v>
      </c>
      <c r="T70" s="163" t="s">
        <v>216</v>
      </c>
      <c r="U70" s="163">
        <v>6.0000000000000001E-3</v>
      </c>
      <c r="V70" s="163">
        <f>ROUND(E70*U70,2)</f>
        <v>42</v>
      </c>
      <c r="W70" s="163"/>
      <c r="X70" s="163" t="s">
        <v>240</v>
      </c>
      <c r="Y70" s="163" t="s">
        <v>219</v>
      </c>
      <c r="Z70" s="153"/>
      <c r="AA70" s="153"/>
      <c r="AB70" s="153"/>
      <c r="AC70" s="153"/>
      <c r="AD70" s="153"/>
      <c r="AE70" s="153"/>
      <c r="AF70" s="153"/>
      <c r="AG70" s="153" t="s">
        <v>241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2" x14ac:dyDescent="0.2">
      <c r="A71" s="160"/>
      <c r="B71" s="161"/>
      <c r="C71" s="194" t="s">
        <v>1722</v>
      </c>
      <c r="D71" s="192"/>
      <c r="E71" s="193">
        <v>6999.2280000000001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3"/>
      <c r="AA71" s="153"/>
      <c r="AB71" s="153"/>
      <c r="AC71" s="153"/>
      <c r="AD71" s="153"/>
      <c r="AE71" s="153"/>
      <c r="AF71" s="153"/>
      <c r="AG71" s="153" t="s">
        <v>243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80">
        <v>15</v>
      </c>
      <c r="B72" s="181" t="s">
        <v>911</v>
      </c>
      <c r="C72" s="187" t="s">
        <v>912</v>
      </c>
      <c r="D72" s="182" t="s">
        <v>245</v>
      </c>
      <c r="E72" s="183">
        <v>583.26900000000001</v>
      </c>
      <c r="F72" s="184">
        <v>0</v>
      </c>
      <c r="G72" s="185">
        <f>ROUND(E72*F72,2)</f>
        <v>0</v>
      </c>
      <c r="H72" s="164">
        <v>0</v>
      </c>
      <c r="I72" s="163">
        <f>ROUND(E72*H72,2)</f>
        <v>0</v>
      </c>
      <c r="J72" s="164">
        <v>49.3</v>
      </c>
      <c r="K72" s="163">
        <f>ROUND(E72*J72,2)</f>
        <v>28755.16</v>
      </c>
      <c r="L72" s="163">
        <v>21</v>
      </c>
      <c r="M72" s="163">
        <f>G72*(1+L72/100)</f>
        <v>0</v>
      </c>
      <c r="N72" s="162">
        <v>0</v>
      </c>
      <c r="O72" s="162">
        <f>ROUND(E72*N72,2)</f>
        <v>0</v>
      </c>
      <c r="P72" s="162">
        <v>0</v>
      </c>
      <c r="Q72" s="162">
        <f>ROUND(E72*P72,2)</f>
        <v>0</v>
      </c>
      <c r="R72" s="163"/>
      <c r="S72" s="163" t="s">
        <v>216</v>
      </c>
      <c r="T72" s="163" t="s">
        <v>216</v>
      </c>
      <c r="U72" s="163">
        <v>6.6000000000000003E-2</v>
      </c>
      <c r="V72" s="163">
        <f>ROUND(E72*U72,2)</f>
        <v>38.5</v>
      </c>
      <c r="W72" s="163"/>
      <c r="X72" s="163" t="s">
        <v>240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241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80">
        <v>16</v>
      </c>
      <c r="B73" s="181" t="s">
        <v>1723</v>
      </c>
      <c r="C73" s="187" t="s">
        <v>1724</v>
      </c>
      <c r="D73" s="182" t="s">
        <v>245</v>
      </c>
      <c r="E73" s="183">
        <v>36.5</v>
      </c>
      <c r="F73" s="184">
        <v>0</v>
      </c>
      <c r="G73" s="185">
        <f>ROUND(E73*F73,2)</f>
        <v>0</v>
      </c>
      <c r="H73" s="164">
        <v>47.62</v>
      </c>
      <c r="I73" s="163">
        <f>ROUND(E73*H73,2)</f>
        <v>1738.13</v>
      </c>
      <c r="J73" s="164">
        <v>98.38</v>
      </c>
      <c r="K73" s="163">
        <f>ROUND(E73*J73,2)</f>
        <v>3590.87</v>
      </c>
      <c r="L73" s="163">
        <v>21</v>
      </c>
      <c r="M73" s="163">
        <f>G73*(1+L73/100)</f>
        <v>0</v>
      </c>
      <c r="N73" s="162">
        <v>1.2099999999999999E-3</v>
      </c>
      <c r="O73" s="162">
        <f>ROUND(E73*N73,2)</f>
        <v>0.04</v>
      </c>
      <c r="P73" s="162">
        <v>0</v>
      </c>
      <c r="Q73" s="162">
        <f>ROUND(E73*P73,2)</f>
        <v>0</v>
      </c>
      <c r="R73" s="163"/>
      <c r="S73" s="163" t="s">
        <v>216</v>
      </c>
      <c r="T73" s="163" t="s">
        <v>216</v>
      </c>
      <c r="U73" s="163">
        <v>0.17699999999999999</v>
      </c>
      <c r="V73" s="163">
        <f>ROUND(E73*U73,2)</f>
        <v>6.46</v>
      </c>
      <c r="W73" s="163"/>
      <c r="X73" s="163" t="s">
        <v>240</v>
      </c>
      <c r="Y73" s="163" t="s">
        <v>219</v>
      </c>
      <c r="Z73" s="153"/>
      <c r="AA73" s="153"/>
      <c r="AB73" s="153"/>
      <c r="AC73" s="153"/>
      <c r="AD73" s="153"/>
      <c r="AE73" s="153"/>
      <c r="AF73" s="153"/>
      <c r="AG73" s="153" t="s">
        <v>241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80">
        <v>17</v>
      </c>
      <c r="B74" s="181" t="s">
        <v>913</v>
      </c>
      <c r="C74" s="187" t="s">
        <v>914</v>
      </c>
      <c r="D74" s="182" t="s">
        <v>245</v>
      </c>
      <c r="E74" s="183">
        <v>583.26900000000001</v>
      </c>
      <c r="F74" s="184">
        <v>0</v>
      </c>
      <c r="G74" s="185">
        <f>ROUND(E74*F74,2)</f>
        <v>0</v>
      </c>
      <c r="H74" s="164">
        <v>0</v>
      </c>
      <c r="I74" s="163">
        <f>ROUND(E74*H74,2)</f>
        <v>0</v>
      </c>
      <c r="J74" s="164">
        <v>18.600000000000001</v>
      </c>
      <c r="K74" s="163">
        <f>ROUND(E74*J74,2)</f>
        <v>10848.8</v>
      </c>
      <c r="L74" s="163">
        <v>21</v>
      </c>
      <c r="M74" s="163">
        <f>G74*(1+L74/100)</f>
        <v>0</v>
      </c>
      <c r="N74" s="162">
        <v>0</v>
      </c>
      <c r="O74" s="162">
        <f>ROUND(E74*N74,2)</f>
        <v>0</v>
      </c>
      <c r="P74" s="162">
        <v>0</v>
      </c>
      <c r="Q74" s="162">
        <f>ROUND(E74*P74,2)</f>
        <v>0</v>
      </c>
      <c r="R74" s="163"/>
      <c r="S74" s="163" t="s">
        <v>216</v>
      </c>
      <c r="T74" s="163" t="s">
        <v>216</v>
      </c>
      <c r="U74" s="163">
        <v>3.0300000000000001E-2</v>
      </c>
      <c r="V74" s="163">
        <f>ROUND(E74*U74,2)</f>
        <v>17.670000000000002</v>
      </c>
      <c r="W74" s="163"/>
      <c r="X74" s="163" t="s">
        <v>240</v>
      </c>
      <c r="Y74" s="163" t="s">
        <v>219</v>
      </c>
      <c r="Z74" s="153"/>
      <c r="AA74" s="153"/>
      <c r="AB74" s="153"/>
      <c r="AC74" s="153"/>
      <c r="AD74" s="153"/>
      <c r="AE74" s="153"/>
      <c r="AF74" s="153"/>
      <c r="AG74" s="153" t="s">
        <v>241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80">
        <v>18</v>
      </c>
      <c r="B75" s="181" t="s">
        <v>915</v>
      </c>
      <c r="C75" s="187" t="s">
        <v>916</v>
      </c>
      <c r="D75" s="182" t="s">
        <v>245</v>
      </c>
      <c r="E75" s="183">
        <v>1749.807</v>
      </c>
      <c r="F75" s="184">
        <v>0</v>
      </c>
      <c r="G75" s="185">
        <f>ROUND(E75*F75,2)</f>
        <v>0</v>
      </c>
      <c r="H75" s="164">
        <v>10.6</v>
      </c>
      <c r="I75" s="163">
        <f>ROUND(E75*H75,2)</f>
        <v>18547.95</v>
      </c>
      <c r="J75" s="164">
        <v>0</v>
      </c>
      <c r="K75" s="163">
        <f>ROUND(E75*J75,2)</f>
        <v>0</v>
      </c>
      <c r="L75" s="163">
        <v>21</v>
      </c>
      <c r="M75" s="163">
        <f>G75*(1+L75/100)</f>
        <v>0</v>
      </c>
      <c r="N75" s="162">
        <v>1.4999999999999999E-4</v>
      </c>
      <c r="O75" s="162">
        <f>ROUND(E75*N75,2)</f>
        <v>0.26</v>
      </c>
      <c r="P75" s="162">
        <v>0</v>
      </c>
      <c r="Q75" s="162">
        <f>ROUND(E75*P75,2)</f>
        <v>0</v>
      </c>
      <c r="R75" s="163"/>
      <c r="S75" s="163" t="s">
        <v>216</v>
      </c>
      <c r="T75" s="163" t="s">
        <v>216</v>
      </c>
      <c r="U75" s="163">
        <v>0</v>
      </c>
      <c r="V75" s="163">
        <f>ROUND(E75*U75,2)</f>
        <v>0</v>
      </c>
      <c r="W75" s="163"/>
      <c r="X75" s="163" t="s">
        <v>240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241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80">
        <v>19</v>
      </c>
      <c r="B76" s="181" t="s">
        <v>917</v>
      </c>
      <c r="C76" s="187" t="s">
        <v>918</v>
      </c>
      <c r="D76" s="182" t="s">
        <v>245</v>
      </c>
      <c r="E76" s="183">
        <v>583.26900000000001</v>
      </c>
      <c r="F76" s="184">
        <v>0</v>
      </c>
      <c r="G76" s="185">
        <f>ROUND(E76*F76,2)</f>
        <v>0</v>
      </c>
      <c r="H76" s="164">
        <v>0</v>
      </c>
      <c r="I76" s="163">
        <f>ROUND(E76*H76,2)</f>
        <v>0</v>
      </c>
      <c r="J76" s="164">
        <v>11.1</v>
      </c>
      <c r="K76" s="163">
        <f>ROUND(E76*J76,2)</f>
        <v>6474.29</v>
      </c>
      <c r="L76" s="163">
        <v>21</v>
      </c>
      <c r="M76" s="163">
        <f>G76*(1+L76/100)</f>
        <v>0</v>
      </c>
      <c r="N76" s="162">
        <v>0</v>
      </c>
      <c r="O76" s="162">
        <f>ROUND(E76*N76,2)</f>
        <v>0</v>
      </c>
      <c r="P76" s="162">
        <v>0</v>
      </c>
      <c r="Q76" s="162">
        <f>ROUND(E76*P76,2)</f>
        <v>0</v>
      </c>
      <c r="R76" s="163"/>
      <c r="S76" s="163" t="s">
        <v>216</v>
      </c>
      <c r="T76" s="163" t="s">
        <v>216</v>
      </c>
      <c r="U76" s="163">
        <v>1.7999999999999999E-2</v>
      </c>
      <c r="V76" s="163">
        <f>ROUND(E76*U76,2)</f>
        <v>10.5</v>
      </c>
      <c r="W76" s="163"/>
      <c r="X76" s="163" t="s">
        <v>240</v>
      </c>
      <c r="Y76" s="163" t="s">
        <v>219</v>
      </c>
      <c r="Z76" s="153"/>
      <c r="AA76" s="153"/>
      <c r="AB76" s="153"/>
      <c r="AC76" s="153"/>
      <c r="AD76" s="153"/>
      <c r="AE76" s="153"/>
      <c r="AF76" s="153"/>
      <c r="AG76" s="153" t="s">
        <v>241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">
      <c r="A77" s="167" t="s">
        <v>211</v>
      </c>
      <c r="B77" s="168" t="s">
        <v>133</v>
      </c>
      <c r="C77" s="186" t="s">
        <v>134</v>
      </c>
      <c r="D77" s="169"/>
      <c r="E77" s="170"/>
      <c r="F77" s="171"/>
      <c r="G77" s="172">
        <f>SUMIF(AG78:AG78,"&lt;&gt;NOR",G78:G78)</f>
        <v>0</v>
      </c>
      <c r="H77" s="166"/>
      <c r="I77" s="166">
        <f>SUM(I78:I78)</f>
        <v>0</v>
      </c>
      <c r="J77" s="166"/>
      <c r="K77" s="166">
        <f>SUM(K78:K78)</f>
        <v>28423.34</v>
      </c>
      <c r="L77" s="166"/>
      <c r="M77" s="166">
        <f>SUM(M78:M78)</f>
        <v>0</v>
      </c>
      <c r="N77" s="165"/>
      <c r="O77" s="165">
        <f>SUM(O78:O78)</f>
        <v>0</v>
      </c>
      <c r="P77" s="165"/>
      <c r="Q77" s="165">
        <f>SUM(Q78:Q78)</f>
        <v>0</v>
      </c>
      <c r="R77" s="166"/>
      <c r="S77" s="166"/>
      <c r="T77" s="166"/>
      <c r="U77" s="166"/>
      <c r="V77" s="166">
        <f>SUM(V78:V78)</f>
        <v>54.14</v>
      </c>
      <c r="W77" s="166"/>
      <c r="X77" s="166"/>
      <c r="Y77" s="166"/>
      <c r="AG77" t="s">
        <v>212</v>
      </c>
    </row>
    <row r="78" spans="1:60" outlineLevel="1" x14ac:dyDescent="0.2">
      <c r="A78" s="180">
        <v>20</v>
      </c>
      <c r="B78" s="181" t="s">
        <v>289</v>
      </c>
      <c r="C78" s="187" t="s">
        <v>290</v>
      </c>
      <c r="D78" s="182" t="s">
        <v>283</v>
      </c>
      <c r="E78" s="183">
        <v>57.59543</v>
      </c>
      <c r="F78" s="184">
        <v>0</v>
      </c>
      <c r="G78" s="185">
        <f>ROUND(E78*F78,2)</f>
        <v>0</v>
      </c>
      <c r="H78" s="164">
        <v>0</v>
      </c>
      <c r="I78" s="163">
        <f>ROUND(E78*H78,2)</f>
        <v>0</v>
      </c>
      <c r="J78" s="164">
        <v>493.5</v>
      </c>
      <c r="K78" s="163">
        <f>ROUND(E78*J78,2)</f>
        <v>28423.34</v>
      </c>
      <c r="L78" s="163">
        <v>21</v>
      </c>
      <c r="M78" s="163">
        <f>G78*(1+L78/100)</f>
        <v>0</v>
      </c>
      <c r="N78" s="162">
        <v>0</v>
      </c>
      <c r="O78" s="162">
        <f>ROUND(E78*N78,2)</f>
        <v>0</v>
      </c>
      <c r="P78" s="162">
        <v>0</v>
      </c>
      <c r="Q78" s="162">
        <f>ROUND(E78*P78,2)</f>
        <v>0</v>
      </c>
      <c r="R78" s="163"/>
      <c r="S78" s="163" t="s">
        <v>216</v>
      </c>
      <c r="T78" s="163" t="s">
        <v>216</v>
      </c>
      <c r="U78" s="163">
        <v>0.94</v>
      </c>
      <c r="V78" s="163">
        <f>ROUND(E78*U78,2)</f>
        <v>54.14</v>
      </c>
      <c r="W78" s="163"/>
      <c r="X78" s="163" t="s">
        <v>291</v>
      </c>
      <c r="Y78" s="163" t="s">
        <v>219</v>
      </c>
      <c r="Z78" s="153"/>
      <c r="AA78" s="153"/>
      <c r="AB78" s="153"/>
      <c r="AC78" s="153"/>
      <c r="AD78" s="153"/>
      <c r="AE78" s="153"/>
      <c r="AF78" s="153"/>
      <c r="AG78" s="153" t="s">
        <v>292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x14ac:dyDescent="0.2">
      <c r="A79" s="167" t="s">
        <v>211</v>
      </c>
      <c r="B79" s="168" t="s">
        <v>159</v>
      </c>
      <c r="C79" s="186" t="s">
        <v>160</v>
      </c>
      <c r="D79" s="169"/>
      <c r="E79" s="170"/>
      <c r="F79" s="171"/>
      <c r="G79" s="172">
        <f>SUMIF(AG80:AG84,"&lt;&gt;NOR",G80:G84)</f>
        <v>0</v>
      </c>
      <c r="H79" s="166"/>
      <c r="I79" s="166">
        <f>SUM(I80:I84)</f>
        <v>2663.97</v>
      </c>
      <c r="J79" s="166"/>
      <c r="K79" s="166">
        <f>SUM(K80:K84)</f>
        <v>9606.4000000000015</v>
      </c>
      <c r="L79" s="166"/>
      <c r="M79" s="166">
        <f>SUM(M80:M84)</f>
        <v>0</v>
      </c>
      <c r="N79" s="165"/>
      <c r="O79" s="165">
        <f>SUM(O80:O84)</f>
        <v>0.03</v>
      </c>
      <c r="P79" s="165"/>
      <c r="Q79" s="165">
        <f>SUM(Q80:Q84)</f>
        <v>0</v>
      </c>
      <c r="R79" s="166"/>
      <c r="S79" s="166"/>
      <c r="T79" s="166"/>
      <c r="U79" s="166"/>
      <c r="V79" s="166">
        <f>SUM(V80:V84)</f>
        <v>14.33</v>
      </c>
      <c r="W79" s="166"/>
      <c r="X79" s="166"/>
      <c r="Y79" s="166"/>
      <c r="AG79" t="s">
        <v>212</v>
      </c>
    </row>
    <row r="80" spans="1:60" outlineLevel="1" x14ac:dyDescent="0.2">
      <c r="A80" s="174">
        <v>21</v>
      </c>
      <c r="B80" s="175" t="s">
        <v>953</v>
      </c>
      <c r="C80" s="188" t="s">
        <v>2169</v>
      </c>
      <c r="D80" s="176" t="s">
        <v>249</v>
      </c>
      <c r="E80" s="177">
        <v>14.9</v>
      </c>
      <c r="F80" s="178">
        <v>0</v>
      </c>
      <c r="G80" s="179">
        <f>ROUND(E80*F80,2)</f>
        <v>0</v>
      </c>
      <c r="H80" s="164">
        <v>178.79</v>
      </c>
      <c r="I80" s="163">
        <f>ROUND(E80*H80,2)</f>
        <v>2663.97</v>
      </c>
      <c r="J80" s="164">
        <v>626.21</v>
      </c>
      <c r="K80" s="163">
        <f>ROUND(E80*J80,2)</f>
        <v>9330.5300000000007</v>
      </c>
      <c r="L80" s="163">
        <v>21</v>
      </c>
      <c r="M80" s="163">
        <f>G80*(1+L80/100)</f>
        <v>0</v>
      </c>
      <c r="N80" s="162">
        <v>2.1099999999999999E-3</v>
      </c>
      <c r="O80" s="162">
        <f>ROUND(E80*N80,2)</f>
        <v>0.03</v>
      </c>
      <c r="P80" s="162">
        <v>0</v>
      </c>
      <c r="Q80" s="162">
        <f>ROUND(E80*P80,2)</f>
        <v>0</v>
      </c>
      <c r="R80" s="163"/>
      <c r="S80" s="163" t="s">
        <v>216</v>
      </c>
      <c r="T80" s="163" t="s">
        <v>216</v>
      </c>
      <c r="U80" s="163">
        <v>0.96201999999999999</v>
      </c>
      <c r="V80" s="163">
        <f>ROUND(E80*U80,2)</f>
        <v>14.33</v>
      </c>
      <c r="W80" s="163"/>
      <c r="X80" s="163" t="s">
        <v>240</v>
      </c>
      <c r="Y80" s="163" t="s">
        <v>219</v>
      </c>
      <c r="Z80" s="153"/>
      <c r="AA80" s="153"/>
      <c r="AB80" s="153"/>
      <c r="AC80" s="153"/>
      <c r="AD80" s="153"/>
      <c r="AE80" s="153"/>
      <c r="AF80" s="153"/>
      <c r="AG80" s="153" t="s">
        <v>241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2" x14ac:dyDescent="0.2">
      <c r="A81" s="160"/>
      <c r="B81" s="161"/>
      <c r="C81" s="194" t="s">
        <v>1626</v>
      </c>
      <c r="D81" s="192"/>
      <c r="E81" s="193">
        <v>8</v>
      </c>
      <c r="F81" s="163"/>
      <c r="G81" s="163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3"/>
      <c r="AA81" s="153"/>
      <c r="AB81" s="153"/>
      <c r="AC81" s="153"/>
      <c r="AD81" s="153"/>
      <c r="AE81" s="153"/>
      <c r="AF81" s="153"/>
      <c r="AG81" s="153" t="s">
        <v>243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3" x14ac:dyDescent="0.2">
      <c r="A82" s="160"/>
      <c r="B82" s="161"/>
      <c r="C82" s="194" t="s">
        <v>1627</v>
      </c>
      <c r="D82" s="192"/>
      <c r="E82" s="193">
        <v>5.9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3"/>
      <c r="AA82" s="153"/>
      <c r="AB82" s="153"/>
      <c r="AC82" s="153"/>
      <c r="AD82" s="153"/>
      <c r="AE82" s="153"/>
      <c r="AF82" s="153"/>
      <c r="AG82" s="153" t="s">
        <v>243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3" x14ac:dyDescent="0.2">
      <c r="A83" s="160"/>
      <c r="B83" s="161"/>
      <c r="C83" s="194" t="s">
        <v>1628</v>
      </c>
      <c r="D83" s="192"/>
      <c r="E83" s="193">
        <v>1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3"/>
      <c r="AA83" s="153"/>
      <c r="AB83" s="153"/>
      <c r="AC83" s="153"/>
      <c r="AD83" s="153"/>
      <c r="AE83" s="153"/>
      <c r="AF83" s="153"/>
      <c r="AG83" s="153" t="s">
        <v>243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74">
        <v>22</v>
      </c>
      <c r="B84" s="175" t="s">
        <v>295</v>
      </c>
      <c r="C84" s="188" t="s">
        <v>296</v>
      </c>
      <c r="D84" s="176" t="s">
        <v>0</v>
      </c>
      <c r="E84" s="177">
        <v>119.94499999999999</v>
      </c>
      <c r="F84" s="178">
        <v>0</v>
      </c>
      <c r="G84" s="179">
        <f>ROUND(E84*F84,2)</f>
        <v>0</v>
      </c>
      <c r="H84" s="164">
        <v>0</v>
      </c>
      <c r="I84" s="163">
        <f>ROUND(E84*H84,2)</f>
        <v>0</v>
      </c>
      <c r="J84" s="164">
        <v>2.2999999999999998</v>
      </c>
      <c r="K84" s="163">
        <f>ROUND(E84*J84,2)</f>
        <v>275.87</v>
      </c>
      <c r="L84" s="163">
        <v>21</v>
      </c>
      <c r="M84" s="163">
        <f>G84*(1+L84/100)</f>
        <v>0</v>
      </c>
      <c r="N84" s="162">
        <v>0</v>
      </c>
      <c r="O84" s="162">
        <f>ROUND(E84*N84,2)</f>
        <v>0</v>
      </c>
      <c r="P84" s="162">
        <v>0</v>
      </c>
      <c r="Q84" s="162">
        <f>ROUND(E84*P84,2)</f>
        <v>0</v>
      </c>
      <c r="R84" s="163"/>
      <c r="S84" s="163" t="s">
        <v>216</v>
      </c>
      <c r="T84" s="163" t="s">
        <v>216</v>
      </c>
      <c r="U84" s="163">
        <v>0</v>
      </c>
      <c r="V84" s="163">
        <f>ROUND(E84*U84,2)</f>
        <v>0</v>
      </c>
      <c r="W84" s="163"/>
      <c r="X84" s="163" t="s">
        <v>291</v>
      </c>
      <c r="Y84" s="163" t="s">
        <v>219</v>
      </c>
      <c r="Z84" s="153"/>
      <c r="AA84" s="153"/>
      <c r="AB84" s="153"/>
      <c r="AC84" s="153"/>
      <c r="AD84" s="153"/>
      <c r="AE84" s="153"/>
      <c r="AF84" s="153"/>
      <c r="AG84" s="153" t="s">
        <v>297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3"/>
      <c r="B85" s="4"/>
      <c r="C85" s="189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197</v>
      </c>
    </row>
    <row r="86" spans="1:60" x14ac:dyDescent="0.2">
      <c r="A86" s="156"/>
      <c r="B86" s="157" t="s">
        <v>31</v>
      </c>
      <c r="C86" s="190"/>
      <c r="D86" s="158"/>
      <c r="E86" s="159"/>
      <c r="F86" s="159"/>
      <c r="G86" s="173">
        <f>G8+G64+G77+G79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234</v>
      </c>
    </row>
    <row r="87" spans="1:60" x14ac:dyDescent="0.2">
      <c r="A87" s="3"/>
      <c r="B87" s="4"/>
      <c r="C87" s="189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3"/>
      <c r="B88" s="4"/>
      <c r="C88" s="18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1"/>
      <c r="B89" s="261"/>
      <c r="C89" s="26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3"/>
      <c r="B90" s="263"/>
      <c r="C90" s="264"/>
      <c r="D90" s="263"/>
      <c r="E90" s="263"/>
      <c r="F90" s="263"/>
      <c r="G90" s="26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AG90" t="s">
        <v>235</v>
      </c>
    </row>
    <row r="91" spans="1:60" x14ac:dyDescent="0.2">
      <c r="A91" s="263"/>
      <c r="B91" s="263"/>
      <c r="C91" s="264"/>
      <c r="D91" s="263"/>
      <c r="E91" s="263"/>
      <c r="F91" s="263"/>
      <c r="G91" s="26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63"/>
      <c r="B92" s="263"/>
      <c r="C92" s="264"/>
      <c r="D92" s="263"/>
      <c r="E92" s="263"/>
      <c r="F92" s="263"/>
      <c r="G92" s="26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63"/>
      <c r="B93" s="263"/>
      <c r="C93" s="264"/>
      <c r="D93" s="263"/>
      <c r="E93" s="263"/>
      <c r="F93" s="263"/>
      <c r="G93" s="26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63"/>
      <c r="B94" s="263"/>
      <c r="C94" s="264"/>
      <c r="D94" s="263"/>
      <c r="E94" s="263"/>
      <c r="F94" s="263"/>
      <c r="G94" s="26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89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C96" s="191"/>
      <c r="D96" s="10"/>
      <c r="AG96" t="s">
        <v>236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0:G94"/>
    <mergeCell ref="A1:G1"/>
    <mergeCell ref="C2:G2"/>
    <mergeCell ref="C3:G3"/>
    <mergeCell ref="C4:G4"/>
    <mergeCell ref="A89:C8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628F-0883-4B95-A5C4-9C0D64C7D57A}">
  <sheetPr>
    <outlinePr summaryBelow="0"/>
  </sheetPr>
  <dimension ref="A1:BH4997"/>
  <sheetViews>
    <sheetView zoomScale="150" zoomScaleNormal="150" workbookViewId="0">
      <pane ySplit="7" topLeftCell="A102" activePane="bottomLeft" state="frozen"/>
      <selection pane="bottomLeft" activeCell="C116" sqref="C116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84</v>
      </c>
      <c r="C3" s="255" t="s">
        <v>85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86</v>
      </c>
      <c r="C4" s="258" t="s">
        <v>87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/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175</v>
      </c>
      <c r="C8" s="186" t="s">
        <v>176</v>
      </c>
      <c r="D8" s="169"/>
      <c r="E8" s="170"/>
      <c r="F8" s="171"/>
      <c r="G8" s="172">
        <f>SUMIF(AG9:AG77,"&lt;&gt;NOR",G9:G77)</f>
        <v>0</v>
      </c>
      <c r="H8" s="166"/>
      <c r="I8" s="166">
        <f>SUM(I9:I77)</f>
        <v>94500</v>
      </c>
      <c r="J8" s="166"/>
      <c r="K8" s="166">
        <f>SUM(K9:K77)</f>
        <v>3620161.97</v>
      </c>
      <c r="L8" s="166"/>
      <c r="M8" s="166">
        <f>SUM(M9:M77)</f>
        <v>0</v>
      </c>
      <c r="N8" s="165"/>
      <c r="O8" s="165">
        <f>SUM(O9:O77)</f>
        <v>0</v>
      </c>
      <c r="P8" s="165"/>
      <c r="Q8" s="165">
        <f>SUM(Q9:Q77)</f>
        <v>0</v>
      </c>
      <c r="R8" s="166"/>
      <c r="S8" s="166"/>
      <c r="T8" s="166"/>
      <c r="U8" s="166"/>
      <c r="V8" s="166">
        <f>SUM(V9:V77)</f>
        <v>1</v>
      </c>
      <c r="W8" s="166"/>
      <c r="X8" s="166"/>
      <c r="Y8" s="166"/>
      <c r="AG8" t="s">
        <v>212</v>
      </c>
    </row>
    <row r="9" spans="1:60" outlineLevel="1" x14ac:dyDescent="0.2">
      <c r="A9" s="180">
        <v>1</v>
      </c>
      <c r="B9" s="181" t="s">
        <v>1725</v>
      </c>
      <c r="C9" s="187" t="s">
        <v>1726</v>
      </c>
      <c r="D9" s="182" t="s">
        <v>575</v>
      </c>
      <c r="E9" s="183">
        <v>1</v>
      </c>
      <c r="F9" s="184">
        <v>0</v>
      </c>
      <c r="G9" s="185">
        <f t="shared" ref="G9:G40" si="0">ROUND(E9*F9,2)</f>
        <v>0</v>
      </c>
      <c r="H9" s="164">
        <v>0</v>
      </c>
      <c r="I9" s="163">
        <f t="shared" ref="I9:I40" si="1">ROUND(E9*H9,2)</f>
        <v>0</v>
      </c>
      <c r="J9" s="164">
        <v>483840</v>
      </c>
      <c r="K9" s="163">
        <f t="shared" ref="K9:K40" si="2">ROUND(E9*J9,2)</f>
        <v>483840</v>
      </c>
      <c r="L9" s="163">
        <v>21</v>
      </c>
      <c r="M9" s="163">
        <f t="shared" ref="M9:M40" si="3">G9*(1+L9/100)</f>
        <v>0</v>
      </c>
      <c r="N9" s="162">
        <v>0</v>
      </c>
      <c r="O9" s="162">
        <f t="shared" ref="O9:O40" si="4">ROUND(E9*N9,2)</f>
        <v>0</v>
      </c>
      <c r="P9" s="162">
        <v>0</v>
      </c>
      <c r="Q9" s="162">
        <f t="shared" ref="Q9:Q40" si="5">ROUND(E9*P9,2)</f>
        <v>0</v>
      </c>
      <c r="R9" s="163"/>
      <c r="S9" s="163" t="s">
        <v>229</v>
      </c>
      <c r="T9" s="163" t="s">
        <v>217</v>
      </c>
      <c r="U9" s="163">
        <v>0</v>
      </c>
      <c r="V9" s="163">
        <f t="shared" ref="V9:V40" si="6">ROUND(E9*U9,2)</f>
        <v>0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350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0">
        <v>2</v>
      </c>
      <c r="B10" s="181" t="s">
        <v>1727</v>
      </c>
      <c r="C10" s="187" t="s">
        <v>1728</v>
      </c>
      <c r="D10" s="182" t="s">
        <v>575</v>
      </c>
      <c r="E10" s="183">
        <v>1</v>
      </c>
      <c r="F10" s="184">
        <v>0</v>
      </c>
      <c r="G10" s="185">
        <f t="shared" si="0"/>
        <v>0</v>
      </c>
      <c r="H10" s="164">
        <v>0</v>
      </c>
      <c r="I10" s="163">
        <f t="shared" si="1"/>
        <v>0</v>
      </c>
      <c r="J10" s="164">
        <v>125384</v>
      </c>
      <c r="K10" s="163">
        <f t="shared" si="2"/>
        <v>125384</v>
      </c>
      <c r="L10" s="163">
        <v>21</v>
      </c>
      <c r="M10" s="163">
        <f t="shared" si="3"/>
        <v>0</v>
      </c>
      <c r="N10" s="162">
        <v>0</v>
      </c>
      <c r="O10" s="162">
        <f t="shared" si="4"/>
        <v>0</v>
      </c>
      <c r="P10" s="162">
        <v>0</v>
      </c>
      <c r="Q10" s="162">
        <f t="shared" si="5"/>
        <v>0</v>
      </c>
      <c r="R10" s="163"/>
      <c r="S10" s="163" t="s">
        <v>229</v>
      </c>
      <c r="T10" s="163" t="s">
        <v>217</v>
      </c>
      <c r="U10" s="163">
        <v>0</v>
      </c>
      <c r="V10" s="163">
        <f t="shared" si="6"/>
        <v>0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350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0">
        <v>3</v>
      </c>
      <c r="B11" s="181" t="s">
        <v>1729</v>
      </c>
      <c r="C11" s="187" t="s">
        <v>1730</v>
      </c>
      <c r="D11" s="182" t="s">
        <v>575</v>
      </c>
      <c r="E11" s="183">
        <v>1</v>
      </c>
      <c r="F11" s="184">
        <v>0</v>
      </c>
      <c r="G11" s="185">
        <f t="shared" si="0"/>
        <v>0</v>
      </c>
      <c r="H11" s="164">
        <v>0</v>
      </c>
      <c r="I11" s="163">
        <f t="shared" si="1"/>
        <v>0</v>
      </c>
      <c r="J11" s="164">
        <v>97608</v>
      </c>
      <c r="K11" s="163">
        <f t="shared" si="2"/>
        <v>97608</v>
      </c>
      <c r="L11" s="163">
        <v>21</v>
      </c>
      <c r="M11" s="163">
        <f t="shared" si="3"/>
        <v>0</v>
      </c>
      <c r="N11" s="162">
        <v>0</v>
      </c>
      <c r="O11" s="162">
        <f t="shared" si="4"/>
        <v>0</v>
      </c>
      <c r="P11" s="162">
        <v>0</v>
      </c>
      <c r="Q11" s="162">
        <f t="shared" si="5"/>
        <v>0</v>
      </c>
      <c r="R11" s="163"/>
      <c r="S11" s="163" t="s">
        <v>229</v>
      </c>
      <c r="T11" s="163" t="s">
        <v>217</v>
      </c>
      <c r="U11" s="163">
        <v>0</v>
      </c>
      <c r="V11" s="163">
        <f t="shared" si="6"/>
        <v>0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350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0">
        <v>4</v>
      </c>
      <c r="B12" s="181" t="s">
        <v>1731</v>
      </c>
      <c r="C12" s="187" t="s">
        <v>1732</v>
      </c>
      <c r="D12" s="182" t="s">
        <v>575</v>
      </c>
      <c r="E12" s="183">
        <v>1</v>
      </c>
      <c r="F12" s="184">
        <v>0</v>
      </c>
      <c r="G12" s="185">
        <f t="shared" si="0"/>
        <v>0</v>
      </c>
      <c r="H12" s="164">
        <v>0</v>
      </c>
      <c r="I12" s="163">
        <f t="shared" si="1"/>
        <v>0</v>
      </c>
      <c r="J12" s="164">
        <v>96530</v>
      </c>
      <c r="K12" s="163">
        <f t="shared" si="2"/>
        <v>96530</v>
      </c>
      <c r="L12" s="163">
        <v>21</v>
      </c>
      <c r="M12" s="163">
        <f t="shared" si="3"/>
        <v>0</v>
      </c>
      <c r="N12" s="162">
        <v>0</v>
      </c>
      <c r="O12" s="162">
        <f t="shared" si="4"/>
        <v>0</v>
      </c>
      <c r="P12" s="162">
        <v>0</v>
      </c>
      <c r="Q12" s="162">
        <f t="shared" si="5"/>
        <v>0</v>
      </c>
      <c r="R12" s="163"/>
      <c r="S12" s="163" t="s">
        <v>229</v>
      </c>
      <c r="T12" s="163" t="s">
        <v>217</v>
      </c>
      <c r="U12" s="163">
        <v>0</v>
      </c>
      <c r="V12" s="163">
        <f t="shared" si="6"/>
        <v>0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350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0">
        <v>5</v>
      </c>
      <c r="B13" s="181" t="s">
        <v>1733</v>
      </c>
      <c r="C13" s="187" t="s">
        <v>1734</v>
      </c>
      <c r="D13" s="182" t="s">
        <v>575</v>
      </c>
      <c r="E13" s="183">
        <v>1</v>
      </c>
      <c r="F13" s="184">
        <v>0</v>
      </c>
      <c r="G13" s="185">
        <f t="shared" si="0"/>
        <v>0</v>
      </c>
      <c r="H13" s="164">
        <v>0</v>
      </c>
      <c r="I13" s="163">
        <f t="shared" si="1"/>
        <v>0</v>
      </c>
      <c r="J13" s="164">
        <v>95900</v>
      </c>
      <c r="K13" s="163">
        <f t="shared" si="2"/>
        <v>95900</v>
      </c>
      <c r="L13" s="163">
        <v>21</v>
      </c>
      <c r="M13" s="163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3"/>
      <c r="S13" s="163" t="s">
        <v>229</v>
      </c>
      <c r="T13" s="163" t="s">
        <v>217</v>
      </c>
      <c r="U13" s="163">
        <v>0</v>
      </c>
      <c r="V13" s="163">
        <f t="shared" si="6"/>
        <v>0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350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0">
        <v>6</v>
      </c>
      <c r="B14" s="181" t="s">
        <v>1735</v>
      </c>
      <c r="C14" s="187" t="s">
        <v>1736</v>
      </c>
      <c r="D14" s="182" t="s">
        <v>575</v>
      </c>
      <c r="E14" s="183">
        <v>1</v>
      </c>
      <c r="F14" s="184">
        <v>0</v>
      </c>
      <c r="G14" s="185">
        <f t="shared" si="0"/>
        <v>0</v>
      </c>
      <c r="H14" s="164">
        <v>0</v>
      </c>
      <c r="I14" s="163">
        <f t="shared" si="1"/>
        <v>0</v>
      </c>
      <c r="J14" s="164">
        <v>95046</v>
      </c>
      <c r="K14" s="163">
        <f t="shared" si="2"/>
        <v>95046</v>
      </c>
      <c r="L14" s="163">
        <v>21</v>
      </c>
      <c r="M14" s="163">
        <f t="shared" si="3"/>
        <v>0</v>
      </c>
      <c r="N14" s="162">
        <v>0</v>
      </c>
      <c r="O14" s="162">
        <f t="shared" si="4"/>
        <v>0</v>
      </c>
      <c r="P14" s="162">
        <v>0</v>
      </c>
      <c r="Q14" s="162">
        <f t="shared" si="5"/>
        <v>0</v>
      </c>
      <c r="R14" s="163"/>
      <c r="S14" s="163" t="s">
        <v>229</v>
      </c>
      <c r="T14" s="163" t="s">
        <v>217</v>
      </c>
      <c r="U14" s="163">
        <v>0</v>
      </c>
      <c r="V14" s="163">
        <f t="shared" si="6"/>
        <v>0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350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0">
        <v>7</v>
      </c>
      <c r="B15" s="181" t="s">
        <v>1737</v>
      </c>
      <c r="C15" s="187" t="s">
        <v>1738</v>
      </c>
      <c r="D15" s="182" t="s">
        <v>507</v>
      </c>
      <c r="E15" s="183">
        <v>1</v>
      </c>
      <c r="F15" s="184">
        <v>0</v>
      </c>
      <c r="G15" s="185">
        <f t="shared" si="0"/>
        <v>0</v>
      </c>
      <c r="H15" s="164">
        <v>0</v>
      </c>
      <c r="I15" s="163">
        <f t="shared" si="1"/>
        <v>0</v>
      </c>
      <c r="J15" s="164">
        <v>12000</v>
      </c>
      <c r="K15" s="163">
        <f t="shared" si="2"/>
        <v>12000</v>
      </c>
      <c r="L15" s="163">
        <v>21</v>
      </c>
      <c r="M15" s="163">
        <f t="shared" si="3"/>
        <v>0</v>
      </c>
      <c r="N15" s="162">
        <v>0</v>
      </c>
      <c r="O15" s="162">
        <f t="shared" si="4"/>
        <v>0</v>
      </c>
      <c r="P15" s="162">
        <v>0</v>
      </c>
      <c r="Q15" s="162">
        <f t="shared" si="5"/>
        <v>0</v>
      </c>
      <c r="R15" s="163"/>
      <c r="S15" s="163" t="s">
        <v>229</v>
      </c>
      <c r="T15" s="163" t="s">
        <v>217</v>
      </c>
      <c r="U15" s="163">
        <v>0</v>
      </c>
      <c r="V15" s="163">
        <f t="shared" si="6"/>
        <v>0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80">
        <v>8</v>
      </c>
      <c r="B16" s="181" t="s">
        <v>1739</v>
      </c>
      <c r="C16" s="187" t="s">
        <v>1740</v>
      </c>
      <c r="D16" s="182" t="s">
        <v>575</v>
      </c>
      <c r="E16" s="183">
        <v>2</v>
      </c>
      <c r="F16" s="184">
        <v>0</v>
      </c>
      <c r="G16" s="185">
        <f t="shared" si="0"/>
        <v>0</v>
      </c>
      <c r="H16" s="164">
        <v>0</v>
      </c>
      <c r="I16" s="163">
        <f t="shared" si="1"/>
        <v>0</v>
      </c>
      <c r="J16" s="164">
        <v>1201.94</v>
      </c>
      <c r="K16" s="163">
        <f t="shared" si="2"/>
        <v>2403.88</v>
      </c>
      <c r="L16" s="163">
        <v>21</v>
      </c>
      <c r="M16" s="163">
        <f t="shared" si="3"/>
        <v>0</v>
      </c>
      <c r="N16" s="162">
        <v>0</v>
      </c>
      <c r="O16" s="162">
        <f t="shared" si="4"/>
        <v>0</v>
      </c>
      <c r="P16" s="162">
        <v>0</v>
      </c>
      <c r="Q16" s="162">
        <f t="shared" si="5"/>
        <v>0</v>
      </c>
      <c r="R16" s="163"/>
      <c r="S16" s="163" t="s">
        <v>229</v>
      </c>
      <c r="T16" s="163" t="s">
        <v>217</v>
      </c>
      <c r="U16" s="163">
        <v>0</v>
      </c>
      <c r="V16" s="163">
        <f t="shared" si="6"/>
        <v>0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80">
        <v>9</v>
      </c>
      <c r="B17" s="181" t="s">
        <v>1741</v>
      </c>
      <c r="C17" s="187" t="s">
        <v>1742</v>
      </c>
      <c r="D17" s="182" t="s">
        <v>575</v>
      </c>
      <c r="E17" s="183">
        <v>41</v>
      </c>
      <c r="F17" s="184">
        <v>0</v>
      </c>
      <c r="G17" s="185">
        <f t="shared" si="0"/>
        <v>0</v>
      </c>
      <c r="H17" s="164">
        <v>0</v>
      </c>
      <c r="I17" s="163">
        <f t="shared" si="1"/>
        <v>0</v>
      </c>
      <c r="J17" s="164">
        <v>310.76</v>
      </c>
      <c r="K17" s="163">
        <f t="shared" si="2"/>
        <v>12741.16</v>
      </c>
      <c r="L17" s="163">
        <v>21</v>
      </c>
      <c r="M17" s="163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3"/>
      <c r="S17" s="163" t="s">
        <v>229</v>
      </c>
      <c r="T17" s="163" t="s">
        <v>217</v>
      </c>
      <c r="U17" s="163">
        <v>0</v>
      </c>
      <c r="V17" s="163">
        <f t="shared" si="6"/>
        <v>0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80">
        <v>10</v>
      </c>
      <c r="B18" s="181" t="s">
        <v>1743</v>
      </c>
      <c r="C18" s="187" t="s">
        <v>1744</v>
      </c>
      <c r="D18" s="182" t="s">
        <v>575</v>
      </c>
      <c r="E18" s="183">
        <v>5</v>
      </c>
      <c r="F18" s="184">
        <v>0</v>
      </c>
      <c r="G18" s="185">
        <f t="shared" si="0"/>
        <v>0</v>
      </c>
      <c r="H18" s="164">
        <v>0</v>
      </c>
      <c r="I18" s="163">
        <f t="shared" si="1"/>
        <v>0</v>
      </c>
      <c r="J18" s="164">
        <v>228.06</v>
      </c>
      <c r="K18" s="163">
        <f t="shared" si="2"/>
        <v>1140.3</v>
      </c>
      <c r="L18" s="163">
        <v>21</v>
      </c>
      <c r="M18" s="163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3"/>
      <c r="S18" s="163" t="s">
        <v>229</v>
      </c>
      <c r="T18" s="163" t="s">
        <v>217</v>
      </c>
      <c r="U18" s="163">
        <v>0</v>
      </c>
      <c r="V18" s="163">
        <f t="shared" si="6"/>
        <v>0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350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0">
        <v>11</v>
      </c>
      <c r="B19" s="181" t="s">
        <v>1745</v>
      </c>
      <c r="C19" s="187" t="s">
        <v>1746</v>
      </c>
      <c r="D19" s="182" t="s">
        <v>575</v>
      </c>
      <c r="E19" s="183">
        <v>57</v>
      </c>
      <c r="F19" s="184">
        <v>0</v>
      </c>
      <c r="G19" s="185">
        <f t="shared" si="0"/>
        <v>0</v>
      </c>
      <c r="H19" s="164">
        <v>0</v>
      </c>
      <c r="I19" s="163">
        <f t="shared" si="1"/>
        <v>0</v>
      </c>
      <c r="J19" s="164">
        <v>317.88</v>
      </c>
      <c r="K19" s="163">
        <f t="shared" si="2"/>
        <v>18119.16</v>
      </c>
      <c r="L19" s="163">
        <v>21</v>
      </c>
      <c r="M19" s="163">
        <f t="shared" si="3"/>
        <v>0</v>
      </c>
      <c r="N19" s="162">
        <v>0</v>
      </c>
      <c r="O19" s="162">
        <f t="shared" si="4"/>
        <v>0</v>
      </c>
      <c r="P19" s="162">
        <v>0</v>
      </c>
      <c r="Q19" s="162">
        <f t="shared" si="5"/>
        <v>0</v>
      </c>
      <c r="R19" s="163"/>
      <c r="S19" s="163" t="s">
        <v>229</v>
      </c>
      <c r="T19" s="163" t="s">
        <v>217</v>
      </c>
      <c r="U19" s="163">
        <v>0</v>
      </c>
      <c r="V19" s="163">
        <f t="shared" si="6"/>
        <v>0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350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80">
        <v>12</v>
      </c>
      <c r="B20" s="181" t="s">
        <v>1747</v>
      </c>
      <c r="C20" s="187" t="s">
        <v>1748</v>
      </c>
      <c r="D20" s="182" t="s">
        <v>575</v>
      </c>
      <c r="E20" s="183">
        <v>16</v>
      </c>
      <c r="F20" s="184">
        <v>0</v>
      </c>
      <c r="G20" s="185">
        <f t="shared" si="0"/>
        <v>0</v>
      </c>
      <c r="H20" s="164">
        <v>0</v>
      </c>
      <c r="I20" s="163">
        <f t="shared" si="1"/>
        <v>0</v>
      </c>
      <c r="J20" s="164">
        <v>333</v>
      </c>
      <c r="K20" s="163">
        <f t="shared" si="2"/>
        <v>5328</v>
      </c>
      <c r="L20" s="163">
        <v>21</v>
      </c>
      <c r="M20" s="163">
        <f t="shared" si="3"/>
        <v>0</v>
      </c>
      <c r="N20" s="162">
        <v>0</v>
      </c>
      <c r="O20" s="162">
        <f t="shared" si="4"/>
        <v>0</v>
      </c>
      <c r="P20" s="162">
        <v>0</v>
      </c>
      <c r="Q20" s="162">
        <f t="shared" si="5"/>
        <v>0</v>
      </c>
      <c r="R20" s="163"/>
      <c r="S20" s="163" t="s">
        <v>229</v>
      </c>
      <c r="T20" s="163" t="s">
        <v>217</v>
      </c>
      <c r="U20" s="163">
        <v>0</v>
      </c>
      <c r="V20" s="163">
        <f t="shared" si="6"/>
        <v>0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350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80">
        <v>13</v>
      </c>
      <c r="B21" s="181" t="s">
        <v>1749</v>
      </c>
      <c r="C21" s="187" t="s">
        <v>1750</v>
      </c>
      <c r="D21" s="182" t="s">
        <v>575</v>
      </c>
      <c r="E21" s="183">
        <v>27</v>
      </c>
      <c r="F21" s="184">
        <v>0</v>
      </c>
      <c r="G21" s="185">
        <f t="shared" si="0"/>
        <v>0</v>
      </c>
      <c r="H21" s="164">
        <v>0</v>
      </c>
      <c r="I21" s="163">
        <f t="shared" si="1"/>
        <v>0</v>
      </c>
      <c r="J21" s="164">
        <v>321</v>
      </c>
      <c r="K21" s="163">
        <f t="shared" si="2"/>
        <v>8667</v>
      </c>
      <c r="L21" s="163">
        <v>21</v>
      </c>
      <c r="M21" s="163">
        <f t="shared" si="3"/>
        <v>0</v>
      </c>
      <c r="N21" s="162">
        <v>0</v>
      </c>
      <c r="O21" s="162">
        <f t="shared" si="4"/>
        <v>0</v>
      </c>
      <c r="P21" s="162">
        <v>0</v>
      </c>
      <c r="Q21" s="162">
        <f t="shared" si="5"/>
        <v>0</v>
      </c>
      <c r="R21" s="163"/>
      <c r="S21" s="163" t="s">
        <v>229</v>
      </c>
      <c r="T21" s="163" t="s">
        <v>217</v>
      </c>
      <c r="U21" s="163">
        <v>0</v>
      </c>
      <c r="V21" s="163">
        <f t="shared" si="6"/>
        <v>0</v>
      </c>
      <c r="W21" s="163"/>
      <c r="X21" s="163" t="s">
        <v>240</v>
      </c>
      <c r="Y21" s="163" t="s">
        <v>219</v>
      </c>
      <c r="Z21" s="153"/>
      <c r="AA21" s="153"/>
      <c r="AB21" s="153"/>
      <c r="AC21" s="153"/>
      <c r="AD21" s="153"/>
      <c r="AE21" s="153"/>
      <c r="AF21" s="153"/>
      <c r="AG21" s="153" t="s">
        <v>350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80">
        <v>14</v>
      </c>
      <c r="B22" s="181" t="s">
        <v>1751</v>
      </c>
      <c r="C22" s="187" t="s">
        <v>1752</v>
      </c>
      <c r="D22" s="182" t="s">
        <v>575</v>
      </c>
      <c r="E22" s="183">
        <v>5</v>
      </c>
      <c r="F22" s="184">
        <v>0</v>
      </c>
      <c r="G22" s="185">
        <f t="shared" si="0"/>
        <v>0</v>
      </c>
      <c r="H22" s="164">
        <v>0</v>
      </c>
      <c r="I22" s="163">
        <f t="shared" si="1"/>
        <v>0</v>
      </c>
      <c r="J22" s="164">
        <v>372</v>
      </c>
      <c r="K22" s="163">
        <f t="shared" si="2"/>
        <v>1860</v>
      </c>
      <c r="L22" s="163">
        <v>21</v>
      </c>
      <c r="M22" s="163">
        <f t="shared" si="3"/>
        <v>0</v>
      </c>
      <c r="N22" s="162">
        <v>0</v>
      </c>
      <c r="O22" s="162">
        <f t="shared" si="4"/>
        <v>0</v>
      </c>
      <c r="P22" s="162">
        <v>0</v>
      </c>
      <c r="Q22" s="162">
        <f t="shared" si="5"/>
        <v>0</v>
      </c>
      <c r="R22" s="163"/>
      <c r="S22" s="163" t="s">
        <v>229</v>
      </c>
      <c r="T22" s="163" t="s">
        <v>217</v>
      </c>
      <c r="U22" s="163">
        <v>0</v>
      </c>
      <c r="V22" s="163">
        <f t="shared" si="6"/>
        <v>0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350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0">
        <v>15</v>
      </c>
      <c r="B23" s="181" t="s">
        <v>1753</v>
      </c>
      <c r="C23" s="187" t="s">
        <v>1754</v>
      </c>
      <c r="D23" s="182" t="s">
        <v>575</v>
      </c>
      <c r="E23" s="183">
        <v>15</v>
      </c>
      <c r="F23" s="184">
        <v>0</v>
      </c>
      <c r="G23" s="185">
        <f t="shared" si="0"/>
        <v>0</v>
      </c>
      <c r="H23" s="164">
        <v>0</v>
      </c>
      <c r="I23" s="163">
        <f t="shared" si="1"/>
        <v>0</v>
      </c>
      <c r="J23" s="164">
        <v>376.12</v>
      </c>
      <c r="K23" s="163">
        <f t="shared" si="2"/>
        <v>5641.8</v>
      </c>
      <c r="L23" s="163">
        <v>21</v>
      </c>
      <c r="M23" s="163">
        <f t="shared" si="3"/>
        <v>0</v>
      </c>
      <c r="N23" s="162">
        <v>0</v>
      </c>
      <c r="O23" s="162">
        <f t="shared" si="4"/>
        <v>0</v>
      </c>
      <c r="P23" s="162">
        <v>0</v>
      </c>
      <c r="Q23" s="162">
        <f t="shared" si="5"/>
        <v>0</v>
      </c>
      <c r="R23" s="163"/>
      <c r="S23" s="163" t="s">
        <v>229</v>
      </c>
      <c r="T23" s="163" t="s">
        <v>217</v>
      </c>
      <c r="U23" s="163">
        <v>0</v>
      </c>
      <c r="V23" s="163">
        <f t="shared" si="6"/>
        <v>0</v>
      </c>
      <c r="W23" s="163"/>
      <c r="X23" s="163" t="s">
        <v>240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350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0">
        <v>16</v>
      </c>
      <c r="B24" s="181" t="s">
        <v>1755</v>
      </c>
      <c r="C24" s="187" t="s">
        <v>1756</v>
      </c>
      <c r="D24" s="182" t="s">
        <v>575</v>
      </c>
      <c r="E24" s="183">
        <v>20</v>
      </c>
      <c r="F24" s="184">
        <v>0</v>
      </c>
      <c r="G24" s="185">
        <f t="shared" si="0"/>
        <v>0</v>
      </c>
      <c r="H24" s="164">
        <v>0</v>
      </c>
      <c r="I24" s="163">
        <f t="shared" si="1"/>
        <v>0</v>
      </c>
      <c r="J24" s="164">
        <v>1308.52</v>
      </c>
      <c r="K24" s="163">
        <f t="shared" si="2"/>
        <v>26170.400000000001</v>
      </c>
      <c r="L24" s="163">
        <v>21</v>
      </c>
      <c r="M24" s="163">
        <f t="shared" si="3"/>
        <v>0</v>
      </c>
      <c r="N24" s="162">
        <v>0</v>
      </c>
      <c r="O24" s="162">
        <f t="shared" si="4"/>
        <v>0</v>
      </c>
      <c r="P24" s="162">
        <v>0</v>
      </c>
      <c r="Q24" s="162">
        <f t="shared" si="5"/>
        <v>0</v>
      </c>
      <c r="R24" s="163"/>
      <c r="S24" s="163" t="s">
        <v>229</v>
      </c>
      <c r="T24" s="163" t="s">
        <v>217</v>
      </c>
      <c r="U24" s="163">
        <v>0</v>
      </c>
      <c r="V24" s="163">
        <f t="shared" si="6"/>
        <v>0</v>
      </c>
      <c r="W24" s="163"/>
      <c r="X24" s="163" t="s">
        <v>240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350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80">
        <v>17</v>
      </c>
      <c r="B25" s="181" t="s">
        <v>1757</v>
      </c>
      <c r="C25" s="187" t="s">
        <v>1758</v>
      </c>
      <c r="D25" s="182" t="s">
        <v>575</v>
      </c>
      <c r="E25" s="183">
        <v>15</v>
      </c>
      <c r="F25" s="184">
        <v>0</v>
      </c>
      <c r="G25" s="185">
        <f t="shared" si="0"/>
        <v>0</v>
      </c>
      <c r="H25" s="164">
        <v>0</v>
      </c>
      <c r="I25" s="163">
        <f t="shared" si="1"/>
        <v>0</v>
      </c>
      <c r="J25" s="164">
        <v>731.47</v>
      </c>
      <c r="K25" s="163">
        <f t="shared" si="2"/>
        <v>10972.05</v>
      </c>
      <c r="L25" s="163">
        <v>21</v>
      </c>
      <c r="M25" s="163">
        <f t="shared" si="3"/>
        <v>0</v>
      </c>
      <c r="N25" s="162">
        <v>0</v>
      </c>
      <c r="O25" s="162">
        <f t="shared" si="4"/>
        <v>0</v>
      </c>
      <c r="P25" s="162">
        <v>0</v>
      </c>
      <c r="Q25" s="162">
        <f t="shared" si="5"/>
        <v>0</v>
      </c>
      <c r="R25" s="163"/>
      <c r="S25" s="163" t="s">
        <v>229</v>
      </c>
      <c r="T25" s="163" t="s">
        <v>217</v>
      </c>
      <c r="U25" s="163">
        <v>0</v>
      </c>
      <c r="V25" s="163">
        <f t="shared" si="6"/>
        <v>0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350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80">
        <v>18</v>
      </c>
      <c r="B26" s="181" t="s">
        <v>1759</v>
      </c>
      <c r="C26" s="187" t="s">
        <v>2170</v>
      </c>
      <c r="D26" s="182" t="s">
        <v>575</v>
      </c>
      <c r="E26" s="183">
        <v>550</v>
      </c>
      <c r="F26" s="184">
        <v>0</v>
      </c>
      <c r="G26" s="185">
        <f t="shared" si="0"/>
        <v>0</v>
      </c>
      <c r="H26" s="164">
        <v>0</v>
      </c>
      <c r="I26" s="163">
        <f t="shared" si="1"/>
        <v>0</v>
      </c>
      <c r="J26" s="164">
        <v>152.4</v>
      </c>
      <c r="K26" s="163">
        <f t="shared" si="2"/>
        <v>83820</v>
      </c>
      <c r="L26" s="163">
        <v>21</v>
      </c>
      <c r="M26" s="163">
        <f t="shared" si="3"/>
        <v>0</v>
      </c>
      <c r="N26" s="162">
        <v>0</v>
      </c>
      <c r="O26" s="162">
        <f t="shared" si="4"/>
        <v>0</v>
      </c>
      <c r="P26" s="162">
        <v>0</v>
      </c>
      <c r="Q26" s="162">
        <f t="shared" si="5"/>
        <v>0</v>
      </c>
      <c r="R26" s="163"/>
      <c r="S26" s="163" t="s">
        <v>229</v>
      </c>
      <c r="T26" s="163" t="s">
        <v>217</v>
      </c>
      <c r="U26" s="163">
        <v>0</v>
      </c>
      <c r="V26" s="163">
        <f t="shared" si="6"/>
        <v>0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350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80">
        <v>19</v>
      </c>
      <c r="B27" s="181" t="s">
        <v>1760</v>
      </c>
      <c r="C27" s="187" t="s">
        <v>1761</v>
      </c>
      <c r="D27" s="182" t="s">
        <v>575</v>
      </c>
      <c r="E27" s="183">
        <v>480</v>
      </c>
      <c r="F27" s="184">
        <v>0</v>
      </c>
      <c r="G27" s="185">
        <f t="shared" si="0"/>
        <v>0</v>
      </c>
      <c r="H27" s="164">
        <v>0</v>
      </c>
      <c r="I27" s="163">
        <f t="shared" si="1"/>
        <v>0</v>
      </c>
      <c r="J27" s="164">
        <v>144</v>
      </c>
      <c r="K27" s="163">
        <f t="shared" si="2"/>
        <v>69120</v>
      </c>
      <c r="L27" s="163">
        <v>21</v>
      </c>
      <c r="M27" s="163">
        <f t="shared" si="3"/>
        <v>0</v>
      </c>
      <c r="N27" s="162">
        <v>0</v>
      </c>
      <c r="O27" s="162">
        <f t="shared" si="4"/>
        <v>0</v>
      </c>
      <c r="P27" s="162">
        <v>0</v>
      </c>
      <c r="Q27" s="162">
        <f t="shared" si="5"/>
        <v>0</v>
      </c>
      <c r="R27" s="163"/>
      <c r="S27" s="163" t="s">
        <v>229</v>
      </c>
      <c r="T27" s="163" t="s">
        <v>217</v>
      </c>
      <c r="U27" s="163">
        <v>0</v>
      </c>
      <c r="V27" s="163">
        <f t="shared" si="6"/>
        <v>0</v>
      </c>
      <c r="W27" s="163"/>
      <c r="X27" s="163" t="s">
        <v>240</v>
      </c>
      <c r="Y27" s="163" t="s">
        <v>219</v>
      </c>
      <c r="Z27" s="153"/>
      <c r="AA27" s="153"/>
      <c r="AB27" s="153"/>
      <c r="AC27" s="153"/>
      <c r="AD27" s="153"/>
      <c r="AE27" s="153"/>
      <c r="AF27" s="153"/>
      <c r="AG27" s="153" t="s">
        <v>350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80">
        <v>20</v>
      </c>
      <c r="B28" s="181" t="s">
        <v>1762</v>
      </c>
      <c r="C28" s="187" t="s">
        <v>1763</v>
      </c>
      <c r="D28" s="182" t="s">
        <v>575</v>
      </c>
      <c r="E28" s="183">
        <v>120</v>
      </c>
      <c r="F28" s="184">
        <v>0</v>
      </c>
      <c r="G28" s="185">
        <f t="shared" si="0"/>
        <v>0</v>
      </c>
      <c r="H28" s="164">
        <v>0</v>
      </c>
      <c r="I28" s="163">
        <f t="shared" si="1"/>
        <v>0</v>
      </c>
      <c r="J28" s="164">
        <v>254.27</v>
      </c>
      <c r="K28" s="163">
        <f t="shared" si="2"/>
        <v>30512.400000000001</v>
      </c>
      <c r="L28" s="163">
        <v>21</v>
      </c>
      <c r="M28" s="163">
        <f t="shared" si="3"/>
        <v>0</v>
      </c>
      <c r="N28" s="162">
        <v>0</v>
      </c>
      <c r="O28" s="162">
        <f t="shared" si="4"/>
        <v>0</v>
      </c>
      <c r="P28" s="162">
        <v>0</v>
      </c>
      <c r="Q28" s="162">
        <f t="shared" si="5"/>
        <v>0</v>
      </c>
      <c r="R28" s="163"/>
      <c r="S28" s="163" t="s">
        <v>229</v>
      </c>
      <c r="T28" s="163" t="s">
        <v>217</v>
      </c>
      <c r="U28" s="163">
        <v>0</v>
      </c>
      <c r="V28" s="163">
        <f t="shared" si="6"/>
        <v>0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350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80">
        <v>21</v>
      </c>
      <c r="B29" s="181" t="s">
        <v>1764</v>
      </c>
      <c r="C29" s="187" t="s">
        <v>1765</v>
      </c>
      <c r="D29" s="182" t="s">
        <v>575</v>
      </c>
      <c r="E29" s="183">
        <v>285</v>
      </c>
      <c r="F29" s="184">
        <v>0</v>
      </c>
      <c r="G29" s="185">
        <f t="shared" si="0"/>
        <v>0</v>
      </c>
      <c r="H29" s="164">
        <v>0</v>
      </c>
      <c r="I29" s="163">
        <f t="shared" si="1"/>
        <v>0</v>
      </c>
      <c r="J29" s="164">
        <v>294.63</v>
      </c>
      <c r="K29" s="163">
        <f t="shared" si="2"/>
        <v>83969.55</v>
      </c>
      <c r="L29" s="163">
        <v>21</v>
      </c>
      <c r="M29" s="163">
        <f t="shared" si="3"/>
        <v>0</v>
      </c>
      <c r="N29" s="162">
        <v>0</v>
      </c>
      <c r="O29" s="162">
        <f t="shared" si="4"/>
        <v>0</v>
      </c>
      <c r="P29" s="162">
        <v>0</v>
      </c>
      <c r="Q29" s="162">
        <f t="shared" si="5"/>
        <v>0</v>
      </c>
      <c r="R29" s="163"/>
      <c r="S29" s="163" t="s">
        <v>229</v>
      </c>
      <c r="T29" s="163" t="s">
        <v>217</v>
      </c>
      <c r="U29" s="163">
        <v>0</v>
      </c>
      <c r="V29" s="163">
        <f t="shared" si="6"/>
        <v>0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350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80">
        <v>22</v>
      </c>
      <c r="B30" s="181" t="s">
        <v>1766</v>
      </c>
      <c r="C30" s="187" t="s">
        <v>1767</v>
      </c>
      <c r="D30" s="182" t="s">
        <v>575</v>
      </c>
      <c r="E30" s="183">
        <v>45</v>
      </c>
      <c r="F30" s="184">
        <v>0</v>
      </c>
      <c r="G30" s="185">
        <f t="shared" si="0"/>
        <v>0</v>
      </c>
      <c r="H30" s="164">
        <v>0</v>
      </c>
      <c r="I30" s="163">
        <f t="shared" si="1"/>
        <v>0</v>
      </c>
      <c r="J30" s="164">
        <v>206.41</v>
      </c>
      <c r="K30" s="163">
        <f t="shared" si="2"/>
        <v>9288.4500000000007</v>
      </c>
      <c r="L30" s="163">
        <v>21</v>
      </c>
      <c r="M30" s="163">
        <f t="shared" si="3"/>
        <v>0</v>
      </c>
      <c r="N30" s="162">
        <v>0</v>
      </c>
      <c r="O30" s="162">
        <f t="shared" si="4"/>
        <v>0</v>
      </c>
      <c r="P30" s="162">
        <v>0</v>
      </c>
      <c r="Q30" s="162">
        <f t="shared" si="5"/>
        <v>0</v>
      </c>
      <c r="R30" s="163"/>
      <c r="S30" s="163" t="s">
        <v>229</v>
      </c>
      <c r="T30" s="163" t="s">
        <v>217</v>
      </c>
      <c r="U30" s="163">
        <v>0</v>
      </c>
      <c r="V30" s="163">
        <f t="shared" si="6"/>
        <v>0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350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80">
        <v>23</v>
      </c>
      <c r="B31" s="181" t="s">
        <v>1768</v>
      </c>
      <c r="C31" s="187" t="s">
        <v>1769</v>
      </c>
      <c r="D31" s="182" t="s">
        <v>575</v>
      </c>
      <c r="E31" s="183">
        <v>25</v>
      </c>
      <c r="F31" s="184">
        <v>0</v>
      </c>
      <c r="G31" s="185">
        <f t="shared" si="0"/>
        <v>0</v>
      </c>
      <c r="H31" s="164">
        <v>0</v>
      </c>
      <c r="I31" s="163">
        <f t="shared" si="1"/>
        <v>0</v>
      </c>
      <c r="J31" s="164">
        <v>307</v>
      </c>
      <c r="K31" s="163">
        <f t="shared" si="2"/>
        <v>7675</v>
      </c>
      <c r="L31" s="163">
        <v>21</v>
      </c>
      <c r="M31" s="163">
        <f t="shared" si="3"/>
        <v>0</v>
      </c>
      <c r="N31" s="162">
        <v>0</v>
      </c>
      <c r="O31" s="162">
        <f t="shared" si="4"/>
        <v>0</v>
      </c>
      <c r="P31" s="162">
        <v>0</v>
      </c>
      <c r="Q31" s="162">
        <f t="shared" si="5"/>
        <v>0</v>
      </c>
      <c r="R31" s="163"/>
      <c r="S31" s="163" t="s">
        <v>229</v>
      </c>
      <c r="T31" s="163" t="s">
        <v>217</v>
      </c>
      <c r="U31" s="163">
        <v>0</v>
      </c>
      <c r="V31" s="163">
        <f t="shared" si="6"/>
        <v>0</v>
      </c>
      <c r="W31" s="163"/>
      <c r="X31" s="163" t="s">
        <v>240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350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80">
        <v>24</v>
      </c>
      <c r="B32" s="181" t="s">
        <v>1770</v>
      </c>
      <c r="C32" s="187" t="s">
        <v>1771</v>
      </c>
      <c r="D32" s="182" t="s">
        <v>249</v>
      </c>
      <c r="E32" s="183">
        <v>85</v>
      </c>
      <c r="F32" s="184">
        <v>0</v>
      </c>
      <c r="G32" s="185">
        <f t="shared" si="0"/>
        <v>0</v>
      </c>
      <c r="H32" s="164">
        <v>0</v>
      </c>
      <c r="I32" s="163">
        <f t="shared" si="1"/>
        <v>0</v>
      </c>
      <c r="J32" s="164">
        <v>1059</v>
      </c>
      <c r="K32" s="163">
        <f t="shared" si="2"/>
        <v>90015</v>
      </c>
      <c r="L32" s="163">
        <v>21</v>
      </c>
      <c r="M32" s="163">
        <f t="shared" si="3"/>
        <v>0</v>
      </c>
      <c r="N32" s="162">
        <v>0</v>
      </c>
      <c r="O32" s="162">
        <f t="shared" si="4"/>
        <v>0</v>
      </c>
      <c r="P32" s="162">
        <v>0</v>
      </c>
      <c r="Q32" s="162">
        <f t="shared" si="5"/>
        <v>0</v>
      </c>
      <c r="R32" s="163"/>
      <c r="S32" s="163" t="s">
        <v>229</v>
      </c>
      <c r="T32" s="163" t="s">
        <v>217</v>
      </c>
      <c r="U32" s="163">
        <v>0</v>
      </c>
      <c r="V32" s="163">
        <f t="shared" si="6"/>
        <v>0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350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80">
        <v>25</v>
      </c>
      <c r="B33" s="181" t="s">
        <v>1772</v>
      </c>
      <c r="C33" s="187" t="s">
        <v>1773</v>
      </c>
      <c r="D33" s="182" t="s">
        <v>575</v>
      </c>
      <c r="E33" s="183">
        <v>3</v>
      </c>
      <c r="F33" s="184">
        <v>0</v>
      </c>
      <c r="G33" s="185">
        <f t="shared" si="0"/>
        <v>0</v>
      </c>
      <c r="H33" s="164">
        <v>0</v>
      </c>
      <c r="I33" s="163">
        <f t="shared" si="1"/>
        <v>0</v>
      </c>
      <c r="J33" s="164">
        <v>7935</v>
      </c>
      <c r="K33" s="163">
        <f t="shared" si="2"/>
        <v>23805</v>
      </c>
      <c r="L33" s="163">
        <v>21</v>
      </c>
      <c r="M33" s="163">
        <f t="shared" si="3"/>
        <v>0</v>
      </c>
      <c r="N33" s="162">
        <v>0</v>
      </c>
      <c r="O33" s="162">
        <f t="shared" si="4"/>
        <v>0</v>
      </c>
      <c r="P33" s="162">
        <v>0</v>
      </c>
      <c r="Q33" s="162">
        <f t="shared" si="5"/>
        <v>0</v>
      </c>
      <c r="R33" s="163"/>
      <c r="S33" s="163" t="s">
        <v>229</v>
      </c>
      <c r="T33" s="163" t="s">
        <v>217</v>
      </c>
      <c r="U33" s="163">
        <v>0</v>
      </c>
      <c r="V33" s="163">
        <f t="shared" si="6"/>
        <v>0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350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80">
        <v>26</v>
      </c>
      <c r="B34" s="181" t="s">
        <v>1774</v>
      </c>
      <c r="C34" s="187" t="s">
        <v>1775</v>
      </c>
      <c r="D34" s="182" t="s">
        <v>575</v>
      </c>
      <c r="E34" s="183">
        <v>8</v>
      </c>
      <c r="F34" s="184">
        <v>0</v>
      </c>
      <c r="G34" s="185">
        <f t="shared" si="0"/>
        <v>0</v>
      </c>
      <c r="H34" s="164">
        <v>0</v>
      </c>
      <c r="I34" s="163">
        <f t="shared" si="1"/>
        <v>0</v>
      </c>
      <c r="J34" s="164">
        <v>6702.71</v>
      </c>
      <c r="K34" s="163">
        <f t="shared" si="2"/>
        <v>53621.68</v>
      </c>
      <c r="L34" s="163">
        <v>21</v>
      </c>
      <c r="M34" s="163">
        <f t="shared" si="3"/>
        <v>0</v>
      </c>
      <c r="N34" s="162">
        <v>0</v>
      </c>
      <c r="O34" s="162">
        <f t="shared" si="4"/>
        <v>0</v>
      </c>
      <c r="P34" s="162">
        <v>0</v>
      </c>
      <c r="Q34" s="162">
        <f t="shared" si="5"/>
        <v>0</v>
      </c>
      <c r="R34" s="163"/>
      <c r="S34" s="163" t="s">
        <v>229</v>
      </c>
      <c r="T34" s="163" t="s">
        <v>217</v>
      </c>
      <c r="U34" s="163">
        <v>0</v>
      </c>
      <c r="V34" s="163">
        <f t="shared" si="6"/>
        <v>0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350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80">
        <v>27</v>
      </c>
      <c r="B35" s="181" t="s">
        <v>1776</v>
      </c>
      <c r="C35" s="187" t="s">
        <v>1777</v>
      </c>
      <c r="D35" s="182" t="s">
        <v>507</v>
      </c>
      <c r="E35" s="183">
        <v>1</v>
      </c>
      <c r="F35" s="184">
        <v>0</v>
      </c>
      <c r="G35" s="185">
        <f t="shared" si="0"/>
        <v>0</v>
      </c>
      <c r="H35" s="164">
        <v>0</v>
      </c>
      <c r="I35" s="163">
        <f t="shared" si="1"/>
        <v>0</v>
      </c>
      <c r="J35" s="164">
        <v>27000</v>
      </c>
      <c r="K35" s="163">
        <f t="shared" si="2"/>
        <v>27000</v>
      </c>
      <c r="L35" s="163">
        <v>21</v>
      </c>
      <c r="M35" s="163">
        <f t="shared" si="3"/>
        <v>0</v>
      </c>
      <c r="N35" s="162">
        <v>0</v>
      </c>
      <c r="O35" s="162">
        <f t="shared" si="4"/>
        <v>0</v>
      </c>
      <c r="P35" s="162">
        <v>0</v>
      </c>
      <c r="Q35" s="162">
        <f t="shared" si="5"/>
        <v>0</v>
      </c>
      <c r="R35" s="163"/>
      <c r="S35" s="163" t="s">
        <v>229</v>
      </c>
      <c r="T35" s="163" t="s">
        <v>217</v>
      </c>
      <c r="U35" s="163">
        <v>0</v>
      </c>
      <c r="V35" s="163">
        <f t="shared" si="6"/>
        <v>0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350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0">
        <v>28</v>
      </c>
      <c r="B36" s="181" t="s">
        <v>1778</v>
      </c>
      <c r="C36" s="187" t="s">
        <v>1779</v>
      </c>
      <c r="D36" s="182" t="s">
        <v>249</v>
      </c>
      <c r="E36" s="183">
        <v>70</v>
      </c>
      <c r="F36" s="184">
        <v>0</v>
      </c>
      <c r="G36" s="185">
        <f t="shared" si="0"/>
        <v>0</v>
      </c>
      <c r="H36" s="164">
        <v>0</v>
      </c>
      <c r="I36" s="163">
        <f t="shared" si="1"/>
        <v>0</v>
      </c>
      <c r="J36" s="164">
        <v>731.08</v>
      </c>
      <c r="K36" s="163">
        <f t="shared" si="2"/>
        <v>51175.6</v>
      </c>
      <c r="L36" s="163">
        <v>21</v>
      </c>
      <c r="M36" s="163">
        <f t="shared" si="3"/>
        <v>0</v>
      </c>
      <c r="N36" s="162">
        <v>0</v>
      </c>
      <c r="O36" s="162">
        <f t="shared" si="4"/>
        <v>0</v>
      </c>
      <c r="P36" s="162">
        <v>0</v>
      </c>
      <c r="Q36" s="162">
        <f t="shared" si="5"/>
        <v>0</v>
      </c>
      <c r="R36" s="163"/>
      <c r="S36" s="163" t="s">
        <v>229</v>
      </c>
      <c r="T36" s="163" t="s">
        <v>217</v>
      </c>
      <c r="U36" s="163">
        <v>0</v>
      </c>
      <c r="V36" s="163">
        <f t="shared" si="6"/>
        <v>0</v>
      </c>
      <c r="W36" s="163"/>
      <c r="X36" s="163" t="s">
        <v>240</v>
      </c>
      <c r="Y36" s="163" t="s">
        <v>219</v>
      </c>
      <c r="Z36" s="153"/>
      <c r="AA36" s="153"/>
      <c r="AB36" s="153"/>
      <c r="AC36" s="153"/>
      <c r="AD36" s="153"/>
      <c r="AE36" s="153"/>
      <c r="AF36" s="153"/>
      <c r="AG36" s="153" t="s">
        <v>350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80">
        <v>29</v>
      </c>
      <c r="B37" s="181" t="s">
        <v>1780</v>
      </c>
      <c r="C37" s="187" t="s">
        <v>1781</v>
      </c>
      <c r="D37" s="182" t="s">
        <v>249</v>
      </c>
      <c r="E37" s="183">
        <v>120</v>
      </c>
      <c r="F37" s="184">
        <v>0</v>
      </c>
      <c r="G37" s="185">
        <f t="shared" si="0"/>
        <v>0</v>
      </c>
      <c r="H37" s="164">
        <v>0</v>
      </c>
      <c r="I37" s="163">
        <f t="shared" si="1"/>
        <v>0</v>
      </c>
      <c r="J37" s="164">
        <v>560.74</v>
      </c>
      <c r="K37" s="163">
        <f t="shared" si="2"/>
        <v>67288.800000000003</v>
      </c>
      <c r="L37" s="163">
        <v>21</v>
      </c>
      <c r="M37" s="163">
        <f t="shared" si="3"/>
        <v>0</v>
      </c>
      <c r="N37" s="162">
        <v>0</v>
      </c>
      <c r="O37" s="162">
        <f t="shared" si="4"/>
        <v>0</v>
      </c>
      <c r="P37" s="162">
        <v>0</v>
      </c>
      <c r="Q37" s="162">
        <f t="shared" si="5"/>
        <v>0</v>
      </c>
      <c r="R37" s="163"/>
      <c r="S37" s="163" t="s">
        <v>229</v>
      </c>
      <c r="T37" s="163" t="s">
        <v>217</v>
      </c>
      <c r="U37" s="163">
        <v>0</v>
      </c>
      <c r="V37" s="163">
        <f t="shared" si="6"/>
        <v>0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350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80">
        <v>30</v>
      </c>
      <c r="B38" s="181" t="s">
        <v>1782</v>
      </c>
      <c r="C38" s="187" t="s">
        <v>1783</v>
      </c>
      <c r="D38" s="182" t="s">
        <v>249</v>
      </c>
      <c r="E38" s="183">
        <v>160</v>
      </c>
      <c r="F38" s="184">
        <v>0</v>
      </c>
      <c r="G38" s="185">
        <f t="shared" si="0"/>
        <v>0</v>
      </c>
      <c r="H38" s="164">
        <v>0</v>
      </c>
      <c r="I38" s="163">
        <f t="shared" si="1"/>
        <v>0</v>
      </c>
      <c r="J38" s="164">
        <v>360.43</v>
      </c>
      <c r="K38" s="163">
        <f t="shared" si="2"/>
        <v>57668.800000000003</v>
      </c>
      <c r="L38" s="163">
        <v>21</v>
      </c>
      <c r="M38" s="163">
        <f t="shared" si="3"/>
        <v>0</v>
      </c>
      <c r="N38" s="162">
        <v>0</v>
      </c>
      <c r="O38" s="162">
        <f t="shared" si="4"/>
        <v>0</v>
      </c>
      <c r="P38" s="162">
        <v>0</v>
      </c>
      <c r="Q38" s="162">
        <f t="shared" si="5"/>
        <v>0</v>
      </c>
      <c r="R38" s="163"/>
      <c r="S38" s="163" t="s">
        <v>229</v>
      </c>
      <c r="T38" s="163" t="s">
        <v>217</v>
      </c>
      <c r="U38" s="163">
        <v>0</v>
      </c>
      <c r="V38" s="163">
        <f t="shared" si="6"/>
        <v>0</v>
      </c>
      <c r="W38" s="163"/>
      <c r="X38" s="163" t="s">
        <v>240</v>
      </c>
      <c r="Y38" s="163" t="s">
        <v>219</v>
      </c>
      <c r="Z38" s="153"/>
      <c r="AA38" s="153"/>
      <c r="AB38" s="153"/>
      <c r="AC38" s="153"/>
      <c r="AD38" s="153"/>
      <c r="AE38" s="153"/>
      <c r="AF38" s="153"/>
      <c r="AG38" s="153" t="s">
        <v>350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80">
        <v>31</v>
      </c>
      <c r="B39" s="181" t="s">
        <v>1784</v>
      </c>
      <c r="C39" s="187" t="s">
        <v>1785</v>
      </c>
      <c r="D39" s="182" t="s">
        <v>249</v>
      </c>
      <c r="E39" s="183">
        <v>890</v>
      </c>
      <c r="F39" s="184">
        <v>0</v>
      </c>
      <c r="G39" s="185">
        <f t="shared" si="0"/>
        <v>0</v>
      </c>
      <c r="H39" s="164">
        <v>0</v>
      </c>
      <c r="I39" s="163">
        <f t="shared" si="1"/>
        <v>0</v>
      </c>
      <c r="J39" s="164">
        <v>239.12</v>
      </c>
      <c r="K39" s="163">
        <f t="shared" si="2"/>
        <v>212816.8</v>
      </c>
      <c r="L39" s="163">
        <v>21</v>
      </c>
      <c r="M39" s="163">
        <f t="shared" si="3"/>
        <v>0</v>
      </c>
      <c r="N39" s="162">
        <v>0</v>
      </c>
      <c r="O39" s="162">
        <f t="shared" si="4"/>
        <v>0</v>
      </c>
      <c r="P39" s="162">
        <v>0</v>
      </c>
      <c r="Q39" s="162">
        <f t="shared" si="5"/>
        <v>0</v>
      </c>
      <c r="R39" s="163"/>
      <c r="S39" s="163" t="s">
        <v>229</v>
      </c>
      <c r="T39" s="163" t="s">
        <v>217</v>
      </c>
      <c r="U39" s="163">
        <v>0</v>
      </c>
      <c r="V39" s="163">
        <f t="shared" si="6"/>
        <v>0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350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80">
        <v>32</v>
      </c>
      <c r="B40" s="181" t="s">
        <v>1786</v>
      </c>
      <c r="C40" s="187" t="s">
        <v>1787</v>
      </c>
      <c r="D40" s="182" t="s">
        <v>249</v>
      </c>
      <c r="E40" s="183">
        <v>230</v>
      </c>
      <c r="F40" s="184">
        <v>0</v>
      </c>
      <c r="G40" s="185">
        <f t="shared" si="0"/>
        <v>0</v>
      </c>
      <c r="H40" s="164">
        <v>0</v>
      </c>
      <c r="I40" s="163">
        <f t="shared" si="1"/>
        <v>0</v>
      </c>
      <c r="J40" s="164">
        <v>162.21</v>
      </c>
      <c r="K40" s="163">
        <f t="shared" si="2"/>
        <v>37308.300000000003</v>
      </c>
      <c r="L40" s="163">
        <v>21</v>
      </c>
      <c r="M40" s="163">
        <f t="shared" si="3"/>
        <v>0</v>
      </c>
      <c r="N40" s="162">
        <v>0</v>
      </c>
      <c r="O40" s="162">
        <f t="shared" si="4"/>
        <v>0</v>
      </c>
      <c r="P40" s="162">
        <v>0</v>
      </c>
      <c r="Q40" s="162">
        <f t="shared" si="5"/>
        <v>0</v>
      </c>
      <c r="R40" s="163"/>
      <c r="S40" s="163" t="s">
        <v>229</v>
      </c>
      <c r="T40" s="163" t="s">
        <v>217</v>
      </c>
      <c r="U40" s="163">
        <v>0</v>
      </c>
      <c r="V40" s="163">
        <f t="shared" si="6"/>
        <v>0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350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80">
        <v>33</v>
      </c>
      <c r="B41" s="181" t="s">
        <v>1788</v>
      </c>
      <c r="C41" s="187" t="s">
        <v>1789</v>
      </c>
      <c r="D41" s="182" t="s">
        <v>249</v>
      </c>
      <c r="E41" s="183">
        <v>200</v>
      </c>
      <c r="F41" s="184">
        <v>0</v>
      </c>
      <c r="G41" s="185">
        <f t="shared" ref="G41:G69" si="7">ROUND(E41*F41,2)</f>
        <v>0</v>
      </c>
      <c r="H41" s="164">
        <v>0</v>
      </c>
      <c r="I41" s="163">
        <f t="shared" ref="I41:I69" si="8">ROUND(E41*H41,2)</f>
        <v>0</v>
      </c>
      <c r="J41" s="164">
        <v>114.59</v>
      </c>
      <c r="K41" s="163">
        <f t="shared" ref="K41:K69" si="9">ROUND(E41*J41,2)</f>
        <v>22918</v>
      </c>
      <c r="L41" s="163">
        <v>21</v>
      </c>
      <c r="M41" s="163">
        <f t="shared" ref="M41:M69" si="10">G41*(1+L41/100)</f>
        <v>0</v>
      </c>
      <c r="N41" s="162">
        <v>0</v>
      </c>
      <c r="O41" s="162">
        <f t="shared" ref="O41:O69" si="11">ROUND(E41*N41,2)</f>
        <v>0</v>
      </c>
      <c r="P41" s="162">
        <v>0</v>
      </c>
      <c r="Q41" s="162">
        <f t="shared" ref="Q41:Q69" si="12">ROUND(E41*P41,2)</f>
        <v>0</v>
      </c>
      <c r="R41" s="163"/>
      <c r="S41" s="163" t="s">
        <v>229</v>
      </c>
      <c r="T41" s="163" t="s">
        <v>217</v>
      </c>
      <c r="U41" s="163">
        <v>0</v>
      </c>
      <c r="V41" s="163">
        <f t="shared" ref="V41:V69" si="13">ROUND(E41*U41,2)</f>
        <v>0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350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80">
        <v>34</v>
      </c>
      <c r="B42" s="181" t="s">
        <v>1790</v>
      </c>
      <c r="C42" s="187" t="s">
        <v>1791</v>
      </c>
      <c r="D42" s="182" t="s">
        <v>249</v>
      </c>
      <c r="E42" s="183">
        <v>450</v>
      </c>
      <c r="F42" s="184">
        <v>0</v>
      </c>
      <c r="G42" s="185">
        <f t="shared" si="7"/>
        <v>0</v>
      </c>
      <c r="H42" s="164">
        <v>0</v>
      </c>
      <c r="I42" s="163">
        <f t="shared" si="8"/>
        <v>0</v>
      </c>
      <c r="J42" s="164">
        <v>74.239999999999995</v>
      </c>
      <c r="K42" s="163">
        <f t="shared" si="9"/>
        <v>33408</v>
      </c>
      <c r="L42" s="163">
        <v>21</v>
      </c>
      <c r="M42" s="163">
        <f t="shared" si="10"/>
        <v>0</v>
      </c>
      <c r="N42" s="162">
        <v>0</v>
      </c>
      <c r="O42" s="162">
        <f t="shared" si="11"/>
        <v>0</v>
      </c>
      <c r="P42" s="162">
        <v>0</v>
      </c>
      <c r="Q42" s="162">
        <f t="shared" si="12"/>
        <v>0</v>
      </c>
      <c r="R42" s="163"/>
      <c r="S42" s="163" t="s">
        <v>229</v>
      </c>
      <c r="T42" s="163" t="s">
        <v>217</v>
      </c>
      <c r="U42" s="163">
        <v>0</v>
      </c>
      <c r="V42" s="163">
        <f t="shared" si="13"/>
        <v>0</v>
      </c>
      <c r="W42" s="163"/>
      <c r="X42" s="163" t="s">
        <v>240</v>
      </c>
      <c r="Y42" s="163" t="s">
        <v>219</v>
      </c>
      <c r="Z42" s="153"/>
      <c r="AA42" s="153"/>
      <c r="AB42" s="153"/>
      <c r="AC42" s="153"/>
      <c r="AD42" s="153"/>
      <c r="AE42" s="153"/>
      <c r="AF42" s="153"/>
      <c r="AG42" s="153" t="s">
        <v>350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0">
        <v>38</v>
      </c>
      <c r="B43" s="181" t="s">
        <v>1792</v>
      </c>
      <c r="C43" s="187" t="s">
        <v>1793</v>
      </c>
      <c r="D43" s="182" t="s">
        <v>249</v>
      </c>
      <c r="E43" s="183">
        <v>5350</v>
      </c>
      <c r="F43" s="184">
        <v>0</v>
      </c>
      <c r="G43" s="185">
        <f t="shared" si="7"/>
        <v>0</v>
      </c>
      <c r="H43" s="164">
        <v>0</v>
      </c>
      <c r="I43" s="163">
        <f t="shared" si="8"/>
        <v>0</v>
      </c>
      <c r="J43" s="164">
        <v>54.8</v>
      </c>
      <c r="K43" s="163">
        <f t="shared" si="9"/>
        <v>293180</v>
      </c>
      <c r="L43" s="163">
        <v>21</v>
      </c>
      <c r="M43" s="163">
        <f t="shared" si="10"/>
        <v>0</v>
      </c>
      <c r="N43" s="162">
        <v>0</v>
      </c>
      <c r="O43" s="162">
        <f t="shared" si="11"/>
        <v>0</v>
      </c>
      <c r="P43" s="162">
        <v>0</v>
      </c>
      <c r="Q43" s="162">
        <f t="shared" si="12"/>
        <v>0</v>
      </c>
      <c r="R43" s="163"/>
      <c r="S43" s="163" t="s">
        <v>229</v>
      </c>
      <c r="T43" s="163" t="s">
        <v>217</v>
      </c>
      <c r="U43" s="163">
        <v>0</v>
      </c>
      <c r="V43" s="163">
        <f t="shared" si="13"/>
        <v>0</v>
      </c>
      <c r="W43" s="163"/>
      <c r="X43" s="163" t="s">
        <v>240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350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80">
        <v>39</v>
      </c>
      <c r="B44" s="181" t="s">
        <v>1794</v>
      </c>
      <c r="C44" s="187" t="s">
        <v>1795</v>
      </c>
      <c r="D44" s="182" t="s">
        <v>249</v>
      </c>
      <c r="E44" s="183">
        <v>90</v>
      </c>
      <c r="F44" s="184">
        <v>0</v>
      </c>
      <c r="G44" s="185">
        <f t="shared" si="7"/>
        <v>0</v>
      </c>
      <c r="H44" s="164">
        <v>0</v>
      </c>
      <c r="I44" s="163">
        <f t="shared" si="8"/>
        <v>0</v>
      </c>
      <c r="J44" s="164">
        <v>130.72999999999999</v>
      </c>
      <c r="K44" s="163">
        <f t="shared" si="9"/>
        <v>11765.7</v>
      </c>
      <c r="L44" s="163">
        <v>21</v>
      </c>
      <c r="M44" s="163">
        <f t="shared" si="10"/>
        <v>0</v>
      </c>
      <c r="N44" s="162">
        <v>0</v>
      </c>
      <c r="O44" s="162">
        <f t="shared" si="11"/>
        <v>0</v>
      </c>
      <c r="P44" s="162">
        <v>0</v>
      </c>
      <c r="Q44" s="162">
        <f t="shared" si="12"/>
        <v>0</v>
      </c>
      <c r="R44" s="163"/>
      <c r="S44" s="163" t="s">
        <v>229</v>
      </c>
      <c r="T44" s="163" t="s">
        <v>217</v>
      </c>
      <c r="U44" s="163">
        <v>0</v>
      </c>
      <c r="V44" s="163">
        <f t="shared" si="13"/>
        <v>0</v>
      </c>
      <c r="W44" s="163"/>
      <c r="X44" s="163" t="s">
        <v>240</v>
      </c>
      <c r="Y44" s="163" t="s">
        <v>219</v>
      </c>
      <c r="Z44" s="153"/>
      <c r="AA44" s="153"/>
      <c r="AB44" s="153"/>
      <c r="AC44" s="153"/>
      <c r="AD44" s="153"/>
      <c r="AE44" s="153"/>
      <c r="AF44" s="153"/>
      <c r="AG44" s="153" t="s">
        <v>350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80">
        <v>40</v>
      </c>
      <c r="B45" s="181" t="s">
        <v>1796</v>
      </c>
      <c r="C45" s="187" t="s">
        <v>1797</v>
      </c>
      <c r="D45" s="182" t="s">
        <v>575</v>
      </c>
      <c r="E45" s="183">
        <v>200</v>
      </c>
      <c r="F45" s="184">
        <v>0</v>
      </c>
      <c r="G45" s="185">
        <f t="shared" si="7"/>
        <v>0</v>
      </c>
      <c r="H45" s="164">
        <v>0</v>
      </c>
      <c r="I45" s="163">
        <f t="shared" si="8"/>
        <v>0</v>
      </c>
      <c r="J45" s="164">
        <v>35.28</v>
      </c>
      <c r="K45" s="163">
        <f t="shared" si="9"/>
        <v>7056</v>
      </c>
      <c r="L45" s="163">
        <v>21</v>
      </c>
      <c r="M45" s="163">
        <f t="shared" si="10"/>
        <v>0</v>
      </c>
      <c r="N45" s="162">
        <v>0</v>
      </c>
      <c r="O45" s="162">
        <f t="shared" si="11"/>
        <v>0</v>
      </c>
      <c r="P45" s="162">
        <v>0</v>
      </c>
      <c r="Q45" s="162">
        <f t="shared" si="12"/>
        <v>0</v>
      </c>
      <c r="R45" s="163"/>
      <c r="S45" s="163" t="s">
        <v>229</v>
      </c>
      <c r="T45" s="163" t="s">
        <v>217</v>
      </c>
      <c r="U45" s="163">
        <v>0</v>
      </c>
      <c r="V45" s="163">
        <f t="shared" si="13"/>
        <v>0</v>
      </c>
      <c r="W45" s="163"/>
      <c r="X45" s="163" t="s">
        <v>240</v>
      </c>
      <c r="Y45" s="163" t="s">
        <v>219</v>
      </c>
      <c r="Z45" s="153"/>
      <c r="AA45" s="153"/>
      <c r="AB45" s="153"/>
      <c r="AC45" s="153"/>
      <c r="AD45" s="153"/>
      <c r="AE45" s="153"/>
      <c r="AF45" s="153"/>
      <c r="AG45" s="153" t="s">
        <v>350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80">
        <v>41</v>
      </c>
      <c r="B46" s="181" t="s">
        <v>1798</v>
      </c>
      <c r="C46" s="187" t="s">
        <v>1799</v>
      </c>
      <c r="D46" s="182" t="s">
        <v>575</v>
      </c>
      <c r="E46" s="183">
        <v>2</v>
      </c>
      <c r="F46" s="184">
        <v>0</v>
      </c>
      <c r="G46" s="185">
        <f t="shared" si="7"/>
        <v>0</v>
      </c>
      <c r="H46" s="164">
        <v>0</v>
      </c>
      <c r="I46" s="163">
        <f t="shared" si="8"/>
        <v>0</v>
      </c>
      <c r="J46" s="164">
        <v>1544.47</v>
      </c>
      <c r="K46" s="163">
        <f t="shared" si="9"/>
        <v>3088.94</v>
      </c>
      <c r="L46" s="163">
        <v>21</v>
      </c>
      <c r="M46" s="163">
        <f t="shared" si="10"/>
        <v>0</v>
      </c>
      <c r="N46" s="162">
        <v>0</v>
      </c>
      <c r="O46" s="162">
        <f t="shared" si="11"/>
        <v>0</v>
      </c>
      <c r="P46" s="162">
        <v>0</v>
      </c>
      <c r="Q46" s="162">
        <f t="shared" si="12"/>
        <v>0</v>
      </c>
      <c r="R46" s="163"/>
      <c r="S46" s="163" t="s">
        <v>229</v>
      </c>
      <c r="T46" s="163" t="s">
        <v>217</v>
      </c>
      <c r="U46" s="163">
        <v>0</v>
      </c>
      <c r="V46" s="163">
        <f t="shared" si="13"/>
        <v>0</v>
      </c>
      <c r="W46" s="163"/>
      <c r="X46" s="163" t="s">
        <v>240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350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0">
        <v>42</v>
      </c>
      <c r="B47" s="181" t="s">
        <v>1800</v>
      </c>
      <c r="C47" s="187" t="s">
        <v>1801</v>
      </c>
      <c r="D47" s="182" t="s">
        <v>249</v>
      </c>
      <c r="E47" s="183">
        <v>300</v>
      </c>
      <c r="F47" s="184">
        <v>0</v>
      </c>
      <c r="G47" s="185">
        <f t="shared" si="7"/>
        <v>0</v>
      </c>
      <c r="H47" s="164">
        <v>0</v>
      </c>
      <c r="I47" s="163">
        <f t="shared" si="8"/>
        <v>0</v>
      </c>
      <c r="J47" s="164">
        <v>37.5</v>
      </c>
      <c r="K47" s="163">
        <f t="shared" si="9"/>
        <v>11250</v>
      </c>
      <c r="L47" s="163">
        <v>21</v>
      </c>
      <c r="M47" s="163">
        <f t="shared" si="10"/>
        <v>0</v>
      </c>
      <c r="N47" s="162">
        <v>0</v>
      </c>
      <c r="O47" s="162">
        <f t="shared" si="11"/>
        <v>0</v>
      </c>
      <c r="P47" s="162">
        <v>0</v>
      </c>
      <c r="Q47" s="162">
        <f t="shared" si="12"/>
        <v>0</v>
      </c>
      <c r="R47" s="163"/>
      <c r="S47" s="163" t="s">
        <v>229</v>
      </c>
      <c r="T47" s="163" t="s">
        <v>217</v>
      </c>
      <c r="U47" s="163">
        <v>0</v>
      </c>
      <c r="V47" s="163">
        <f t="shared" si="13"/>
        <v>0</v>
      </c>
      <c r="W47" s="163"/>
      <c r="X47" s="163" t="s">
        <v>240</v>
      </c>
      <c r="Y47" s="163" t="s">
        <v>219</v>
      </c>
      <c r="Z47" s="153"/>
      <c r="AA47" s="153"/>
      <c r="AB47" s="153"/>
      <c r="AC47" s="153"/>
      <c r="AD47" s="153"/>
      <c r="AE47" s="153"/>
      <c r="AF47" s="153"/>
      <c r="AG47" s="153" t="s">
        <v>350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80">
        <v>43</v>
      </c>
      <c r="B48" s="181" t="s">
        <v>1802</v>
      </c>
      <c r="C48" s="187" t="s">
        <v>1803</v>
      </c>
      <c r="D48" s="182" t="s">
        <v>249</v>
      </c>
      <c r="E48" s="183">
        <v>800</v>
      </c>
      <c r="F48" s="184">
        <v>0</v>
      </c>
      <c r="G48" s="185">
        <f t="shared" si="7"/>
        <v>0</v>
      </c>
      <c r="H48" s="164">
        <v>0</v>
      </c>
      <c r="I48" s="163">
        <f t="shared" si="8"/>
        <v>0</v>
      </c>
      <c r="J48" s="164">
        <v>44.92</v>
      </c>
      <c r="K48" s="163">
        <f t="shared" si="9"/>
        <v>35936</v>
      </c>
      <c r="L48" s="163">
        <v>21</v>
      </c>
      <c r="M48" s="163">
        <f t="shared" si="10"/>
        <v>0</v>
      </c>
      <c r="N48" s="162">
        <v>0</v>
      </c>
      <c r="O48" s="162">
        <f t="shared" si="11"/>
        <v>0</v>
      </c>
      <c r="P48" s="162">
        <v>0</v>
      </c>
      <c r="Q48" s="162">
        <f t="shared" si="12"/>
        <v>0</v>
      </c>
      <c r="R48" s="163"/>
      <c r="S48" s="163" t="s">
        <v>229</v>
      </c>
      <c r="T48" s="163" t="s">
        <v>217</v>
      </c>
      <c r="U48" s="163">
        <v>0</v>
      </c>
      <c r="V48" s="163">
        <f t="shared" si="13"/>
        <v>0</v>
      </c>
      <c r="W48" s="163"/>
      <c r="X48" s="163" t="s">
        <v>240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350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80">
        <v>44</v>
      </c>
      <c r="B49" s="181" t="s">
        <v>1804</v>
      </c>
      <c r="C49" s="187" t="s">
        <v>1805</v>
      </c>
      <c r="D49" s="182" t="s">
        <v>249</v>
      </c>
      <c r="E49" s="183">
        <v>200</v>
      </c>
      <c r="F49" s="184">
        <v>0</v>
      </c>
      <c r="G49" s="185">
        <f t="shared" si="7"/>
        <v>0</v>
      </c>
      <c r="H49" s="164">
        <v>0</v>
      </c>
      <c r="I49" s="163">
        <f t="shared" si="8"/>
        <v>0</v>
      </c>
      <c r="J49" s="164">
        <v>63.49</v>
      </c>
      <c r="K49" s="163">
        <f t="shared" si="9"/>
        <v>12698</v>
      </c>
      <c r="L49" s="163">
        <v>21</v>
      </c>
      <c r="M49" s="163">
        <f t="shared" si="10"/>
        <v>0</v>
      </c>
      <c r="N49" s="162">
        <v>0</v>
      </c>
      <c r="O49" s="162">
        <f t="shared" si="11"/>
        <v>0</v>
      </c>
      <c r="P49" s="162">
        <v>0</v>
      </c>
      <c r="Q49" s="162">
        <f t="shared" si="12"/>
        <v>0</v>
      </c>
      <c r="R49" s="163"/>
      <c r="S49" s="163" t="s">
        <v>229</v>
      </c>
      <c r="T49" s="163" t="s">
        <v>217</v>
      </c>
      <c r="U49" s="163">
        <v>0</v>
      </c>
      <c r="V49" s="163">
        <f t="shared" si="13"/>
        <v>0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350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80">
        <v>45</v>
      </c>
      <c r="B50" s="181" t="s">
        <v>1806</v>
      </c>
      <c r="C50" s="187" t="s">
        <v>1807</v>
      </c>
      <c r="D50" s="182" t="s">
        <v>249</v>
      </c>
      <c r="E50" s="183">
        <v>120</v>
      </c>
      <c r="F50" s="184">
        <v>0</v>
      </c>
      <c r="G50" s="185">
        <f t="shared" si="7"/>
        <v>0</v>
      </c>
      <c r="H50" s="164">
        <v>0</v>
      </c>
      <c r="I50" s="163">
        <f t="shared" si="8"/>
        <v>0</v>
      </c>
      <c r="J50" s="164">
        <v>125.25</v>
      </c>
      <c r="K50" s="163">
        <f t="shared" si="9"/>
        <v>15030</v>
      </c>
      <c r="L50" s="163">
        <v>21</v>
      </c>
      <c r="M50" s="163">
        <f t="shared" si="10"/>
        <v>0</v>
      </c>
      <c r="N50" s="162">
        <v>0</v>
      </c>
      <c r="O50" s="162">
        <f t="shared" si="11"/>
        <v>0</v>
      </c>
      <c r="P50" s="162">
        <v>0</v>
      </c>
      <c r="Q50" s="162">
        <f t="shared" si="12"/>
        <v>0</v>
      </c>
      <c r="R50" s="163"/>
      <c r="S50" s="163" t="s">
        <v>229</v>
      </c>
      <c r="T50" s="163" t="s">
        <v>217</v>
      </c>
      <c r="U50" s="163">
        <v>0</v>
      </c>
      <c r="V50" s="163">
        <f t="shared" si="13"/>
        <v>0</v>
      </c>
      <c r="W50" s="163"/>
      <c r="X50" s="163" t="s">
        <v>240</v>
      </c>
      <c r="Y50" s="163" t="s">
        <v>219</v>
      </c>
      <c r="Z50" s="153"/>
      <c r="AA50" s="153"/>
      <c r="AB50" s="153"/>
      <c r="AC50" s="153"/>
      <c r="AD50" s="153"/>
      <c r="AE50" s="153"/>
      <c r="AF50" s="153"/>
      <c r="AG50" s="153" t="s">
        <v>350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80">
        <v>46</v>
      </c>
      <c r="B51" s="181" t="s">
        <v>1808</v>
      </c>
      <c r="C51" s="187" t="s">
        <v>2171</v>
      </c>
      <c r="D51" s="182" t="s">
        <v>249</v>
      </c>
      <c r="E51" s="183">
        <v>330</v>
      </c>
      <c r="F51" s="184">
        <v>0</v>
      </c>
      <c r="G51" s="185">
        <f t="shared" si="7"/>
        <v>0</v>
      </c>
      <c r="H51" s="164">
        <v>0</v>
      </c>
      <c r="I51" s="163">
        <f t="shared" si="8"/>
        <v>0</v>
      </c>
      <c r="J51" s="164">
        <v>646.76</v>
      </c>
      <c r="K51" s="163">
        <f t="shared" si="9"/>
        <v>213430.8</v>
      </c>
      <c r="L51" s="163">
        <v>21</v>
      </c>
      <c r="M51" s="163">
        <f t="shared" si="10"/>
        <v>0</v>
      </c>
      <c r="N51" s="162">
        <v>0</v>
      </c>
      <c r="O51" s="162">
        <f t="shared" si="11"/>
        <v>0</v>
      </c>
      <c r="P51" s="162">
        <v>0</v>
      </c>
      <c r="Q51" s="162">
        <f t="shared" si="12"/>
        <v>0</v>
      </c>
      <c r="R51" s="163"/>
      <c r="S51" s="163" t="s">
        <v>229</v>
      </c>
      <c r="T51" s="163" t="s">
        <v>217</v>
      </c>
      <c r="U51" s="163">
        <v>0</v>
      </c>
      <c r="V51" s="163">
        <f t="shared" si="13"/>
        <v>0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350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80">
        <v>47</v>
      </c>
      <c r="B52" s="181" t="s">
        <v>1809</v>
      </c>
      <c r="C52" s="187" t="s">
        <v>2172</v>
      </c>
      <c r="D52" s="182" t="s">
        <v>249</v>
      </c>
      <c r="E52" s="183">
        <v>180</v>
      </c>
      <c r="F52" s="184">
        <v>0</v>
      </c>
      <c r="G52" s="185">
        <f t="shared" si="7"/>
        <v>0</v>
      </c>
      <c r="H52" s="164">
        <v>0</v>
      </c>
      <c r="I52" s="163">
        <f t="shared" si="8"/>
        <v>0</v>
      </c>
      <c r="J52" s="164">
        <v>380.8</v>
      </c>
      <c r="K52" s="163">
        <f t="shared" si="9"/>
        <v>68544</v>
      </c>
      <c r="L52" s="163">
        <v>21</v>
      </c>
      <c r="M52" s="163">
        <f t="shared" si="10"/>
        <v>0</v>
      </c>
      <c r="N52" s="162">
        <v>0</v>
      </c>
      <c r="O52" s="162">
        <f t="shared" si="11"/>
        <v>0</v>
      </c>
      <c r="P52" s="162">
        <v>0</v>
      </c>
      <c r="Q52" s="162">
        <f t="shared" si="12"/>
        <v>0</v>
      </c>
      <c r="R52" s="163"/>
      <c r="S52" s="163" t="s">
        <v>229</v>
      </c>
      <c r="T52" s="163" t="s">
        <v>217</v>
      </c>
      <c r="U52" s="163">
        <v>0</v>
      </c>
      <c r="V52" s="163">
        <f t="shared" si="13"/>
        <v>0</v>
      </c>
      <c r="W52" s="163"/>
      <c r="X52" s="163" t="s">
        <v>240</v>
      </c>
      <c r="Y52" s="163" t="s">
        <v>219</v>
      </c>
      <c r="Z52" s="153"/>
      <c r="AA52" s="153"/>
      <c r="AB52" s="153"/>
      <c r="AC52" s="153"/>
      <c r="AD52" s="153"/>
      <c r="AE52" s="153"/>
      <c r="AF52" s="153"/>
      <c r="AG52" s="153" t="s">
        <v>350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80">
        <v>48</v>
      </c>
      <c r="B53" s="181" t="s">
        <v>1810</v>
      </c>
      <c r="C53" s="187" t="s">
        <v>1811</v>
      </c>
      <c r="D53" s="182" t="s">
        <v>249</v>
      </c>
      <c r="E53" s="183">
        <v>25</v>
      </c>
      <c r="F53" s="184">
        <v>0</v>
      </c>
      <c r="G53" s="185">
        <f t="shared" si="7"/>
        <v>0</v>
      </c>
      <c r="H53" s="164">
        <v>0</v>
      </c>
      <c r="I53" s="163">
        <f t="shared" si="8"/>
        <v>0</v>
      </c>
      <c r="J53" s="164">
        <v>756.75</v>
      </c>
      <c r="K53" s="163">
        <f t="shared" si="9"/>
        <v>18918.75</v>
      </c>
      <c r="L53" s="163">
        <v>21</v>
      </c>
      <c r="M53" s="163">
        <f t="shared" si="10"/>
        <v>0</v>
      </c>
      <c r="N53" s="162">
        <v>0</v>
      </c>
      <c r="O53" s="162">
        <f t="shared" si="11"/>
        <v>0</v>
      </c>
      <c r="P53" s="162">
        <v>0</v>
      </c>
      <c r="Q53" s="162">
        <f t="shared" si="12"/>
        <v>0</v>
      </c>
      <c r="R53" s="163"/>
      <c r="S53" s="163" t="s">
        <v>229</v>
      </c>
      <c r="T53" s="163" t="s">
        <v>217</v>
      </c>
      <c r="U53" s="163">
        <v>0</v>
      </c>
      <c r="V53" s="163">
        <f t="shared" si="13"/>
        <v>0</v>
      </c>
      <c r="W53" s="163"/>
      <c r="X53" s="163" t="s">
        <v>240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350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80">
        <v>49</v>
      </c>
      <c r="B54" s="181" t="s">
        <v>1812</v>
      </c>
      <c r="C54" s="187" t="s">
        <v>2173</v>
      </c>
      <c r="D54" s="182" t="s">
        <v>249</v>
      </c>
      <c r="E54" s="183">
        <v>850</v>
      </c>
      <c r="F54" s="184">
        <v>0</v>
      </c>
      <c r="G54" s="185">
        <f t="shared" si="7"/>
        <v>0</v>
      </c>
      <c r="H54" s="164">
        <v>0</v>
      </c>
      <c r="I54" s="163">
        <f t="shared" si="8"/>
        <v>0</v>
      </c>
      <c r="J54" s="164">
        <v>115.43</v>
      </c>
      <c r="K54" s="163">
        <f t="shared" si="9"/>
        <v>98115.5</v>
      </c>
      <c r="L54" s="163">
        <v>21</v>
      </c>
      <c r="M54" s="163">
        <f t="shared" si="10"/>
        <v>0</v>
      </c>
      <c r="N54" s="162">
        <v>0</v>
      </c>
      <c r="O54" s="162">
        <f t="shared" si="11"/>
        <v>0</v>
      </c>
      <c r="P54" s="162">
        <v>0</v>
      </c>
      <c r="Q54" s="162">
        <f t="shared" si="12"/>
        <v>0</v>
      </c>
      <c r="R54" s="163"/>
      <c r="S54" s="163" t="s">
        <v>229</v>
      </c>
      <c r="T54" s="163" t="s">
        <v>217</v>
      </c>
      <c r="U54" s="163">
        <v>0</v>
      </c>
      <c r="V54" s="163">
        <f t="shared" si="13"/>
        <v>0</v>
      </c>
      <c r="W54" s="163"/>
      <c r="X54" s="163" t="s">
        <v>240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350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80">
        <v>50</v>
      </c>
      <c r="B55" s="181" t="s">
        <v>1813</v>
      </c>
      <c r="C55" s="187" t="s">
        <v>2174</v>
      </c>
      <c r="D55" s="182" t="s">
        <v>249</v>
      </c>
      <c r="E55" s="183">
        <v>450</v>
      </c>
      <c r="F55" s="184">
        <v>0</v>
      </c>
      <c r="G55" s="185">
        <f t="shared" si="7"/>
        <v>0</v>
      </c>
      <c r="H55" s="164">
        <v>0</v>
      </c>
      <c r="I55" s="163">
        <f t="shared" si="8"/>
        <v>0</v>
      </c>
      <c r="J55" s="164">
        <v>137.63999999999999</v>
      </c>
      <c r="K55" s="163">
        <f t="shared" si="9"/>
        <v>61938</v>
      </c>
      <c r="L55" s="163">
        <v>21</v>
      </c>
      <c r="M55" s="163">
        <f t="shared" si="10"/>
        <v>0</v>
      </c>
      <c r="N55" s="162">
        <v>0</v>
      </c>
      <c r="O55" s="162">
        <f t="shared" si="11"/>
        <v>0</v>
      </c>
      <c r="P55" s="162">
        <v>0</v>
      </c>
      <c r="Q55" s="162">
        <f t="shared" si="12"/>
        <v>0</v>
      </c>
      <c r="R55" s="163"/>
      <c r="S55" s="163" t="s">
        <v>229</v>
      </c>
      <c r="T55" s="163" t="s">
        <v>217</v>
      </c>
      <c r="U55" s="163">
        <v>0</v>
      </c>
      <c r="V55" s="163">
        <f t="shared" si="13"/>
        <v>0</v>
      </c>
      <c r="W55" s="163"/>
      <c r="X55" s="163" t="s">
        <v>240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350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80">
        <v>51</v>
      </c>
      <c r="B56" s="181" t="s">
        <v>1814</v>
      </c>
      <c r="C56" s="187" t="s">
        <v>2175</v>
      </c>
      <c r="D56" s="182" t="s">
        <v>249</v>
      </c>
      <c r="E56" s="183">
        <v>100</v>
      </c>
      <c r="F56" s="184">
        <v>0</v>
      </c>
      <c r="G56" s="185">
        <f t="shared" si="7"/>
        <v>0</v>
      </c>
      <c r="H56" s="164">
        <v>0</v>
      </c>
      <c r="I56" s="163">
        <f t="shared" si="8"/>
        <v>0</v>
      </c>
      <c r="J56" s="164">
        <v>161.07</v>
      </c>
      <c r="K56" s="163">
        <f t="shared" si="9"/>
        <v>16107</v>
      </c>
      <c r="L56" s="163">
        <v>21</v>
      </c>
      <c r="M56" s="163">
        <f t="shared" si="10"/>
        <v>0</v>
      </c>
      <c r="N56" s="162">
        <v>0</v>
      </c>
      <c r="O56" s="162">
        <f t="shared" si="11"/>
        <v>0</v>
      </c>
      <c r="P56" s="162">
        <v>0</v>
      </c>
      <c r="Q56" s="162">
        <f t="shared" si="12"/>
        <v>0</v>
      </c>
      <c r="R56" s="163"/>
      <c r="S56" s="163" t="s">
        <v>229</v>
      </c>
      <c r="T56" s="163" t="s">
        <v>217</v>
      </c>
      <c r="U56" s="163">
        <v>0</v>
      </c>
      <c r="V56" s="163">
        <f t="shared" si="13"/>
        <v>0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350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80">
        <v>52</v>
      </c>
      <c r="B57" s="181" t="s">
        <v>1815</v>
      </c>
      <c r="C57" s="187" t="s">
        <v>1816</v>
      </c>
      <c r="D57" s="182" t="s">
        <v>249</v>
      </c>
      <c r="E57" s="183">
        <v>450</v>
      </c>
      <c r="F57" s="184">
        <v>0</v>
      </c>
      <c r="G57" s="185">
        <f t="shared" si="7"/>
        <v>0</v>
      </c>
      <c r="H57" s="164">
        <v>0</v>
      </c>
      <c r="I57" s="163">
        <f t="shared" si="8"/>
        <v>0</v>
      </c>
      <c r="J57" s="164">
        <v>78.459999999999994</v>
      </c>
      <c r="K57" s="163">
        <f t="shared" si="9"/>
        <v>35307</v>
      </c>
      <c r="L57" s="163">
        <v>21</v>
      </c>
      <c r="M57" s="163">
        <f t="shared" si="10"/>
        <v>0</v>
      </c>
      <c r="N57" s="162">
        <v>0</v>
      </c>
      <c r="O57" s="162">
        <f t="shared" si="11"/>
        <v>0</v>
      </c>
      <c r="P57" s="162">
        <v>0</v>
      </c>
      <c r="Q57" s="162">
        <f t="shared" si="12"/>
        <v>0</v>
      </c>
      <c r="R57" s="163"/>
      <c r="S57" s="163" t="s">
        <v>229</v>
      </c>
      <c r="T57" s="163" t="s">
        <v>217</v>
      </c>
      <c r="U57" s="163">
        <v>0</v>
      </c>
      <c r="V57" s="163">
        <f t="shared" si="13"/>
        <v>0</v>
      </c>
      <c r="W57" s="163"/>
      <c r="X57" s="163" t="s">
        <v>240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350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80">
        <v>53</v>
      </c>
      <c r="B58" s="181" t="s">
        <v>1817</v>
      </c>
      <c r="C58" s="187" t="s">
        <v>1818</v>
      </c>
      <c r="D58" s="182" t="s">
        <v>249</v>
      </c>
      <c r="E58" s="183">
        <v>385</v>
      </c>
      <c r="F58" s="184">
        <v>0</v>
      </c>
      <c r="G58" s="185">
        <f t="shared" si="7"/>
        <v>0</v>
      </c>
      <c r="H58" s="164">
        <v>0</v>
      </c>
      <c r="I58" s="163">
        <f t="shared" si="8"/>
        <v>0</v>
      </c>
      <c r="J58" s="164">
        <v>86.41</v>
      </c>
      <c r="K58" s="163">
        <f t="shared" si="9"/>
        <v>33267.85</v>
      </c>
      <c r="L58" s="163">
        <v>21</v>
      </c>
      <c r="M58" s="163">
        <f t="shared" si="10"/>
        <v>0</v>
      </c>
      <c r="N58" s="162">
        <v>0</v>
      </c>
      <c r="O58" s="162">
        <f t="shared" si="11"/>
        <v>0</v>
      </c>
      <c r="P58" s="162">
        <v>0</v>
      </c>
      <c r="Q58" s="162">
        <f t="shared" si="12"/>
        <v>0</v>
      </c>
      <c r="R58" s="163"/>
      <c r="S58" s="163" t="s">
        <v>229</v>
      </c>
      <c r="T58" s="163" t="s">
        <v>217</v>
      </c>
      <c r="U58" s="163">
        <v>0</v>
      </c>
      <c r="V58" s="163">
        <f t="shared" si="13"/>
        <v>0</v>
      </c>
      <c r="W58" s="163"/>
      <c r="X58" s="163" t="s">
        <v>240</v>
      </c>
      <c r="Y58" s="163" t="s">
        <v>219</v>
      </c>
      <c r="Z58" s="153"/>
      <c r="AA58" s="153"/>
      <c r="AB58" s="153"/>
      <c r="AC58" s="153"/>
      <c r="AD58" s="153"/>
      <c r="AE58" s="153"/>
      <c r="AF58" s="153"/>
      <c r="AG58" s="153" t="s">
        <v>350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80">
        <v>54</v>
      </c>
      <c r="B59" s="181" t="s">
        <v>1819</v>
      </c>
      <c r="C59" s="187" t="s">
        <v>1820</v>
      </c>
      <c r="D59" s="182" t="s">
        <v>249</v>
      </c>
      <c r="E59" s="183">
        <v>290</v>
      </c>
      <c r="F59" s="184">
        <v>0</v>
      </c>
      <c r="G59" s="185">
        <f t="shared" si="7"/>
        <v>0</v>
      </c>
      <c r="H59" s="164">
        <v>0</v>
      </c>
      <c r="I59" s="163">
        <f t="shared" si="8"/>
        <v>0</v>
      </c>
      <c r="J59" s="164">
        <v>95.69</v>
      </c>
      <c r="K59" s="163">
        <f t="shared" si="9"/>
        <v>27750.1</v>
      </c>
      <c r="L59" s="163">
        <v>21</v>
      </c>
      <c r="M59" s="163">
        <f t="shared" si="10"/>
        <v>0</v>
      </c>
      <c r="N59" s="162">
        <v>0</v>
      </c>
      <c r="O59" s="162">
        <f t="shared" si="11"/>
        <v>0</v>
      </c>
      <c r="P59" s="162">
        <v>0</v>
      </c>
      <c r="Q59" s="162">
        <f t="shared" si="12"/>
        <v>0</v>
      </c>
      <c r="R59" s="163"/>
      <c r="S59" s="163" t="s">
        <v>229</v>
      </c>
      <c r="T59" s="163" t="s">
        <v>217</v>
      </c>
      <c r="U59" s="163">
        <v>0</v>
      </c>
      <c r="V59" s="163">
        <f t="shared" si="13"/>
        <v>0</v>
      </c>
      <c r="W59" s="163"/>
      <c r="X59" s="163" t="s">
        <v>240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350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80">
        <v>55</v>
      </c>
      <c r="B60" s="181" t="s">
        <v>1821</v>
      </c>
      <c r="C60" s="187" t="s">
        <v>1822</v>
      </c>
      <c r="D60" s="182" t="s">
        <v>1203</v>
      </c>
      <c r="E60" s="183">
        <v>1560</v>
      </c>
      <c r="F60" s="184">
        <v>0</v>
      </c>
      <c r="G60" s="185">
        <f t="shared" si="7"/>
        <v>0</v>
      </c>
      <c r="H60" s="164">
        <v>0</v>
      </c>
      <c r="I60" s="163">
        <f t="shared" si="8"/>
        <v>0</v>
      </c>
      <c r="J60" s="164">
        <v>43.92</v>
      </c>
      <c r="K60" s="163">
        <f t="shared" si="9"/>
        <v>68515.199999999997</v>
      </c>
      <c r="L60" s="163">
        <v>21</v>
      </c>
      <c r="M60" s="163">
        <f t="shared" si="10"/>
        <v>0</v>
      </c>
      <c r="N60" s="162">
        <v>0</v>
      </c>
      <c r="O60" s="162">
        <f t="shared" si="11"/>
        <v>0</v>
      </c>
      <c r="P60" s="162">
        <v>0</v>
      </c>
      <c r="Q60" s="162">
        <f t="shared" si="12"/>
        <v>0</v>
      </c>
      <c r="R60" s="163"/>
      <c r="S60" s="163" t="s">
        <v>229</v>
      </c>
      <c r="T60" s="163" t="s">
        <v>217</v>
      </c>
      <c r="U60" s="163">
        <v>0</v>
      </c>
      <c r="V60" s="163">
        <f t="shared" si="13"/>
        <v>0</v>
      </c>
      <c r="W60" s="163"/>
      <c r="X60" s="163" t="s">
        <v>240</v>
      </c>
      <c r="Y60" s="163" t="s">
        <v>219</v>
      </c>
      <c r="Z60" s="153"/>
      <c r="AA60" s="153"/>
      <c r="AB60" s="153"/>
      <c r="AC60" s="153"/>
      <c r="AD60" s="153"/>
      <c r="AE60" s="153"/>
      <c r="AF60" s="153"/>
      <c r="AG60" s="153" t="s">
        <v>350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80">
        <v>56</v>
      </c>
      <c r="B61" s="181" t="s">
        <v>1823</v>
      </c>
      <c r="C61" s="187" t="s">
        <v>1824</v>
      </c>
      <c r="D61" s="182" t="s">
        <v>575</v>
      </c>
      <c r="E61" s="183">
        <v>28</v>
      </c>
      <c r="F61" s="184">
        <v>0</v>
      </c>
      <c r="G61" s="185">
        <f t="shared" si="7"/>
        <v>0</v>
      </c>
      <c r="H61" s="164">
        <v>0</v>
      </c>
      <c r="I61" s="163">
        <f t="shared" si="8"/>
        <v>0</v>
      </c>
      <c r="J61" s="164">
        <v>850</v>
      </c>
      <c r="K61" s="163">
        <f t="shared" si="9"/>
        <v>23800</v>
      </c>
      <c r="L61" s="163">
        <v>21</v>
      </c>
      <c r="M61" s="163">
        <f t="shared" si="10"/>
        <v>0</v>
      </c>
      <c r="N61" s="162">
        <v>0</v>
      </c>
      <c r="O61" s="162">
        <f t="shared" si="11"/>
        <v>0</v>
      </c>
      <c r="P61" s="162">
        <v>0</v>
      </c>
      <c r="Q61" s="162">
        <f t="shared" si="12"/>
        <v>0</v>
      </c>
      <c r="R61" s="163"/>
      <c r="S61" s="163" t="s">
        <v>229</v>
      </c>
      <c r="T61" s="163" t="s">
        <v>217</v>
      </c>
      <c r="U61" s="163">
        <v>0</v>
      </c>
      <c r="V61" s="163">
        <f t="shared" si="13"/>
        <v>0</v>
      </c>
      <c r="W61" s="163"/>
      <c r="X61" s="163" t="s">
        <v>240</v>
      </c>
      <c r="Y61" s="163" t="s">
        <v>219</v>
      </c>
      <c r="Z61" s="153"/>
      <c r="AA61" s="153"/>
      <c r="AB61" s="153"/>
      <c r="AC61" s="153"/>
      <c r="AD61" s="153"/>
      <c r="AE61" s="153"/>
      <c r="AF61" s="153"/>
      <c r="AG61" s="153" t="s">
        <v>350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80">
        <v>57</v>
      </c>
      <c r="B62" s="181" t="s">
        <v>1825</v>
      </c>
      <c r="C62" s="187" t="s">
        <v>1826</v>
      </c>
      <c r="D62" s="182" t="s">
        <v>575</v>
      </c>
      <c r="E62" s="183">
        <v>30</v>
      </c>
      <c r="F62" s="184">
        <v>0</v>
      </c>
      <c r="G62" s="185">
        <f t="shared" si="7"/>
        <v>0</v>
      </c>
      <c r="H62" s="164">
        <v>0</v>
      </c>
      <c r="I62" s="163">
        <f t="shared" si="8"/>
        <v>0</v>
      </c>
      <c r="J62" s="164">
        <v>700</v>
      </c>
      <c r="K62" s="163">
        <f t="shared" si="9"/>
        <v>21000</v>
      </c>
      <c r="L62" s="163">
        <v>21</v>
      </c>
      <c r="M62" s="163">
        <f t="shared" si="10"/>
        <v>0</v>
      </c>
      <c r="N62" s="162">
        <v>0</v>
      </c>
      <c r="O62" s="162">
        <f t="shared" si="11"/>
        <v>0</v>
      </c>
      <c r="P62" s="162">
        <v>0</v>
      </c>
      <c r="Q62" s="162">
        <f t="shared" si="12"/>
        <v>0</v>
      </c>
      <c r="R62" s="163"/>
      <c r="S62" s="163" t="s">
        <v>229</v>
      </c>
      <c r="T62" s="163" t="s">
        <v>217</v>
      </c>
      <c r="U62" s="163">
        <v>0</v>
      </c>
      <c r="V62" s="163">
        <f t="shared" si="13"/>
        <v>0</v>
      </c>
      <c r="W62" s="163"/>
      <c r="X62" s="163" t="s">
        <v>240</v>
      </c>
      <c r="Y62" s="163" t="s">
        <v>219</v>
      </c>
      <c r="Z62" s="153"/>
      <c r="AA62" s="153"/>
      <c r="AB62" s="153"/>
      <c r="AC62" s="153"/>
      <c r="AD62" s="153"/>
      <c r="AE62" s="153"/>
      <c r="AF62" s="153"/>
      <c r="AG62" s="153" t="s">
        <v>350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0">
        <v>58</v>
      </c>
      <c r="B63" s="181" t="s">
        <v>1827</v>
      </c>
      <c r="C63" s="187" t="s">
        <v>1828</v>
      </c>
      <c r="D63" s="182" t="s">
        <v>507</v>
      </c>
      <c r="E63" s="183">
        <v>1</v>
      </c>
      <c r="F63" s="184">
        <v>0</v>
      </c>
      <c r="G63" s="185">
        <f t="shared" si="7"/>
        <v>0</v>
      </c>
      <c r="H63" s="164">
        <v>0</v>
      </c>
      <c r="I63" s="163">
        <f t="shared" si="8"/>
        <v>0</v>
      </c>
      <c r="J63" s="164">
        <v>28200</v>
      </c>
      <c r="K63" s="163">
        <f t="shared" si="9"/>
        <v>28200</v>
      </c>
      <c r="L63" s="163">
        <v>21</v>
      </c>
      <c r="M63" s="163">
        <f t="shared" si="10"/>
        <v>0</v>
      </c>
      <c r="N63" s="162">
        <v>0</v>
      </c>
      <c r="O63" s="162">
        <f t="shared" si="11"/>
        <v>0</v>
      </c>
      <c r="P63" s="162">
        <v>0</v>
      </c>
      <c r="Q63" s="162">
        <f t="shared" si="12"/>
        <v>0</v>
      </c>
      <c r="R63" s="163"/>
      <c r="S63" s="163" t="s">
        <v>229</v>
      </c>
      <c r="T63" s="163" t="s">
        <v>217</v>
      </c>
      <c r="U63" s="163">
        <v>0</v>
      </c>
      <c r="V63" s="163">
        <f t="shared" si="13"/>
        <v>0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350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80">
        <v>59</v>
      </c>
      <c r="B64" s="181" t="s">
        <v>1829</v>
      </c>
      <c r="C64" s="187" t="s">
        <v>1830</v>
      </c>
      <c r="D64" s="182" t="s">
        <v>507</v>
      </c>
      <c r="E64" s="183">
        <v>1</v>
      </c>
      <c r="F64" s="184">
        <v>0</v>
      </c>
      <c r="G64" s="185">
        <f t="shared" si="7"/>
        <v>0</v>
      </c>
      <c r="H64" s="164">
        <v>0</v>
      </c>
      <c r="I64" s="163">
        <f t="shared" si="8"/>
        <v>0</v>
      </c>
      <c r="J64" s="164">
        <v>165000</v>
      </c>
      <c r="K64" s="163">
        <f t="shared" si="9"/>
        <v>165000</v>
      </c>
      <c r="L64" s="163">
        <v>21</v>
      </c>
      <c r="M64" s="163">
        <f t="shared" si="10"/>
        <v>0</v>
      </c>
      <c r="N64" s="162">
        <v>0</v>
      </c>
      <c r="O64" s="162">
        <f t="shared" si="11"/>
        <v>0</v>
      </c>
      <c r="P64" s="162">
        <v>0</v>
      </c>
      <c r="Q64" s="162">
        <f t="shared" si="12"/>
        <v>0</v>
      </c>
      <c r="R64" s="163"/>
      <c r="S64" s="163" t="s">
        <v>229</v>
      </c>
      <c r="T64" s="163" t="s">
        <v>217</v>
      </c>
      <c r="U64" s="163">
        <v>0</v>
      </c>
      <c r="V64" s="163">
        <f t="shared" si="13"/>
        <v>0</v>
      </c>
      <c r="W64" s="163"/>
      <c r="X64" s="163" t="s">
        <v>1831</v>
      </c>
      <c r="Y64" s="163" t="s">
        <v>219</v>
      </c>
      <c r="Z64" s="153"/>
      <c r="AA64" s="153"/>
      <c r="AB64" s="153"/>
      <c r="AC64" s="153"/>
      <c r="AD64" s="153"/>
      <c r="AE64" s="153"/>
      <c r="AF64" s="153"/>
      <c r="AG64" s="153" t="s">
        <v>1832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80">
        <v>60</v>
      </c>
      <c r="B65" s="181" t="s">
        <v>1833</v>
      </c>
      <c r="C65" s="187" t="s">
        <v>1834</v>
      </c>
      <c r="D65" s="182" t="s">
        <v>1835</v>
      </c>
      <c r="E65" s="183">
        <v>85</v>
      </c>
      <c r="F65" s="184">
        <v>0</v>
      </c>
      <c r="G65" s="185">
        <f t="shared" si="7"/>
        <v>0</v>
      </c>
      <c r="H65" s="164">
        <v>0</v>
      </c>
      <c r="I65" s="163">
        <f t="shared" si="8"/>
        <v>0</v>
      </c>
      <c r="J65" s="164">
        <v>750</v>
      </c>
      <c r="K65" s="163">
        <f t="shared" si="9"/>
        <v>63750</v>
      </c>
      <c r="L65" s="163">
        <v>21</v>
      </c>
      <c r="M65" s="163">
        <f t="shared" si="10"/>
        <v>0</v>
      </c>
      <c r="N65" s="162">
        <v>0</v>
      </c>
      <c r="O65" s="162">
        <f t="shared" si="11"/>
        <v>0</v>
      </c>
      <c r="P65" s="162">
        <v>0</v>
      </c>
      <c r="Q65" s="162">
        <f t="shared" si="12"/>
        <v>0</v>
      </c>
      <c r="R65" s="163"/>
      <c r="S65" s="163" t="s">
        <v>229</v>
      </c>
      <c r="T65" s="163" t="s">
        <v>217</v>
      </c>
      <c r="U65" s="163">
        <v>0</v>
      </c>
      <c r="V65" s="163">
        <f t="shared" si="13"/>
        <v>0</v>
      </c>
      <c r="W65" s="163"/>
      <c r="X65" s="163" t="s">
        <v>240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350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80">
        <v>61</v>
      </c>
      <c r="B66" s="181" t="s">
        <v>1836</v>
      </c>
      <c r="C66" s="187" t="s">
        <v>1837</v>
      </c>
      <c r="D66" s="182" t="s">
        <v>1835</v>
      </c>
      <c r="E66" s="183">
        <v>50</v>
      </c>
      <c r="F66" s="184">
        <v>0</v>
      </c>
      <c r="G66" s="185">
        <f t="shared" si="7"/>
        <v>0</v>
      </c>
      <c r="H66" s="164">
        <v>0</v>
      </c>
      <c r="I66" s="163">
        <f t="shared" si="8"/>
        <v>0</v>
      </c>
      <c r="J66" s="164">
        <v>750</v>
      </c>
      <c r="K66" s="163">
        <f t="shared" si="9"/>
        <v>37500</v>
      </c>
      <c r="L66" s="163">
        <v>21</v>
      </c>
      <c r="M66" s="163">
        <f t="shared" si="10"/>
        <v>0</v>
      </c>
      <c r="N66" s="162">
        <v>0</v>
      </c>
      <c r="O66" s="162">
        <f t="shared" si="11"/>
        <v>0</v>
      </c>
      <c r="P66" s="162">
        <v>0</v>
      </c>
      <c r="Q66" s="162">
        <f t="shared" si="12"/>
        <v>0</v>
      </c>
      <c r="R66" s="163"/>
      <c r="S66" s="163" t="s">
        <v>229</v>
      </c>
      <c r="T66" s="163" t="s">
        <v>217</v>
      </c>
      <c r="U66" s="163">
        <v>0</v>
      </c>
      <c r="V66" s="163">
        <f t="shared" si="13"/>
        <v>0</v>
      </c>
      <c r="W66" s="163"/>
      <c r="X66" s="163" t="s">
        <v>240</v>
      </c>
      <c r="Y66" s="163" t="s">
        <v>219</v>
      </c>
      <c r="Z66" s="153"/>
      <c r="AA66" s="153"/>
      <c r="AB66" s="153"/>
      <c r="AC66" s="153"/>
      <c r="AD66" s="153"/>
      <c r="AE66" s="153"/>
      <c r="AF66" s="153"/>
      <c r="AG66" s="153" t="s">
        <v>350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80">
        <v>62</v>
      </c>
      <c r="B67" s="181" t="s">
        <v>1838</v>
      </c>
      <c r="C67" s="187" t="s">
        <v>1839</v>
      </c>
      <c r="D67" s="182" t="s">
        <v>1835</v>
      </c>
      <c r="E67" s="183">
        <v>80</v>
      </c>
      <c r="F67" s="184">
        <v>0</v>
      </c>
      <c r="G67" s="185">
        <f t="shared" si="7"/>
        <v>0</v>
      </c>
      <c r="H67" s="164">
        <v>0</v>
      </c>
      <c r="I67" s="163">
        <f t="shared" si="8"/>
        <v>0</v>
      </c>
      <c r="J67" s="164">
        <v>750</v>
      </c>
      <c r="K67" s="163">
        <f t="shared" si="9"/>
        <v>60000</v>
      </c>
      <c r="L67" s="163">
        <v>21</v>
      </c>
      <c r="M67" s="163">
        <f t="shared" si="10"/>
        <v>0</v>
      </c>
      <c r="N67" s="162">
        <v>0</v>
      </c>
      <c r="O67" s="162">
        <f t="shared" si="11"/>
        <v>0</v>
      </c>
      <c r="P67" s="162">
        <v>0</v>
      </c>
      <c r="Q67" s="162">
        <f t="shared" si="12"/>
        <v>0</v>
      </c>
      <c r="R67" s="163"/>
      <c r="S67" s="163" t="s">
        <v>229</v>
      </c>
      <c r="T67" s="163" t="s">
        <v>217</v>
      </c>
      <c r="U67" s="163">
        <v>0</v>
      </c>
      <c r="V67" s="163">
        <f t="shared" si="13"/>
        <v>0</v>
      </c>
      <c r="W67" s="163"/>
      <c r="X67" s="163" t="s">
        <v>240</v>
      </c>
      <c r="Y67" s="163" t="s">
        <v>219</v>
      </c>
      <c r="Z67" s="153"/>
      <c r="AA67" s="153"/>
      <c r="AB67" s="153"/>
      <c r="AC67" s="153"/>
      <c r="AD67" s="153"/>
      <c r="AE67" s="153"/>
      <c r="AF67" s="153"/>
      <c r="AG67" s="153" t="s">
        <v>350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80">
        <v>63</v>
      </c>
      <c r="B68" s="181" t="s">
        <v>1840</v>
      </c>
      <c r="C68" s="187" t="s">
        <v>1841</v>
      </c>
      <c r="D68" s="182" t="s">
        <v>1835</v>
      </c>
      <c r="E68" s="183">
        <v>15</v>
      </c>
      <c r="F68" s="184">
        <v>0</v>
      </c>
      <c r="G68" s="185">
        <f t="shared" si="7"/>
        <v>0</v>
      </c>
      <c r="H68" s="164">
        <v>0</v>
      </c>
      <c r="I68" s="163">
        <f t="shared" si="8"/>
        <v>0</v>
      </c>
      <c r="J68" s="164">
        <v>750</v>
      </c>
      <c r="K68" s="163">
        <f t="shared" si="9"/>
        <v>11250</v>
      </c>
      <c r="L68" s="163">
        <v>21</v>
      </c>
      <c r="M68" s="163">
        <f t="shared" si="10"/>
        <v>0</v>
      </c>
      <c r="N68" s="162">
        <v>0</v>
      </c>
      <c r="O68" s="162">
        <f t="shared" si="11"/>
        <v>0</v>
      </c>
      <c r="P68" s="162">
        <v>0</v>
      </c>
      <c r="Q68" s="162">
        <f t="shared" si="12"/>
        <v>0</v>
      </c>
      <c r="R68" s="163"/>
      <c r="S68" s="163" t="s">
        <v>229</v>
      </c>
      <c r="T68" s="163" t="s">
        <v>217</v>
      </c>
      <c r="U68" s="163">
        <v>0</v>
      </c>
      <c r="V68" s="163">
        <f t="shared" si="13"/>
        <v>0</v>
      </c>
      <c r="W68" s="163"/>
      <c r="X68" s="163" t="s">
        <v>240</v>
      </c>
      <c r="Y68" s="163" t="s">
        <v>219</v>
      </c>
      <c r="Z68" s="153"/>
      <c r="AA68" s="153"/>
      <c r="AB68" s="153"/>
      <c r="AC68" s="153"/>
      <c r="AD68" s="153"/>
      <c r="AE68" s="153"/>
      <c r="AF68" s="153"/>
      <c r="AG68" s="153" t="s">
        <v>350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80">
        <v>64</v>
      </c>
      <c r="B69" s="181" t="s">
        <v>1842</v>
      </c>
      <c r="C69" s="187" t="s">
        <v>1843</v>
      </c>
      <c r="D69" s="182" t="s">
        <v>1835</v>
      </c>
      <c r="E69" s="183">
        <v>20</v>
      </c>
      <c r="F69" s="184">
        <v>0</v>
      </c>
      <c r="G69" s="185">
        <f t="shared" si="7"/>
        <v>0</v>
      </c>
      <c r="H69" s="164">
        <v>0</v>
      </c>
      <c r="I69" s="163">
        <f t="shared" si="8"/>
        <v>0</v>
      </c>
      <c r="J69" s="164">
        <v>750</v>
      </c>
      <c r="K69" s="163">
        <f t="shared" si="9"/>
        <v>15000</v>
      </c>
      <c r="L69" s="163">
        <v>21</v>
      </c>
      <c r="M69" s="163">
        <f t="shared" si="10"/>
        <v>0</v>
      </c>
      <c r="N69" s="162">
        <v>0</v>
      </c>
      <c r="O69" s="162">
        <f t="shared" si="11"/>
        <v>0</v>
      </c>
      <c r="P69" s="162">
        <v>0</v>
      </c>
      <c r="Q69" s="162">
        <f t="shared" si="12"/>
        <v>0</v>
      </c>
      <c r="R69" s="163"/>
      <c r="S69" s="163" t="s">
        <v>229</v>
      </c>
      <c r="T69" s="163" t="s">
        <v>217</v>
      </c>
      <c r="U69" s="163">
        <v>0</v>
      </c>
      <c r="V69" s="163">
        <f t="shared" si="13"/>
        <v>0</v>
      </c>
      <c r="W69" s="163"/>
      <c r="X69" s="163" t="s">
        <v>240</v>
      </c>
      <c r="Y69" s="163" t="s">
        <v>219</v>
      </c>
      <c r="Z69" s="153"/>
      <c r="AA69" s="153"/>
      <c r="AB69" s="153"/>
      <c r="AC69" s="153"/>
      <c r="AD69" s="153"/>
      <c r="AE69" s="153"/>
      <c r="AF69" s="153"/>
      <c r="AG69" s="153" t="s">
        <v>350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80">
        <v>65</v>
      </c>
      <c r="B70" s="181" t="s">
        <v>1844</v>
      </c>
      <c r="C70" s="187" t="s">
        <v>1845</v>
      </c>
      <c r="D70" s="182" t="s">
        <v>507</v>
      </c>
      <c r="E70" s="183">
        <v>1</v>
      </c>
      <c r="F70" s="184">
        <v>0</v>
      </c>
      <c r="G70" s="185">
        <f t="shared" ref="G70:G77" si="14">ROUND(E70*F70,2)</f>
        <v>0</v>
      </c>
      <c r="H70" s="164">
        <v>16500</v>
      </c>
      <c r="I70" s="163">
        <f t="shared" ref="I70:I77" si="15">ROUND(E70*H70,2)</f>
        <v>16500</v>
      </c>
      <c r="J70" s="164">
        <v>0</v>
      </c>
      <c r="K70" s="163">
        <f t="shared" ref="K70:K77" si="16">ROUND(E70*J70,2)</f>
        <v>0</v>
      </c>
      <c r="L70" s="163">
        <v>21</v>
      </c>
      <c r="M70" s="163">
        <f t="shared" ref="M70:M77" si="17">G70*(1+L70/100)</f>
        <v>0</v>
      </c>
      <c r="N70" s="162">
        <v>0</v>
      </c>
      <c r="O70" s="162">
        <f t="shared" ref="O70:O77" si="18">ROUND(E70*N70,2)</f>
        <v>0</v>
      </c>
      <c r="P70" s="162">
        <v>0</v>
      </c>
      <c r="Q70" s="162">
        <f t="shared" ref="Q70:Q77" si="19">ROUND(E70*P70,2)</f>
        <v>0</v>
      </c>
      <c r="R70" s="163"/>
      <c r="S70" s="163" t="s">
        <v>229</v>
      </c>
      <c r="T70" s="163" t="s">
        <v>217</v>
      </c>
      <c r="U70" s="163">
        <v>0</v>
      </c>
      <c r="V70" s="163">
        <f t="shared" ref="V70:V77" si="20">ROUND(E70*U70,2)</f>
        <v>0</v>
      </c>
      <c r="W70" s="163"/>
      <c r="X70" s="163" t="s">
        <v>306</v>
      </c>
      <c r="Y70" s="163" t="s">
        <v>219</v>
      </c>
      <c r="Z70" s="153"/>
      <c r="AA70" s="153"/>
      <c r="AB70" s="153"/>
      <c r="AC70" s="153"/>
      <c r="AD70" s="153"/>
      <c r="AE70" s="153"/>
      <c r="AF70" s="153"/>
      <c r="AG70" s="153" t="s">
        <v>516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80">
        <v>66</v>
      </c>
      <c r="B71" s="181" t="s">
        <v>1846</v>
      </c>
      <c r="C71" s="187" t="s">
        <v>1847</v>
      </c>
      <c r="D71" s="182" t="s">
        <v>507</v>
      </c>
      <c r="E71" s="183">
        <v>1</v>
      </c>
      <c r="F71" s="184">
        <v>0</v>
      </c>
      <c r="G71" s="185">
        <f t="shared" si="14"/>
        <v>0</v>
      </c>
      <c r="H71" s="164">
        <v>8000</v>
      </c>
      <c r="I71" s="163">
        <f t="shared" si="15"/>
        <v>8000</v>
      </c>
      <c r="J71" s="164">
        <v>0</v>
      </c>
      <c r="K71" s="163">
        <f t="shared" si="16"/>
        <v>0</v>
      </c>
      <c r="L71" s="163">
        <v>21</v>
      </c>
      <c r="M71" s="163">
        <f t="shared" si="17"/>
        <v>0</v>
      </c>
      <c r="N71" s="162">
        <v>0</v>
      </c>
      <c r="O71" s="162">
        <f t="shared" si="18"/>
        <v>0</v>
      </c>
      <c r="P71" s="162">
        <v>0</v>
      </c>
      <c r="Q71" s="162">
        <f t="shared" si="19"/>
        <v>0</v>
      </c>
      <c r="R71" s="163"/>
      <c r="S71" s="163" t="s">
        <v>229</v>
      </c>
      <c r="T71" s="163" t="s">
        <v>217</v>
      </c>
      <c r="U71" s="163">
        <v>0</v>
      </c>
      <c r="V71" s="163">
        <f t="shared" si="20"/>
        <v>0</v>
      </c>
      <c r="W71" s="163"/>
      <c r="X71" s="163" t="s">
        <v>306</v>
      </c>
      <c r="Y71" s="163" t="s">
        <v>219</v>
      </c>
      <c r="Z71" s="153"/>
      <c r="AA71" s="153"/>
      <c r="AB71" s="153"/>
      <c r="AC71" s="153"/>
      <c r="AD71" s="153"/>
      <c r="AE71" s="153"/>
      <c r="AF71" s="153"/>
      <c r="AG71" s="153" t="s">
        <v>516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80">
        <v>67</v>
      </c>
      <c r="B72" s="181" t="s">
        <v>1848</v>
      </c>
      <c r="C72" s="187" t="s">
        <v>1849</v>
      </c>
      <c r="D72" s="182" t="s">
        <v>507</v>
      </c>
      <c r="E72" s="183">
        <v>1</v>
      </c>
      <c r="F72" s="184">
        <v>0</v>
      </c>
      <c r="G72" s="185">
        <f t="shared" si="14"/>
        <v>0</v>
      </c>
      <c r="H72" s="164">
        <v>0</v>
      </c>
      <c r="I72" s="163">
        <f t="shared" si="15"/>
        <v>0</v>
      </c>
      <c r="J72" s="164">
        <v>45000</v>
      </c>
      <c r="K72" s="163">
        <f t="shared" si="16"/>
        <v>45000</v>
      </c>
      <c r="L72" s="163">
        <v>21</v>
      </c>
      <c r="M72" s="163">
        <f t="shared" si="17"/>
        <v>0</v>
      </c>
      <c r="N72" s="162">
        <v>0</v>
      </c>
      <c r="O72" s="162">
        <f t="shared" si="18"/>
        <v>0</v>
      </c>
      <c r="P72" s="162">
        <v>0</v>
      </c>
      <c r="Q72" s="162">
        <f t="shared" si="19"/>
        <v>0</v>
      </c>
      <c r="R72" s="163"/>
      <c r="S72" s="163" t="s">
        <v>229</v>
      </c>
      <c r="T72" s="163" t="s">
        <v>217</v>
      </c>
      <c r="U72" s="163">
        <v>0</v>
      </c>
      <c r="V72" s="163">
        <f t="shared" si="20"/>
        <v>0</v>
      </c>
      <c r="W72" s="163"/>
      <c r="X72" s="163" t="s">
        <v>240</v>
      </c>
      <c r="Y72" s="163" t="s">
        <v>219</v>
      </c>
      <c r="Z72" s="153"/>
      <c r="AA72" s="153"/>
      <c r="AB72" s="153"/>
      <c r="AC72" s="153"/>
      <c r="AD72" s="153"/>
      <c r="AE72" s="153"/>
      <c r="AF72" s="153"/>
      <c r="AG72" s="153" t="s">
        <v>350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80">
        <v>68</v>
      </c>
      <c r="B73" s="181" t="s">
        <v>1850</v>
      </c>
      <c r="C73" s="187" t="s">
        <v>1851</v>
      </c>
      <c r="D73" s="182" t="s">
        <v>507</v>
      </c>
      <c r="E73" s="183">
        <v>1</v>
      </c>
      <c r="F73" s="184">
        <v>0</v>
      </c>
      <c r="G73" s="185">
        <f t="shared" si="14"/>
        <v>0</v>
      </c>
      <c r="H73" s="164">
        <v>35000</v>
      </c>
      <c r="I73" s="163">
        <f t="shared" si="15"/>
        <v>35000</v>
      </c>
      <c r="J73" s="164">
        <v>0</v>
      </c>
      <c r="K73" s="163">
        <f t="shared" si="16"/>
        <v>0</v>
      </c>
      <c r="L73" s="163">
        <v>21</v>
      </c>
      <c r="M73" s="163">
        <f t="shared" si="17"/>
        <v>0</v>
      </c>
      <c r="N73" s="162">
        <v>0</v>
      </c>
      <c r="O73" s="162">
        <f t="shared" si="18"/>
        <v>0</v>
      </c>
      <c r="P73" s="162">
        <v>0</v>
      </c>
      <c r="Q73" s="162">
        <f t="shared" si="19"/>
        <v>0</v>
      </c>
      <c r="R73" s="163"/>
      <c r="S73" s="163" t="s">
        <v>229</v>
      </c>
      <c r="T73" s="163" t="s">
        <v>217</v>
      </c>
      <c r="U73" s="163">
        <v>0</v>
      </c>
      <c r="V73" s="163">
        <f t="shared" si="20"/>
        <v>0</v>
      </c>
      <c r="W73" s="163"/>
      <c r="X73" s="163" t="s">
        <v>306</v>
      </c>
      <c r="Y73" s="163" t="s">
        <v>219</v>
      </c>
      <c r="Z73" s="153"/>
      <c r="AA73" s="153"/>
      <c r="AB73" s="153"/>
      <c r="AC73" s="153"/>
      <c r="AD73" s="153"/>
      <c r="AE73" s="153"/>
      <c r="AF73" s="153"/>
      <c r="AG73" s="153" t="s">
        <v>516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80">
        <v>69</v>
      </c>
      <c r="B74" s="181" t="s">
        <v>1852</v>
      </c>
      <c r="C74" s="187" t="s">
        <v>1853</v>
      </c>
      <c r="D74" s="182" t="s">
        <v>507</v>
      </c>
      <c r="E74" s="183">
        <v>1</v>
      </c>
      <c r="F74" s="184">
        <v>0</v>
      </c>
      <c r="G74" s="185">
        <f t="shared" si="14"/>
        <v>0</v>
      </c>
      <c r="H74" s="164">
        <v>0</v>
      </c>
      <c r="I74" s="163">
        <f t="shared" si="15"/>
        <v>0</v>
      </c>
      <c r="J74" s="164">
        <v>12000</v>
      </c>
      <c r="K74" s="163">
        <f t="shared" si="16"/>
        <v>12000</v>
      </c>
      <c r="L74" s="163">
        <v>21</v>
      </c>
      <c r="M74" s="163">
        <f t="shared" si="17"/>
        <v>0</v>
      </c>
      <c r="N74" s="162">
        <v>0</v>
      </c>
      <c r="O74" s="162">
        <f t="shared" si="18"/>
        <v>0</v>
      </c>
      <c r="P74" s="162">
        <v>0</v>
      </c>
      <c r="Q74" s="162">
        <f t="shared" si="19"/>
        <v>0</v>
      </c>
      <c r="R74" s="163"/>
      <c r="S74" s="163" t="s">
        <v>229</v>
      </c>
      <c r="T74" s="163" t="s">
        <v>217</v>
      </c>
      <c r="U74" s="163">
        <v>0</v>
      </c>
      <c r="V74" s="163">
        <f t="shared" si="20"/>
        <v>0</v>
      </c>
      <c r="W74" s="163"/>
      <c r="X74" s="163" t="s">
        <v>240</v>
      </c>
      <c r="Y74" s="163" t="s">
        <v>219</v>
      </c>
      <c r="Z74" s="153"/>
      <c r="AA74" s="153"/>
      <c r="AB74" s="153"/>
      <c r="AC74" s="153"/>
      <c r="AD74" s="153"/>
      <c r="AE74" s="153"/>
      <c r="AF74" s="153"/>
      <c r="AG74" s="153" t="s">
        <v>350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80">
        <v>70</v>
      </c>
      <c r="B75" s="181" t="s">
        <v>1854</v>
      </c>
      <c r="C75" s="187" t="s">
        <v>1855</v>
      </c>
      <c r="D75" s="182" t="s">
        <v>507</v>
      </c>
      <c r="E75" s="183">
        <v>1</v>
      </c>
      <c r="F75" s="184">
        <v>0</v>
      </c>
      <c r="G75" s="185">
        <f t="shared" si="14"/>
        <v>0</v>
      </c>
      <c r="H75" s="164">
        <v>20000</v>
      </c>
      <c r="I75" s="163">
        <f t="shared" si="15"/>
        <v>20000</v>
      </c>
      <c r="J75" s="164">
        <v>0</v>
      </c>
      <c r="K75" s="163">
        <f t="shared" si="16"/>
        <v>0</v>
      </c>
      <c r="L75" s="163">
        <v>21</v>
      </c>
      <c r="M75" s="163">
        <f t="shared" si="17"/>
        <v>0</v>
      </c>
      <c r="N75" s="162">
        <v>0</v>
      </c>
      <c r="O75" s="162">
        <f t="shared" si="18"/>
        <v>0</v>
      </c>
      <c r="P75" s="162">
        <v>0</v>
      </c>
      <c r="Q75" s="162">
        <f t="shared" si="19"/>
        <v>0</v>
      </c>
      <c r="R75" s="163"/>
      <c r="S75" s="163" t="s">
        <v>229</v>
      </c>
      <c r="T75" s="163" t="s">
        <v>217</v>
      </c>
      <c r="U75" s="163">
        <v>0</v>
      </c>
      <c r="V75" s="163">
        <f t="shared" si="20"/>
        <v>0</v>
      </c>
      <c r="W75" s="163"/>
      <c r="X75" s="163" t="s">
        <v>306</v>
      </c>
      <c r="Y75" s="163" t="s">
        <v>219</v>
      </c>
      <c r="Z75" s="153"/>
      <c r="AA75" s="153"/>
      <c r="AB75" s="153"/>
      <c r="AC75" s="153"/>
      <c r="AD75" s="153"/>
      <c r="AE75" s="153"/>
      <c r="AF75" s="153"/>
      <c r="AG75" s="153" t="s">
        <v>516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80">
        <v>71</v>
      </c>
      <c r="B76" s="181" t="s">
        <v>1856</v>
      </c>
      <c r="C76" s="187" t="s">
        <v>1857</v>
      </c>
      <c r="D76" s="182" t="s">
        <v>507</v>
      </c>
      <c r="E76" s="183">
        <v>1</v>
      </c>
      <c r="F76" s="184">
        <v>0</v>
      </c>
      <c r="G76" s="185">
        <f t="shared" si="14"/>
        <v>0</v>
      </c>
      <c r="H76" s="164">
        <v>15000</v>
      </c>
      <c r="I76" s="163">
        <f t="shared" si="15"/>
        <v>15000</v>
      </c>
      <c r="J76" s="164">
        <v>0</v>
      </c>
      <c r="K76" s="163">
        <f t="shared" si="16"/>
        <v>0</v>
      </c>
      <c r="L76" s="163">
        <v>21</v>
      </c>
      <c r="M76" s="163">
        <f t="shared" si="17"/>
        <v>0</v>
      </c>
      <c r="N76" s="162">
        <v>0</v>
      </c>
      <c r="O76" s="162">
        <f t="shared" si="18"/>
        <v>0</v>
      </c>
      <c r="P76" s="162">
        <v>0</v>
      </c>
      <c r="Q76" s="162">
        <f t="shared" si="19"/>
        <v>0</v>
      </c>
      <c r="R76" s="163"/>
      <c r="S76" s="163" t="s">
        <v>229</v>
      </c>
      <c r="T76" s="163" t="s">
        <v>217</v>
      </c>
      <c r="U76" s="163">
        <v>0</v>
      </c>
      <c r="V76" s="163">
        <f t="shared" si="20"/>
        <v>0</v>
      </c>
      <c r="W76" s="163"/>
      <c r="X76" s="163" t="s">
        <v>306</v>
      </c>
      <c r="Y76" s="163" t="s">
        <v>219</v>
      </c>
      <c r="Z76" s="153"/>
      <c r="AA76" s="153"/>
      <c r="AB76" s="153"/>
      <c r="AC76" s="153"/>
      <c r="AD76" s="153"/>
      <c r="AE76" s="153"/>
      <c r="AF76" s="153"/>
      <c r="AG76" s="153" t="s">
        <v>516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80">
        <v>72</v>
      </c>
      <c r="B77" s="181" t="s">
        <v>1858</v>
      </c>
      <c r="C77" s="187" t="s">
        <v>1859</v>
      </c>
      <c r="D77" s="182" t="s">
        <v>507</v>
      </c>
      <c r="E77" s="183">
        <v>1</v>
      </c>
      <c r="F77" s="184">
        <v>0</v>
      </c>
      <c r="G77" s="185">
        <f t="shared" si="14"/>
        <v>0</v>
      </c>
      <c r="H77" s="164">
        <v>0</v>
      </c>
      <c r="I77" s="163">
        <f t="shared" si="15"/>
        <v>0</v>
      </c>
      <c r="J77" s="164">
        <v>45000</v>
      </c>
      <c r="K77" s="163">
        <f t="shared" si="16"/>
        <v>45000</v>
      </c>
      <c r="L77" s="163">
        <v>21</v>
      </c>
      <c r="M77" s="163">
        <f t="shared" si="17"/>
        <v>0</v>
      </c>
      <c r="N77" s="162">
        <v>0</v>
      </c>
      <c r="O77" s="162">
        <f t="shared" si="18"/>
        <v>0</v>
      </c>
      <c r="P77" s="162">
        <v>0</v>
      </c>
      <c r="Q77" s="162">
        <f t="shared" si="19"/>
        <v>0</v>
      </c>
      <c r="R77" s="163"/>
      <c r="S77" s="163" t="s">
        <v>216</v>
      </c>
      <c r="T77" s="163" t="s">
        <v>217</v>
      </c>
      <c r="U77" s="163">
        <v>1</v>
      </c>
      <c r="V77" s="163">
        <f t="shared" si="20"/>
        <v>1</v>
      </c>
      <c r="W77" s="163"/>
      <c r="X77" s="163" t="s">
        <v>240</v>
      </c>
      <c r="Y77" s="163" t="s">
        <v>219</v>
      </c>
      <c r="Z77" s="153"/>
      <c r="AA77" s="153"/>
      <c r="AB77" s="153"/>
      <c r="AC77" s="153"/>
      <c r="AD77" s="153"/>
      <c r="AE77" s="153"/>
      <c r="AF77" s="153"/>
      <c r="AG77" s="153" t="s">
        <v>350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5.5" x14ac:dyDescent="0.2">
      <c r="A78" s="167" t="s">
        <v>211</v>
      </c>
      <c r="B78" s="168" t="s">
        <v>177</v>
      </c>
      <c r="C78" s="186" t="s">
        <v>178</v>
      </c>
      <c r="D78" s="169"/>
      <c r="E78" s="170"/>
      <c r="F78" s="171"/>
      <c r="G78" s="172">
        <f>SUMIF(AG79:AG102,"&lt;&gt;NOR",G79:G102)</f>
        <v>0</v>
      </c>
      <c r="H78" s="166"/>
      <c r="I78" s="166">
        <f>SUM(I79:I102)</f>
        <v>0</v>
      </c>
      <c r="J78" s="166"/>
      <c r="K78" s="166">
        <f>SUM(K79:K102)</f>
        <v>760186.28</v>
      </c>
      <c r="L78" s="166"/>
      <c r="M78" s="166">
        <f>SUM(M79:M102)</f>
        <v>0</v>
      </c>
      <c r="N78" s="165"/>
      <c r="O78" s="165">
        <f>SUM(O79:O102)</f>
        <v>0</v>
      </c>
      <c r="P78" s="165"/>
      <c r="Q78" s="165">
        <f>SUM(Q79:Q102)</f>
        <v>0</v>
      </c>
      <c r="R78" s="166"/>
      <c r="S78" s="166"/>
      <c r="T78" s="166"/>
      <c r="U78" s="166"/>
      <c r="V78" s="166">
        <f>SUM(V79:V102)</f>
        <v>1</v>
      </c>
      <c r="W78" s="166"/>
      <c r="X78" s="166"/>
      <c r="Y78" s="166"/>
      <c r="AG78" t="s">
        <v>212</v>
      </c>
    </row>
    <row r="79" spans="1:60" ht="22.5" outlineLevel="1" x14ac:dyDescent="0.2">
      <c r="A79" s="180">
        <v>73</v>
      </c>
      <c r="B79" s="181" t="s">
        <v>1860</v>
      </c>
      <c r="C79" s="187" t="s">
        <v>1861</v>
      </c>
      <c r="D79" s="182" t="s">
        <v>249</v>
      </c>
      <c r="E79" s="183">
        <v>980</v>
      </c>
      <c r="F79" s="184">
        <v>0</v>
      </c>
      <c r="G79" s="185">
        <f t="shared" ref="G79:G102" si="21">ROUND(E79*F79,2)</f>
        <v>0</v>
      </c>
      <c r="H79" s="164">
        <v>0</v>
      </c>
      <c r="I79" s="163">
        <f t="shared" ref="I79:I102" si="22">ROUND(E79*H79,2)</f>
        <v>0</v>
      </c>
      <c r="J79" s="164">
        <v>129.52000000000001</v>
      </c>
      <c r="K79" s="163">
        <f t="shared" ref="K79:K102" si="23">ROUND(E79*J79,2)</f>
        <v>126929.60000000001</v>
      </c>
      <c r="L79" s="163">
        <v>21</v>
      </c>
      <c r="M79" s="163">
        <f t="shared" ref="M79:M102" si="24">G79*(1+L79/100)</f>
        <v>0</v>
      </c>
      <c r="N79" s="162">
        <v>0</v>
      </c>
      <c r="O79" s="162">
        <f t="shared" ref="O79:O102" si="25">ROUND(E79*N79,2)</f>
        <v>0</v>
      </c>
      <c r="P79" s="162">
        <v>0</v>
      </c>
      <c r="Q79" s="162">
        <f t="shared" ref="Q79:Q102" si="26">ROUND(E79*P79,2)</f>
        <v>0</v>
      </c>
      <c r="R79" s="163"/>
      <c r="S79" s="163" t="s">
        <v>229</v>
      </c>
      <c r="T79" s="163" t="s">
        <v>217</v>
      </c>
      <c r="U79" s="163">
        <v>0</v>
      </c>
      <c r="V79" s="163">
        <f t="shared" ref="V79:V102" si="27">ROUND(E79*U79,2)</f>
        <v>0</v>
      </c>
      <c r="W79" s="163"/>
      <c r="X79" s="163" t="s">
        <v>240</v>
      </c>
      <c r="Y79" s="163" t="s">
        <v>219</v>
      </c>
      <c r="Z79" s="153"/>
      <c r="AA79" s="153"/>
      <c r="AB79" s="153"/>
      <c r="AC79" s="153"/>
      <c r="AD79" s="153"/>
      <c r="AE79" s="153"/>
      <c r="AF79" s="153"/>
      <c r="AG79" s="153" t="s">
        <v>347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80">
        <v>74</v>
      </c>
      <c r="B80" s="181" t="s">
        <v>1862</v>
      </c>
      <c r="C80" s="187" t="s">
        <v>1863</v>
      </c>
      <c r="D80" s="182" t="s">
        <v>575</v>
      </c>
      <c r="E80" s="183">
        <v>120</v>
      </c>
      <c r="F80" s="184">
        <v>0</v>
      </c>
      <c r="G80" s="185">
        <f t="shared" si="21"/>
        <v>0</v>
      </c>
      <c r="H80" s="164">
        <v>0</v>
      </c>
      <c r="I80" s="163">
        <f t="shared" si="22"/>
        <v>0</v>
      </c>
      <c r="J80" s="164">
        <v>101.46</v>
      </c>
      <c r="K80" s="163">
        <f t="shared" si="23"/>
        <v>12175.2</v>
      </c>
      <c r="L80" s="163">
        <v>21</v>
      </c>
      <c r="M80" s="163">
        <f t="shared" si="24"/>
        <v>0</v>
      </c>
      <c r="N80" s="162">
        <v>0</v>
      </c>
      <c r="O80" s="162">
        <f t="shared" si="25"/>
        <v>0</v>
      </c>
      <c r="P80" s="162">
        <v>0</v>
      </c>
      <c r="Q80" s="162">
        <f t="shared" si="26"/>
        <v>0</v>
      </c>
      <c r="R80" s="163"/>
      <c r="S80" s="163" t="s">
        <v>229</v>
      </c>
      <c r="T80" s="163" t="s">
        <v>217</v>
      </c>
      <c r="U80" s="163">
        <v>0</v>
      </c>
      <c r="V80" s="163">
        <f t="shared" si="27"/>
        <v>0</v>
      </c>
      <c r="W80" s="163"/>
      <c r="X80" s="163" t="s">
        <v>240</v>
      </c>
      <c r="Y80" s="163" t="s">
        <v>219</v>
      </c>
      <c r="Z80" s="153"/>
      <c r="AA80" s="153"/>
      <c r="AB80" s="153"/>
      <c r="AC80" s="153"/>
      <c r="AD80" s="153"/>
      <c r="AE80" s="153"/>
      <c r="AF80" s="153"/>
      <c r="AG80" s="153" t="s">
        <v>347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 x14ac:dyDescent="0.2">
      <c r="A81" s="180">
        <v>75</v>
      </c>
      <c r="B81" s="181" t="s">
        <v>1864</v>
      </c>
      <c r="C81" s="187" t="s">
        <v>1865</v>
      </c>
      <c r="D81" s="182" t="s">
        <v>575</v>
      </c>
      <c r="E81" s="183">
        <v>4</v>
      </c>
      <c r="F81" s="184">
        <v>0</v>
      </c>
      <c r="G81" s="185">
        <f t="shared" si="21"/>
        <v>0</v>
      </c>
      <c r="H81" s="164">
        <v>0</v>
      </c>
      <c r="I81" s="163">
        <f t="shared" si="22"/>
        <v>0</v>
      </c>
      <c r="J81" s="164">
        <v>1509.15</v>
      </c>
      <c r="K81" s="163">
        <f t="shared" si="23"/>
        <v>6036.6</v>
      </c>
      <c r="L81" s="163">
        <v>21</v>
      </c>
      <c r="M81" s="163">
        <f t="shared" si="24"/>
        <v>0</v>
      </c>
      <c r="N81" s="162">
        <v>0</v>
      </c>
      <c r="O81" s="162">
        <f t="shared" si="25"/>
        <v>0</v>
      </c>
      <c r="P81" s="162">
        <v>0</v>
      </c>
      <c r="Q81" s="162">
        <f t="shared" si="26"/>
        <v>0</v>
      </c>
      <c r="R81" s="163"/>
      <c r="S81" s="163" t="s">
        <v>229</v>
      </c>
      <c r="T81" s="163" t="s">
        <v>217</v>
      </c>
      <c r="U81" s="163">
        <v>0</v>
      </c>
      <c r="V81" s="163">
        <f t="shared" si="27"/>
        <v>0</v>
      </c>
      <c r="W81" s="163"/>
      <c r="X81" s="163" t="s">
        <v>240</v>
      </c>
      <c r="Y81" s="163" t="s">
        <v>219</v>
      </c>
      <c r="Z81" s="153"/>
      <c r="AA81" s="153"/>
      <c r="AB81" s="153"/>
      <c r="AC81" s="153"/>
      <c r="AD81" s="153"/>
      <c r="AE81" s="153"/>
      <c r="AF81" s="153"/>
      <c r="AG81" s="153" t="s">
        <v>347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80">
        <v>76</v>
      </c>
      <c r="B82" s="181" t="s">
        <v>1866</v>
      </c>
      <c r="C82" s="187" t="s">
        <v>2176</v>
      </c>
      <c r="D82" s="182" t="s">
        <v>575</v>
      </c>
      <c r="E82" s="183">
        <v>1</v>
      </c>
      <c r="F82" s="184">
        <v>0</v>
      </c>
      <c r="G82" s="185">
        <f t="shared" si="21"/>
        <v>0</v>
      </c>
      <c r="H82" s="164">
        <v>0</v>
      </c>
      <c r="I82" s="163">
        <f t="shared" si="22"/>
        <v>0</v>
      </c>
      <c r="J82" s="164">
        <v>3712.9</v>
      </c>
      <c r="K82" s="163">
        <f t="shared" si="23"/>
        <v>3712.9</v>
      </c>
      <c r="L82" s="163">
        <v>21</v>
      </c>
      <c r="M82" s="163">
        <f t="shared" si="24"/>
        <v>0</v>
      </c>
      <c r="N82" s="162">
        <v>0</v>
      </c>
      <c r="O82" s="162">
        <f t="shared" si="25"/>
        <v>0</v>
      </c>
      <c r="P82" s="162">
        <v>0</v>
      </c>
      <c r="Q82" s="162">
        <f t="shared" si="26"/>
        <v>0</v>
      </c>
      <c r="R82" s="163"/>
      <c r="S82" s="163" t="s">
        <v>229</v>
      </c>
      <c r="T82" s="163" t="s">
        <v>217</v>
      </c>
      <c r="U82" s="163">
        <v>0</v>
      </c>
      <c r="V82" s="163">
        <f t="shared" si="27"/>
        <v>0</v>
      </c>
      <c r="W82" s="163"/>
      <c r="X82" s="163" t="s">
        <v>240</v>
      </c>
      <c r="Y82" s="163" t="s">
        <v>219</v>
      </c>
      <c r="Z82" s="153"/>
      <c r="AA82" s="153"/>
      <c r="AB82" s="153"/>
      <c r="AC82" s="153"/>
      <c r="AD82" s="153"/>
      <c r="AE82" s="153"/>
      <c r="AF82" s="153"/>
      <c r="AG82" s="153" t="s">
        <v>347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80">
        <v>77</v>
      </c>
      <c r="B83" s="181" t="s">
        <v>1867</v>
      </c>
      <c r="C83" s="187" t="s">
        <v>1868</v>
      </c>
      <c r="D83" s="182" t="s">
        <v>575</v>
      </c>
      <c r="E83" s="183">
        <v>27</v>
      </c>
      <c r="F83" s="184">
        <v>0</v>
      </c>
      <c r="G83" s="185">
        <f t="shared" si="21"/>
        <v>0</v>
      </c>
      <c r="H83" s="164">
        <v>0</v>
      </c>
      <c r="I83" s="163">
        <f t="shared" si="22"/>
        <v>0</v>
      </c>
      <c r="J83" s="164">
        <v>757.7</v>
      </c>
      <c r="K83" s="163">
        <f t="shared" si="23"/>
        <v>20457.900000000001</v>
      </c>
      <c r="L83" s="163">
        <v>21</v>
      </c>
      <c r="M83" s="163">
        <f t="shared" si="24"/>
        <v>0</v>
      </c>
      <c r="N83" s="162">
        <v>0</v>
      </c>
      <c r="O83" s="162">
        <f t="shared" si="25"/>
        <v>0</v>
      </c>
      <c r="P83" s="162">
        <v>0</v>
      </c>
      <c r="Q83" s="162">
        <f t="shared" si="26"/>
        <v>0</v>
      </c>
      <c r="R83" s="163"/>
      <c r="S83" s="163" t="s">
        <v>229</v>
      </c>
      <c r="T83" s="163" t="s">
        <v>217</v>
      </c>
      <c r="U83" s="163">
        <v>0</v>
      </c>
      <c r="V83" s="163">
        <f t="shared" si="27"/>
        <v>0</v>
      </c>
      <c r="W83" s="163"/>
      <c r="X83" s="163" t="s">
        <v>240</v>
      </c>
      <c r="Y83" s="163" t="s">
        <v>219</v>
      </c>
      <c r="Z83" s="153"/>
      <c r="AA83" s="153"/>
      <c r="AB83" s="153"/>
      <c r="AC83" s="153"/>
      <c r="AD83" s="153"/>
      <c r="AE83" s="153"/>
      <c r="AF83" s="153"/>
      <c r="AG83" s="153" t="s">
        <v>347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80">
        <v>78</v>
      </c>
      <c r="B84" s="181" t="s">
        <v>1869</v>
      </c>
      <c r="C84" s="187" t="s">
        <v>1870</v>
      </c>
      <c r="D84" s="182" t="s">
        <v>575</v>
      </c>
      <c r="E84" s="183">
        <v>27</v>
      </c>
      <c r="F84" s="184">
        <v>0</v>
      </c>
      <c r="G84" s="185">
        <f t="shared" si="21"/>
        <v>0</v>
      </c>
      <c r="H84" s="164">
        <v>0</v>
      </c>
      <c r="I84" s="163">
        <f t="shared" si="22"/>
        <v>0</v>
      </c>
      <c r="J84" s="164">
        <v>114.74</v>
      </c>
      <c r="K84" s="163">
        <f t="shared" si="23"/>
        <v>3097.98</v>
      </c>
      <c r="L84" s="163">
        <v>21</v>
      </c>
      <c r="M84" s="163">
        <f t="shared" si="24"/>
        <v>0</v>
      </c>
      <c r="N84" s="162">
        <v>0</v>
      </c>
      <c r="O84" s="162">
        <f t="shared" si="25"/>
        <v>0</v>
      </c>
      <c r="P84" s="162">
        <v>0</v>
      </c>
      <c r="Q84" s="162">
        <f t="shared" si="26"/>
        <v>0</v>
      </c>
      <c r="R84" s="163"/>
      <c r="S84" s="163" t="s">
        <v>229</v>
      </c>
      <c r="T84" s="163" t="s">
        <v>217</v>
      </c>
      <c r="U84" s="163">
        <v>0</v>
      </c>
      <c r="V84" s="163">
        <f t="shared" si="27"/>
        <v>0</v>
      </c>
      <c r="W84" s="163"/>
      <c r="X84" s="163" t="s">
        <v>240</v>
      </c>
      <c r="Y84" s="163" t="s">
        <v>219</v>
      </c>
      <c r="Z84" s="153"/>
      <c r="AA84" s="153"/>
      <c r="AB84" s="153"/>
      <c r="AC84" s="153"/>
      <c r="AD84" s="153"/>
      <c r="AE84" s="153"/>
      <c r="AF84" s="153"/>
      <c r="AG84" s="153" t="s">
        <v>347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80">
        <v>79</v>
      </c>
      <c r="B85" s="181" t="s">
        <v>1871</v>
      </c>
      <c r="C85" s="187" t="s">
        <v>1872</v>
      </c>
      <c r="D85" s="182" t="s">
        <v>575</v>
      </c>
      <c r="E85" s="183">
        <v>180</v>
      </c>
      <c r="F85" s="184">
        <v>0</v>
      </c>
      <c r="G85" s="185">
        <f t="shared" si="21"/>
        <v>0</v>
      </c>
      <c r="H85" s="164">
        <v>0</v>
      </c>
      <c r="I85" s="163">
        <f t="shared" si="22"/>
        <v>0</v>
      </c>
      <c r="J85" s="164">
        <v>76.14</v>
      </c>
      <c r="K85" s="163">
        <f t="shared" si="23"/>
        <v>13705.2</v>
      </c>
      <c r="L85" s="163">
        <v>21</v>
      </c>
      <c r="M85" s="163">
        <f t="shared" si="24"/>
        <v>0</v>
      </c>
      <c r="N85" s="162">
        <v>0</v>
      </c>
      <c r="O85" s="162">
        <f t="shared" si="25"/>
        <v>0</v>
      </c>
      <c r="P85" s="162">
        <v>0</v>
      </c>
      <c r="Q85" s="162">
        <f t="shared" si="26"/>
        <v>0</v>
      </c>
      <c r="R85" s="163"/>
      <c r="S85" s="163" t="s">
        <v>229</v>
      </c>
      <c r="T85" s="163" t="s">
        <v>217</v>
      </c>
      <c r="U85" s="163">
        <v>0</v>
      </c>
      <c r="V85" s="163">
        <f t="shared" si="27"/>
        <v>0</v>
      </c>
      <c r="W85" s="163"/>
      <c r="X85" s="163" t="s">
        <v>240</v>
      </c>
      <c r="Y85" s="163" t="s">
        <v>219</v>
      </c>
      <c r="Z85" s="153"/>
      <c r="AA85" s="153"/>
      <c r="AB85" s="153"/>
      <c r="AC85" s="153"/>
      <c r="AD85" s="153"/>
      <c r="AE85" s="153"/>
      <c r="AF85" s="153"/>
      <c r="AG85" s="153" t="s">
        <v>347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80">
        <v>80</v>
      </c>
      <c r="B86" s="181" t="s">
        <v>1873</v>
      </c>
      <c r="C86" s="187" t="s">
        <v>1874</v>
      </c>
      <c r="D86" s="182" t="s">
        <v>575</v>
      </c>
      <c r="E86" s="183">
        <v>85</v>
      </c>
      <c r="F86" s="184">
        <v>0</v>
      </c>
      <c r="G86" s="185">
        <f t="shared" si="21"/>
        <v>0</v>
      </c>
      <c r="H86" s="164">
        <v>0</v>
      </c>
      <c r="I86" s="163">
        <f t="shared" si="22"/>
        <v>0</v>
      </c>
      <c r="J86" s="164">
        <v>100.19</v>
      </c>
      <c r="K86" s="163">
        <f t="shared" si="23"/>
        <v>8516.15</v>
      </c>
      <c r="L86" s="163">
        <v>21</v>
      </c>
      <c r="M86" s="163">
        <f t="shared" si="24"/>
        <v>0</v>
      </c>
      <c r="N86" s="162">
        <v>0</v>
      </c>
      <c r="O86" s="162">
        <f t="shared" si="25"/>
        <v>0</v>
      </c>
      <c r="P86" s="162">
        <v>0</v>
      </c>
      <c r="Q86" s="162">
        <f t="shared" si="26"/>
        <v>0</v>
      </c>
      <c r="R86" s="163"/>
      <c r="S86" s="163" t="s">
        <v>229</v>
      </c>
      <c r="T86" s="163" t="s">
        <v>217</v>
      </c>
      <c r="U86" s="163">
        <v>0</v>
      </c>
      <c r="V86" s="163">
        <f t="shared" si="27"/>
        <v>0</v>
      </c>
      <c r="W86" s="163"/>
      <c r="X86" s="163" t="s">
        <v>240</v>
      </c>
      <c r="Y86" s="163" t="s">
        <v>219</v>
      </c>
      <c r="Z86" s="153"/>
      <c r="AA86" s="153"/>
      <c r="AB86" s="153"/>
      <c r="AC86" s="153"/>
      <c r="AD86" s="153"/>
      <c r="AE86" s="153"/>
      <c r="AF86" s="153"/>
      <c r="AG86" s="153" t="s">
        <v>347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80">
        <v>81</v>
      </c>
      <c r="B87" s="181" t="s">
        <v>1875</v>
      </c>
      <c r="C87" s="187" t="s">
        <v>1876</v>
      </c>
      <c r="D87" s="182" t="s">
        <v>575</v>
      </c>
      <c r="E87" s="183">
        <v>30</v>
      </c>
      <c r="F87" s="184">
        <v>0</v>
      </c>
      <c r="G87" s="185">
        <f t="shared" si="21"/>
        <v>0</v>
      </c>
      <c r="H87" s="164">
        <v>0</v>
      </c>
      <c r="I87" s="163">
        <f t="shared" si="22"/>
        <v>0</v>
      </c>
      <c r="J87" s="164">
        <v>536.52</v>
      </c>
      <c r="K87" s="163">
        <f t="shared" si="23"/>
        <v>16095.6</v>
      </c>
      <c r="L87" s="163">
        <v>21</v>
      </c>
      <c r="M87" s="163">
        <f t="shared" si="24"/>
        <v>0</v>
      </c>
      <c r="N87" s="162">
        <v>0</v>
      </c>
      <c r="O87" s="162">
        <f t="shared" si="25"/>
        <v>0</v>
      </c>
      <c r="P87" s="162">
        <v>0</v>
      </c>
      <c r="Q87" s="162">
        <f t="shared" si="26"/>
        <v>0</v>
      </c>
      <c r="R87" s="163"/>
      <c r="S87" s="163" t="s">
        <v>229</v>
      </c>
      <c r="T87" s="163" t="s">
        <v>217</v>
      </c>
      <c r="U87" s="163">
        <v>0</v>
      </c>
      <c r="V87" s="163">
        <f t="shared" si="27"/>
        <v>0</v>
      </c>
      <c r="W87" s="163"/>
      <c r="X87" s="163" t="s">
        <v>240</v>
      </c>
      <c r="Y87" s="163" t="s">
        <v>219</v>
      </c>
      <c r="Z87" s="153"/>
      <c r="AA87" s="153"/>
      <c r="AB87" s="153"/>
      <c r="AC87" s="153"/>
      <c r="AD87" s="153"/>
      <c r="AE87" s="153"/>
      <c r="AF87" s="153"/>
      <c r="AG87" s="153" t="s">
        <v>347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80">
        <v>82</v>
      </c>
      <c r="B88" s="181" t="s">
        <v>1877</v>
      </c>
      <c r="C88" s="187" t="s">
        <v>1878</v>
      </c>
      <c r="D88" s="182" t="s">
        <v>575</v>
      </c>
      <c r="E88" s="183">
        <v>32</v>
      </c>
      <c r="F88" s="184">
        <v>0</v>
      </c>
      <c r="G88" s="185">
        <f t="shared" si="21"/>
        <v>0</v>
      </c>
      <c r="H88" s="164">
        <v>0</v>
      </c>
      <c r="I88" s="163">
        <f t="shared" si="22"/>
        <v>0</v>
      </c>
      <c r="J88" s="164">
        <v>1324.08</v>
      </c>
      <c r="K88" s="163">
        <f t="shared" si="23"/>
        <v>42370.559999999998</v>
      </c>
      <c r="L88" s="163">
        <v>21</v>
      </c>
      <c r="M88" s="163">
        <f t="shared" si="24"/>
        <v>0</v>
      </c>
      <c r="N88" s="162">
        <v>0</v>
      </c>
      <c r="O88" s="162">
        <f t="shared" si="25"/>
        <v>0</v>
      </c>
      <c r="P88" s="162">
        <v>0</v>
      </c>
      <c r="Q88" s="162">
        <f t="shared" si="26"/>
        <v>0</v>
      </c>
      <c r="R88" s="163"/>
      <c r="S88" s="163" t="s">
        <v>229</v>
      </c>
      <c r="T88" s="163" t="s">
        <v>217</v>
      </c>
      <c r="U88" s="163">
        <v>0</v>
      </c>
      <c r="V88" s="163">
        <f t="shared" si="27"/>
        <v>0</v>
      </c>
      <c r="W88" s="163"/>
      <c r="X88" s="163" t="s">
        <v>240</v>
      </c>
      <c r="Y88" s="163" t="s">
        <v>219</v>
      </c>
      <c r="Z88" s="153"/>
      <c r="AA88" s="153"/>
      <c r="AB88" s="153"/>
      <c r="AC88" s="153"/>
      <c r="AD88" s="153"/>
      <c r="AE88" s="153"/>
      <c r="AF88" s="153"/>
      <c r="AG88" s="153" t="s">
        <v>347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80">
        <v>83</v>
      </c>
      <c r="B89" s="181" t="s">
        <v>1879</v>
      </c>
      <c r="C89" s="187" t="s">
        <v>1880</v>
      </c>
      <c r="D89" s="182" t="s">
        <v>575</v>
      </c>
      <c r="E89" s="183">
        <v>10</v>
      </c>
      <c r="F89" s="184">
        <v>0</v>
      </c>
      <c r="G89" s="185">
        <f t="shared" si="21"/>
        <v>0</v>
      </c>
      <c r="H89" s="164">
        <v>0</v>
      </c>
      <c r="I89" s="163">
        <f t="shared" si="22"/>
        <v>0</v>
      </c>
      <c r="J89" s="164">
        <v>1977.18</v>
      </c>
      <c r="K89" s="163">
        <f t="shared" si="23"/>
        <v>19771.8</v>
      </c>
      <c r="L89" s="163">
        <v>21</v>
      </c>
      <c r="M89" s="163">
        <f t="shared" si="24"/>
        <v>0</v>
      </c>
      <c r="N89" s="162">
        <v>0</v>
      </c>
      <c r="O89" s="162">
        <f t="shared" si="25"/>
        <v>0</v>
      </c>
      <c r="P89" s="162">
        <v>0</v>
      </c>
      <c r="Q89" s="162">
        <f t="shared" si="26"/>
        <v>0</v>
      </c>
      <c r="R89" s="163"/>
      <c r="S89" s="163" t="s">
        <v>229</v>
      </c>
      <c r="T89" s="163" t="s">
        <v>217</v>
      </c>
      <c r="U89" s="163">
        <v>0</v>
      </c>
      <c r="V89" s="163">
        <f t="shared" si="27"/>
        <v>0</v>
      </c>
      <c r="W89" s="163"/>
      <c r="X89" s="163" t="s">
        <v>240</v>
      </c>
      <c r="Y89" s="163" t="s">
        <v>219</v>
      </c>
      <c r="Z89" s="153"/>
      <c r="AA89" s="153"/>
      <c r="AB89" s="153"/>
      <c r="AC89" s="153"/>
      <c r="AD89" s="153"/>
      <c r="AE89" s="153"/>
      <c r="AF89" s="153"/>
      <c r="AG89" s="153" t="s">
        <v>347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80">
        <v>84</v>
      </c>
      <c r="B90" s="181" t="s">
        <v>1881</v>
      </c>
      <c r="C90" s="187" t="s">
        <v>1882</v>
      </c>
      <c r="D90" s="182" t="s">
        <v>575</v>
      </c>
      <c r="E90" s="183">
        <v>4</v>
      </c>
      <c r="F90" s="184">
        <v>0</v>
      </c>
      <c r="G90" s="185">
        <f t="shared" si="21"/>
        <v>0</v>
      </c>
      <c r="H90" s="164">
        <v>0</v>
      </c>
      <c r="I90" s="163">
        <f t="shared" si="22"/>
        <v>0</v>
      </c>
      <c r="J90" s="164">
        <v>9768</v>
      </c>
      <c r="K90" s="163">
        <f t="shared" si="23"/>
        <v>39072</v>
      </c>
      <c r="L90" s="163">
        <v>21</v>
      </c>
      <c r="M90" s="163">
        <f t="shared" si="24"/>
        <v>0</v>
      </c>
      <c r="N90" s="162">
        <v>0</v>
      </c>
      <c r="O90" s="162">
        <f t="shared" si="25"/>
        <v>0</v>
      </c>
      <c r="P90" s="162">
        <v>0</v>
      </c>
      <c r="Q90" s="162">
        <f t="shared" si="26"/>
        <v>0</v>
      </c>
      <c r="R90" s="163"/>
      <c r="S90" s="163" t="s">
        <v>229</v>
      </c>
      <c r="T90" s="163" t="s">
        <v>217</v>
      </c>
      <c r="U90" s="163">
        <v>0</v>
      </c>
      <c r="V90" s="163">
        <f t="shared" si="27"/>
        <v>0</v>
      </c>
      <c r="W90" s="163"/>
      <c r="X90" s="163" t="s">
        <v>240</v>
      </c>
      <c r="Y90" s="163" t="s">
        <v>219</v>
      </c>
      <c r="Z90" s="153"/>
      <c r="AA90" s="153"/>
      <c r="AB90" s="153"/>
      <c r="AC90" s="153"/>
      <c r="AD90" s="153"/>
      <c r="AE90" s="153"/>
      <c r="AF90" s="153"/>
      <c r="AG90" s="153" t="s">
        <v>347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80">
        <v>85</v>
      </c>
      <c r="B91" s="181" t="s">
        <v>1883</v>
      </c>
      <c r="C91" s="187" t="s">
        <v>1884</v>
      </c>
      <c r="D91" s="182" t="s">
        <v>575</v>
      </c>
      <c r="E91" s="183">
        <v>3</v>
      </c>
      <c r="F91" s="184">
        <v>0</v>
      </c>
      <c r="G91" s="185">
        <f t="shared" si="21"/>
        <v>0</v>
      </c>
      <c r="H91" s="164">
        <v>0</v>
      </c>
      <c r="I91" s="163">
        <f t="shared" si="22"/>
        <v>0</v>
      </c>
      <c r="J91" s="164">
        <v>13915.2</v>
      </c>
      <c r="K91" s="163">
        <f t="shared" si="23"/>
        <v>41745.599999999999</v>
      </c>
      <c r="L91" s="163">
        <v>21</v>
      </c>
      <c r="M91" s="163">
        <f t="shared" si="24"/>
        <v>0</v>
      </c>
      <c r="N91" s="162">
        <v>0</v>
      </c>
      <c r="O91" s="162">
        <f t="shared" si="25"/>
        <v>0</v>
      </c>
      <c r="P91" s="162">
        <v>0</v>
      </c>
      <c r="Q91" s="162">
        <f t="shared" si="26"/>
        <v>0</v>
      </c>
      <c r="R91" s="163"/>
      <c r="S91" s="163" t="s">
        <v>229</v>
      </c>
      <c r="T91" s="163" t="s">
        <v>217</v>
      </c>
      <c r="U91" s="163">
        <v>0</v>
      </c>
      <c r="V91" s="163">
        <f t="shared" si="27"/>
        <v>0</v>
      </c>
      <c r="W91" s="163"/>
      <c r="X91" s="163" t="s">
        <v>240</v>
      </c>
      <c r="Y91" s="163" t="s">
        <v>219</v>
      </c>
      <c r="Z91" s="153"/>
      <c r="AA91" s="153"/>
      <c r="AB91" s="153"/>
      <c r="AC91" s="153"/>
      <c r="AD91" s="153"/>
      <c r="AE91" s="153"/>
      <c r="AF91" s="153"/>
      <c r="AG91" s="153" t="s">
        <v>347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80">
        <v>86</v>
      </c>
      <c r="B92" s="181" t="s">
        <v>1885</v>
      </c>
      <c r="C92" s="187" t="s">
        <v>1886</v>
      </c>
      <c r="D92" s="182" t="s">
        <v>575</v>
      </c>
      <c r="E92" s="183">
        <v>1100</v>
      </c>
      <c r="F92" s="184">
        <v>0</v>
      </c>
      <c r="G92" s="185">
        <f t="shared" si="21"/>
        <v>0</v>
      </c>
      <c r="H92" s="164">
        <v>0</v>
      </c>
      <c r="I92" s="163">
        <f t="shared" si="22"/>
        <v>0</v>
      </c>
      <c r="J92" s="164">
        <v>81.83</v>
      </c>
      <c r="K92" s="163">
        <f t="shared" si="23"/>
        <v>90013</v>
      </c>
      <c r="L92" s="163">
        <v>21</v>
      </c>
      <c r="M92" s="163">
        <f t="shared" si="24"/>
        <v>0</v>
      </c>
      <c r="N92" s="162">
        <v>0</v>
      </c>
      <c r="O92" s="162">
        <f t="shared" si="25"/>
        <v>0</v>
      </c>
      <c r="P92" s="162">
        <v>0</v>
      </c>
      <c r="Q92" s="162">
        <f t="shared" si="26"/>
        <v>0</v>
      </c>
      <c r="R92" s="163"/>
      <c r="S92" s="163" t="s">
        <v>229</v>
      </c>
      <c r="T92" s="163" t="s">
        <v>217</v>
      </c>
      <c r="U92" s="163">
        <v>0</v>
      </c>
      <c r="V92" s="163">
        <f t="shared" si="27"/>
        <v>0</v>
      </c>
      <c r="W92" s="163"/>
      <c r="X92" s="163" t="s">
        <v>240</v>
      </c>
      <c r="Y92" s="163" t="s">
        <v>219</v>
      </c>
      <c r="Z92" s="153"/>
      <c r="AA92" s="153"/>
      <c r="AB92" s="153"/>
      <c r="AC92" s="153"/>
      <c r="AD92" s="153"/>
      <c r="AE92" s="153"/>
      <c r="AF92" s="153"/>
      <c r="AG92" s="153" t="s">
        <v>347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80">
        <v>87</v>
      </c>
      <c r="B93" s="181" t="s">
        <v>1887</v>
      </c>
      <c r="C93" s="187" t="s">
        <v>1888</v>
      </c>
      <c r="D93" s="182" t="s">
        <v>575</v>
      </c>
      <c r="E93" s="183">
        <v>455</v>
      </c>
      <c r="F93" s="184">
        <v>0</v>
      </c>
      <c r="G93" s="185">
        <f t="shared" si="21"/>
        <v>0</v>
      </c>
      <c r="H93" s="164">
        <v>0</v>
      </c>
      <c r="I93" s="163">
        <f t="shared" si="22"/>
        <v>0</v>
      </c>
      <c r="J93" s="164">
        <v>91.05</v>
      </c>
      <c r="K93" s="163">
        <f t="shared" si="23"/>
        <v>41427.75</v>
      </c>
      <c r="L93" s="163">
        <v>21</v>
      </c>
      <c r="M93" s="163">
        <f t="shared" si="24"/>
        <v>0</v>
      </c>
      <c r="N93" s="162">
        <v>0</v>
      </c>
      <c r="O93" s="162">
        <f t="shared" si="25"/>
        <v>0</v>
      </c>
      <c r="P93" s="162">
        <v>0</v>
      </c>
      <c r="Q93" s="162">
        <f t="shared" si="26"/>
        <v>0</v>
      </c>
      <c r="R93" s="163"/>
      <c r="S93" s="163" t="s">
        <v>229</v>
      </c>
      <c r="T93" s="163" t="s">
        <v>217</v>
      </c>
      <c r="U93" s="163">
        <v>0</v>
      </c>
      <c r="V93" s="163">
        <f t="shared" si="27"/>
        <v>0</v>
      </c>
      <c r="W93" s="163"/>
      <c r="X93" s="163" t="s">
        <v>240</v>
      </c>
      <c r="Y93" s="163" t="s">
        <v>219</v>
      </c>
      <c r="Z93" s="153"/>
      <c r="AA93" s="153"/>
      <c r="AB93" s="153"/>
      <c r="AC93" s="153"/>
      <c r="AD93" s="153"/>
      <c r="AE93" s="153"/>
      <c r="AF93" s="153"/>
      <c r="AG93" s="153" t="s">
        <v>347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80">
        <v>88</v>
      </c>
      <c r="B94" s="181" t="s">
        <v>1889</v>
      </c>
      <c r="C94" s="187" t="s">
        <v>1890</v>
      </c>
      <c r="D94" s="182" t="s">
        <v>575</v>
      </c>
      <c r="E94" s="183">
        <v>4</v>
      </c>
      <c r="F94" s="184">
        <v>0</v>
      </c>
      <c r="G94" s="185">
        <f t="shared" si="21"/>
        <v>0</v>
      </c>
      <c r="H94" s="164">
        <v>0</v>
      </c>
      <c r="I94" s="163">
        <f t="shared" si="22"/>
        <v>0</v>
      </c>
      <c r="J94" s="164">
        <v>89.11</v>
      </c>
      <c r="K94" s="163">
        <f t="shared" si="23"/>
        <v>356.44</v>
      </c>
      <c r="L94" s="163">
        <v>21</v>
      </c>
      <c r="M94" s="163">
        <f t="shared" si="24"/>
        <v>0</v>
      </c>
      <c r="N94" s="162">
        <v>0</v>
      </c>
      <c r="O94" s="162">
        <f t="shared" si="25"/>
        <v>0</v>
      </c>
      <c r="P94" s="162">
        <v>0</v>
      </c>
      <c r="Q94" s="162">
        <f t="shared" si="26"/>
        <v>0</v>
      </c>
      <c r="R94" s="163"/>
      <c r="S94" s="163" t="s">
        <v>229</v>
      </c>
      <c r="T94" s="163" t="s">
        <v>217</v>
      </c>
      <c r="U94" s="163">
        <v>0</v>
      </c>
      <c r="V94" s="163">
        <f t="shared" si="27"/>
        <v>0</v>
      </c>
      <c r="W94" s="163"/>
      <c r="X94" s="163" t="s">
        <v>240</v>
      </c>
      <c r="Y94" s="163" t="s">
        <v>219</v>
      </c>
      <c r="Z94" s="153"/>
      <c r="AA94" s="153"/>
      <c r="AB94" s="153"/>
      <c r="AC94" s="153"/>
      <c r="AD94" s="153"/>
      <c r="AE94" s="153"/>
      <c r="AF94" s="153"/>
      <c r="AG94" s="153" t="s">
        <v>347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80">
        <v>89</v>
      </c>
      <c r="B95" s="181" t="s">
        <v>1891</v>
      </c>
      <c r="C95" s="187" t="s">
        <v>1892</v>
      </c>
      <c r="D95" s="182" t="s">
        <v>249</v>
      </c>
      <c r="E95" s="183">
        <v>1450</v>
      </c>
      <c r="F95" s="184">
        <v>0</v>
      </c>
      <c r="G95" s="185">
        <f t="shared" si="21"/>
        <v>0</v>
      </c>
      <c r="H95" s="164">
        <v>0</v>
      </c>
      <c r="I95" s="163">
        <f t="shared" si="22"/>
        <v>0</v>
      </c>
      <c r="J95" s="164">
        <v>83.26</v>
      </c>
      <c r="K95" s="163">
        <f t="shared" si="23"/>
        <v>120727</v>
      </c>
      <c r="L95" s="163">
        <v>21</v>
      </c>
      <c r="M95" s="163">
        <f t="shared" si="24"/>
        <v>0</v>
      </c>
      <c r="N95" s="162">
        <v>0</v>
      </c>
      <c r="O95" s="162">
        <f t="shared" si="25"/>
        <v>0</v>
      </c>
      <c r="P95" s="162">
        <v>0</v>
      </c>
      <c r="Q95" s="162">
        <f t="shared" si="26"/>
        <v>0</v>
      </c>
      <c r="R95" s="163"/>
      <c r="S95" s="163" t="s">
        <v>229</v>
      </c>
      <c r="T95" s="163" t="s">
        <v>217</v>
      </c>
      <c r="U95" s="163">
        <v>0</v>
      </c>
      <c r="V95" s="163">
        <f t="shared" si="27"/>
        <v>0</v>
      </c>
      <c r="W95" s="163"/>
      <c r="X95" s="163" t="s">
        <v>240</v>
      </c>
      <c r="Y95" s="163" t="s">
        <v>219</v>
      </c>
      <c r="Z95" s="153"/>
      <c r="AA95" s="153"/>
      <c r="AB95" s="153"/>
      <c r="AC95" s="153"/>
      <c r="AD95" s="153"/>
      <c r="AE95" s="153"/>
      <c r="AF95" s="153"/>
      <c r="AG95" s="153" t="s">
        <v>347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80">
        <v>90</v>
      </c>
      <c r="B96" s="181" t="s">
        <v>1893</v>
      </c>
      <c r="C96" s="187" t="s">
        <v>1894</v>
      </c>
      <c r="D96" s="182" t="s">
        <v>249</v>
      </c>
      <c r="E96" s="183">
        <v>350</v>
      </c>
      <c r="F96" s="184">
        <v>0</v>
      </c>
      <c r="G96" s="185">
        <f t="shared" si="21"/>
        <v>0</v>
      </c>
      <c r="H96" s="164">
        <v>0</v>
      </c>
      <c r="I96" s="163">
        <f t="shared" si="22"/>
        <v>0</v>
      </c>
      <c r="J96" s="164">
        <v>99.38</v>
      </c>
      <c r="K96" s="163">
        <f t="shared" si="23"/>
        <v>34783</v>
      </c>
      <c r="L96" s="163">
        <v>21</v>
      </c>
      <c r="M96" s="163">
        <f t="shared" si="24"/>
        <v>0</v>
      </c>
      <c r="N96" s="162">
        <v>0</v>
      </c>
      <c r="O96" s="162">
        <f t="shared" si="25"/>
        <v>0</v>
      </c>
      <c r="P96" s="162">
        <v>0</v>
      </c>
      <c r="Q96" s="162">
        <f t="shared" si="26"/>
        <v>0</v>
      </c>
      <c r="R96" s="163"/>
      <c r="S96" s="163" t="s">
        <v>229</v>
      </c>
      <c r="T96" s="163" t="s">
        <v>217</v>
      </c>
      <c r="U96" s="163">
        <v>0</v>
      </c>
      <c r="V96" s="163">
        <f t="shared" si="27"/>
        <v>0</v>
      </c>
      <c r="W96" s="163"/>
      <c r="X96" s="163" t="s">
        <v>240</v>
      </c>
      <c r="Y96" s="163" t="s">
        <v>219</v>
      </c>
      <c r="Z96" s="153"/>
      <c r="AA96" s="153"/>
      <c r="AB96" s="153"/>
      <c r="AC96" s="153"/>
      <c r="AD96" s="153"/>
      <c r="AE96" s="153"/>
      <c r="AF96" s="153"/>
      <c r="AG96" s="153" t="s">
        <v>347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80">
        <v>91</v>
      </c>
      <c r="B97" s="181" t="s">
        <v>1895</v>
      </c>
      <c r="C97" s="187" t="s">
        <v>1896</v>
      </c>
      <c r="D97" s="182" t="s">
        <v>575</v>
      </c>
      <c r="E97" s="183">
        <v>1</v>
      </c>
      <c r="F97" s="184">
        <v>0</v>
      </c>
      <c r="G97" s="185">
        <f t="shared" si="21"/>
        <v>0</v>
      </c>
      <c r="H97" s="164">
        <v>0</v>
      </c>
      <c r="I97" s="163">
        <f t="shared" si="22"/>
        <v>0</v>
      </c>
      <c r="J97" s="164">
        <v>5316</v>
      </c>
      <c r="K97" s="163">
        <f t="shared" si="23"/>
        <v>5316</v>
      </c>
      <c r="L97" s="163">
        <v>21</v>
      </c>
      <c r="M97" s="163">
        <f t="shared" si="24"/>
        <v>0</v>
      </c>
      <c r="N97" s="162">
        <v>0</v>
      </c>
      <c r="O97" s="162">
        <f t="shared" si="25"/>
        <v>0</v>
      </c>
      <c r="P97" s="162">
        <v>0</v>
      </c>
      <c r="Q97" s="162">
        <f t="shared" si="26"/>
        <v>0</v>
      </c>
      <c r="R97" s="163"/>
      <c r="S97" s="163" t="s">
        <v>229</v>
      </c>
      <c r="T97" s="163" t="s">
        <v>217</v>
      </c>
      <c r="U97" s="163">
        <v>0</v>
      </c>
      <c r="V97" s="163">
        <f t="shared" si="27"/>
        <v>0</v>
      </c>
      <c r="W97" s="163"/>
      <c r="X97" s="163" t="s">
        <v>240</v>
      </c>
      <c r="Y97" s="163" t="s">
        <v>219</v>
      </c>
      <c r="Z97" s="153"/>
      <c r="AA97" s="153"/>
      <c r="AB97" s="153"/>
      <c r="AC97" s="153"/>
      <c r="AD97" s="153"/>
      <c r="AE97" s="153"/>
      <c r="AF97" s="153"/>
      <c r="AG97" s="153" t="s">
        <v>347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80">
        <v>92</v>
      </c>
      <c r="B98" s="181" t="s">
        <v>1897</v>
      </c>
      <c r="C98" s="187" t="s">
        <v>1898</v>
      </c>
      <c r="D98" s="182" t="s">
        <v>507</v>
      </c>
      <c r="E98" s="183">
        <v>1</v>
      </c>
      <c r="F98" s="184">
        <v>0</v>
      </c>
      <c r="G98" s="185">
        <f t="shared" si="21"/>
        <v>0</v>
      </c>
      <c r="H98" s="164">
        <v>0</v>
      </c>
      <c r="I98" s="163">
        <f t="shared" si="22"/>
        <v>0</v>
      </c>
      <c r="J98" s="164">
        <v>10560</v>
      </c>
      <c r="K98" s="163">
        <f t="shared" si="23"/>
        <v>10560</v>
      </c>
      <c r="L98" s="163">
        <v>21</v>
      </c>
      <c r="M98" s="163">
        <f t="shared" si="24"/>
        <v>0</v>
      </c>
      <c r="N98" s="162">
        <v>0</v>
      </c>
      <c r="O98" s="162">
        <f t="shared" si="25"/>
        <v>0</v>
      </c>
      <c r="P98" s="162">
        <v>0</v>
      </c>
      <c r="Q98" s="162">
        <f t="shared" si="26"/>
        <v>0</v>
      </c>
      <c r="R98" s="163"/>
      <c r="S98" s="163" t="s">
        <v>229</v>
      </c>
      <c r="T98" s="163" t="s">
        <v>217</v>
      </c>
      <c r="U98" s="163">
        <v>0</v>
      </c>
      <c r="V98" s="163">
        <f t="shared" si="27"/>
        <v>0</v>
      </c>
      <c r="W98" s="163"/>
      <c r="X98" s="163" t="s">
        <v>240</v>
      </c>
      <c r="Y98" s="163" t="s">
        <v>219</v>
      </c>
      <c r="Z98" s="153"/>
      <c r="AA98" s="153"/>
      <c r="AB98" s="153"/>
      <c r="AC98" s="153"/>
      <c r="AD98" s="153"/>
      <c r="AE98" s="153"/>
      <c r="AF98" s="153"/>
      <c r="AG98" s="153" t="s">
        <v>347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80">
        <v>93</v>
      </c>
      <c r="B99" s="181" t="s">
        <v>1899</v>
      </c>
      <c r="C99" s="187" t="s">
        <v>1900</v>
      </c>
      <c r="D99" s="182" t="s">
        <v>575</v>
      </c>
      <c r="E99" s="183">
        <v>1</v>
      </c>
      <c r="F99" s="184">
        <v>0</v>
      </c>
      <c r="G99" s="185">
        <f t="shared" si="21"/>
        <v>0</v>
      </c>
      <c r="H99" s="164">
        <v>0</v>
      </c>
      <c r="I99" s="163">
        <f t="shared" si="22"/>
        <v>0</v>
      </c>
      <c r="J99" s="164">
        <v>4980</v>
      </c>
      <c r="K99" s="163">
        <f t="shared" si="23"/>
        <v>4980</v>
      </c>
      <c r="L99" s="163">
        <v>21</v>
      </c>
      <c r="M99" s="163">
        <f t="shared" si="24"/>
        <v>0</v>
      </c>
      <c r="N99" s="162">
        <v>0</v>
      </c>
      <c r="O99" s="162">
        <f t="shared" si="25"/>
        <v>0</v>
      </c>
      <c r="P99" s="162">
        <v>0</v>
      </c>
      <c r="Q99" s="162">
        <f t="shared" si="26"/>
        <v>0</v>
      </c>
      <c r="R99" s="163"/>
      <c r="S99" s="163" t="s">
        <v>229</v>
      </c>
      <c r="T99" s="163" t="s">
        <v>217</v>
      </c>
      <c r="U99" s="163">
        <v>0</v>
      </c>
      <c r="V99" s="163">
        <f t="shared" si="27"/>
        <v>0</v>
      </c>
      <c r="W99" s="163"/>
      <c r="X99" s="163" t="s">
        <v>240</v>
      </c>
      <c r="Y99" s="163" t="s">
        <v>219</v>
      </c>
      <c r="Z99" s="153"/>
      <c r="AA99" s="153"/>
      <c r="AB99" s="153"/>
      <c r="AC99" s="153"/>
      <c r="AD99" s="153"/>
      <c r="AE99" s="153"/>
      <c r="AF99" s="153"/>
      <c r="AG99" s="153" t="s">
        <v>347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80">
        <v>94</v>
      </c>
      <c r="B100" s="181" t="s">
        <v>1901</v>
      </c>
      <c r="C100" s="187" t="s">
        <v>1902</v>
      </c>
      <c r="D100" s="182" t="s">
        <v>575</v>
      </c>
      <c r="E100" s="183">
        <v>1</v>
      </c>
      <c r="F100" s="184">
        <v>0</v>
      </c>
      <c r="G100" s="185">
        <f t="shared" si="21"/>
        <v>0</v>
      </c>
      <c r="H100" s="164">
        <v>0</v>
      </c>
      <c r="I100" s="163">
        <f t="shared" si="22"/>
        <v>0</v>
      </c>
      <c r="J100" s="164">
        <v>5316</v>
      </c>
      <c r="K100" s="163">
        <f t="shared" si="23"/>
        <v>5316</v>
      </c>
      <c r="L100" s="163">
        <v>21</v>
      </c>
      <c r="M100" s="163">
        <f t="shared" si="24"/>
        <v>0</v>
      </c>
      <c r="N100" s="162">
        <v>0</v>
      </c>
      <c r="O100" s="162">
        <f t="shared" si="25"/>
        <v>0</v>
      </c>
      <c r="P100" s="162">
        <v>0</v>
      </c>
      <c r="Q100" s="162">
        <f t="shared" si="26"/>
        <v>0</v>
      </c>
      <c r="R100" s="163"/>
      <c r="S100" s="163" t="s">
        <v>229</v>
      </c>
      <c r="T100" s="163" t="s">
        <v>217</v>
      </c>
      <c r="U100" s="163">
        <v>0</v>
      </c>
      <c r="V100" s="163">
        <f t="shared" si="27"/>
        <v>0</v>
      </c>
      <c r="W100" s="163"/>
      <c r="X100" s="163" t="s">
        <v>240</v>
      </c>
      <c r="Y100" s="163" t="s">
        <v>219</v>
      </c>
      <c r="Z100" s="153"/>
      <c r="AA100" s="153"/>
      <c r="AB100" s="153"/>
      <c r="AC100" s="153"/>
      <c r="AD100" s="153"/>
      <c r="AE100" s="153"/>
      <c r="AF100" s="153"/>
      <c r="AG100" s="153" t="s">
        <v>347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80">
        <v>95</v>
      </c>
      <c r="B101" s="181" t="s">
        <v>1903</v>
      </c>
      <c r="C101" s="187" t="s">
        <v>1904</v>
      </c>
      <c r="D101" s="182" t="s">
        <v>575</v>
      </c>
      <c r="E101" s="183">
        <v>2</v>
      </c>
      <c r="F101" s="184">
        <v>0</v>
      </c>
      <c r="G101" s="185">
        <f t="shared" si="21"/>
        <v>0</v>
      </c>
      <c r="H101" s="164">
        <v>0</v>
      </c>
      <c r="I101" s="163">
        <f t="shared" si="22"/>
        <v>0</v>
      </c>
      <c r="J101" s="164">
        <v>28200</v>
      </c>
      <c r="K101" s="163">
        <f t="shared" si="23"/>
        <v>56400</v>
      </c>
      <c r="L101" s="163">
        <v>21</v>
      </c>
      <c r="M101" s="163">
        <f t="shared" si="24"/>
        <v>0</v>
      </c>
      <c r="N101" s="162">
        <v>0</v>
      </c>
      <c r="O101" s="162">
        <f t="shared" si="25"/>
        <v>0</v>
      </c>
      <c r="P101" s="162">
        <v>0</v>
      </c>
      <c r="Q101" s="162">
        <f t="shared" si="26"/>
        <v>0</v>
      </c>
      <c r="R101" s="163"/>
      <c r="S101" s="163" t="s">
        <v>229</v>
      </c>
      <c r="T101" s="163" t="s">
        <v>217</v>
      </c>
      <c r="U101" s="163">
        <v>0</v>
      </c>
      <c r="V101" s="163">
        <f t="shared" si="27"/>
        <v>0</v>
      </c>
      <c r="W101" s="163"/>
      <c r="X101" s="163" t="s">
        <v>240</v>
      </c>
      <c r="Y101" s="163" t="s">
        <v>219</v>
      </c>
      <c r="Z101" s="153"/>
      <c r="AA101" s="153"/>
      <c r="AB101" s="153"/>
      <c r="AC101" s="153"/>
      <c r="AD101" s="153"/>
      <c r="AE101" s="153"/>
      <c r="AF101" s="153"/>
      <c r="AG101" s="153" t="s">
        <v>347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80">
        <v>96</v>
      </c>
      <c r="B102" s="181" t="s">
        <v>1858</v>
      </c>
      <c r="C102" s="187" t="s">
        <v>1859</v>
      </c>
      <c r="D102" s="182" t="s">
        <v>507</v>
      </c>
      <c r="E102" s="183">
        <v>1</v>
      </c>
      <c r="F102" s="184">
        <v>0</v>
      </c>
      <c r="G102" s="185">
        <f t="shared" si="21"/>
        <v>0</v>
      </c>
      <c r="H102" s="164">
        <v>0</v>
      </c>
      <c r="I102" s="163">
        <f t="shared" si="22"/>
        <v>0</v>
      </c>
      <c r="J102" s="164">
        <v>36620</v>
      </c>
      <c r="K102" s="163">
        <f t="shared" si="23"/>
        <v>36620</v>
      </c>
      <c r="L102" s="163">
        <v>21</v>
      </c>
      <c r="M102" s="163">
        <f t="shared" si="24"/>
        <v>0</v>
      </c>
      <c r="N102" s="162">
        <v>0</v>
      </c>
      <c r="O102" s="162">
        <f t="shared" si="25"/>
        <v>0</v>
      </c>
      <c r="P102" s="162">
        <v>0</v>
      </c>
      <c r="Q102" s="162">
        <f t="shared" si="26"/>
        <v>0</v>
      </c>
      <c r="R102" s="163"/>
      <c r="S102" s="163" t="s">
        <v>216</v>
      </c>
      <c r="T102" s="163" t="s">
        <v>217</v>
      </c>
      <c r="U102" s="163">
        <v>1</v>
      </c>
      <c r="V102" s="163">
        <f t="shared" si="27"/>
        <v>1</v>
      </c>
      <c r="W102" s="163"/>
      <c r="X102" s="163" t="s">
        <v>240</v>
      </c>
      <c r="Y102" s="163" t="s">
        <v>219</v>
      </c>
      <c r="Z102" s="153"/>
      <c r="AA102" s="153"/>
      <c r="AB102" s="153"/>
      <c r="AC102" s="153"/>
      <c r="AD102" s="153"/>
      <c r="AE102" s="153"/>
      <c r="AF102" s="153"/>
      <c r="AG102" s="153" t="s">
        <v>347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167" t="s">
        <v>211</v>
      </c>
      <c r="B103" s="168" t="s">
        <v>175</v>
      </c>
      <c r="C103" s="186" t="s">
        <v>176</v>
      </c>
      <c r="D103" s="169"/>
      <c r="E103" s="170"/>
      <c r="F103" s="171"/>
      <c r="G103" s="172">
        <f>SUMIF(AG104:AG104,"&lt;&gt;NOR",G104:G104)</f>
        <v>0</v>
      </c>
      <c r="H103" s="166"/>
      <c r="I103" s="166">
        <f>SUM(I104:I104)</f>
        <v>0</v>
      </c>
      <c r="J103" s="166"/>
      <c r="K103" s="166">
        <f>SUM(K104:K104)</f>
        <v>11250</v>
      </c>
      <c r="L103" s="166"/>
      <c r="M103" s="166">
        <f>SUM(M104:M104)</f>
        <v>0</v>
      </c>
      <c r="N103" s="165"/>
      <c r="O103" s="165">
        <f>SUM(O104:O104)</f>
        <v>0</v>
      </c>
      <c r="P103" s="165"/>
      <c r="Q103" s="165">
        <f>SUM(Q104:Q104)</f>
        <v>0</v>
      </c>
      <c r="R103" s="166"/>
      <c r="S103" s="166"/>
      <c r="T103" s="166"/>
      <c r="U103" s="166"/>
      <c r="V103" s="166">
        <f>SUM(V104:V104)</f>
        <v>0</v>
      </c>
      <c r="W103" s="166"/>
      <c r="X103" s="166"/>
      <c r="Y103" s="166"/>
      <c r="AG103" t="s">
        <v>212</v>
      </c>
    </row>
    <row r="104" spans="1:60" outlineLevel="1" x14ac:dyDescent="0.2">
      <c r="A104" s="174">
        <v>97</v>
      </c>
      <c r="B104" s="175" t="s">
        <v>1905</v>
      </c>
      <c r="C104" s="188" t="s">
        <v>1906</v>
      </c>
      <c r="D104" s="176" t="s">
        <v>1835</v>
      </c>
      <c r="E104" s="177">
        <v>15</v>
      </c>
      <c r="F104" s="178">
        <v>0</v>
      </c>
      <c r="G104" s="179">
        <f>ROUND(E104*F104,2)</f>
        <v>0</v>
      </c>
      <c r="H104" s="164">
        <v>0</v>
      </c>
      <c r="I104" s="163">
        <f>ROUND(E104*H104,2)</f>
        <v>0</v>
      </c>
      <c r="J104" s="164">
        <v>750</v>
      </c>
      <c r="K104" s="163">
        <f>ROUND(E104*J104,2)</f>
        <v>11250</v>
      </c>
      <c r="L104" s="163">
        <v>21</v>
      </c>
      <c r="M104" s="163">
        <f>G104*(1+L104/100)</f>
        <v>0</v>
      </c>
      <c r="N104" s="162">
        <v>0</v>
      </c>
      <c r="O104" s="162">
        <f>ROUND(E104*N104,2)</f>
        <v>0</v>
      </c>
      <c r="P104" s="162">
        <v>0</v>
      </c>
      <c r="Q104" s="162">
        <f>ROUND(E104*P104,2)</f>
        <v>0</v>
      </c>
      <c r="R104" s="163"/>
      <c r="S104" s="163" t="s">
        <v>216</v>
      </c>
      <c r="T104" s="163" t="s">
        <v>217</v>
      </c>
      <c r="U104" s="163">
        <v>0</v>
      </c>
      <c r="V104" s="163">
        <f>ROUND(E104*U104,2)</f>
        <v>0</v>
      </c>
      <c r="W104" s="163"/>
      <c r="X104" s="163" t="s">
        <v>218</v>
      </c>
      <c r="Y104" s="163" t="s">
        <v>219</v>
      </c>
      <c r="Z104" s="153"/>
      <c r="AA104" s="153"/>
      <c r="AB104" s="153"/>
      <c r="AC104" s="153"/>
      <c r="AD104" s="153"/>
      <c r="AE104" s="153"/>
      <c r="AF104" s="153"/>
      <c r="AG104" s="153" t="s">
        <v>1907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x14ac:dyDescent="0.2">
      <c r="A105" s="3"/>
      <c r="B105" s="4"/>
      <c r="C105" s="18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v>12</v>
      </c>
      <c r="AF105">
        <v>21</v>
      </c>
      <c r="AG105" t="s">
        <v>197</v>
      </c>
    </row>
    <row r="106" spans="1:60" x14ac:dyDescent="0.2">
      <c r="A106" s="156"/>
      <c r="B106" s="157" t="s">
        <v>31</v>
      </c>
      <c r="C106" s="190"/>
      <c r="D106" s="158"/>
      <c r="E106" s="159"/>
      <c r="F106" s="159"/>
      <c r="G106" s="173">
        <f>G8+G78+G103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f>SUMIF(L7:L104,AE105,G7:G104)</f>
        <v>0</v>
      </c>
      <c r="AF106">
        <f>SUMIF(L7:L104,AF105,G7:G104)</f>
        <v>0</v>
      </c>
      <c r="AG106" t="s">
        <v>234</v>
      </c>
    </row>
    <row r="107" spans="1:60" x14ac:dyDescent="0.2">
      <c r="A107" s="3"/>
      <c r="B107" s="4"/>
      <c r="C107" s="18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3"/>
      <c r="B108" s="4"/>
      <c r="C108" s="189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61"/>
      <c r="B109" s="261"/>
      <c r="C109" s="262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63"/>
      <c r="B110" s="263"/>
      <c r="C110" s="264"/>
      <c r="D110" s="263"/>
      <c r="E110" s="263"/>
      <c r="F110" s="263"/>
      <c r="G110" s="26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235</v>
      </c>
    </row>
    <row r="111" spans="1:60" x14ac:dyDescent="0.2">
      <c r="A111" s="263"/>
      <c r="B111" s="263"/>
      <c r="C111" s="264"/>
      <c r="D111" s="263"/>
      <c r="E111" s="263"/>
      <c r="F111" s="263"/>
      <c r="G111" s="26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3"/>
      <c r="B112" s="263"/>
      <c r="C112" s="264"/>
      <c r="D112" s="263"/>
      <c r="E112" s="263"/>
      <c r="F112" s="263"/>
      <c r="G112" s="26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63"/>
      <c r="B113" s="263"/>
      <c r="C113" s="264"/>
      <c r="D113" s="263"/>
      <c r="E113" s="263"/>
      <c r="F113" s="263"/>
      <c r="G113" s="26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63"/>
      <c r="B114" s="263"/>
      <c r="C114" s="264"/>
      <c r="D114" s="263"/>
      <c r="E114" s="263"/>
      <c r="F114" s="263"/>
      <c r="G114" s="26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/>
      <c r="C115" s="18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C116" s="191"/>
      <c r="D116" s="10"/>
      <c r="AG116" t="s">
        <v>236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mergeCells count="6">
    <mergeCell ref="A110:G114"/>
    <mergeCell ref="A1:G1"/>
    <mergeCell ref="C2:G2"/>
    <mergeCell ref="C3:G3"/>
    <mergeCell ref="C4:G4"/>
    <mergeCell ref="A109:C109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F2C4-8715-43AE-9F0E-68F096D3C5AD}">
  <sheetPr>
    <outlinePr summaryBelow="0"/>
  </sheetPr>
  <dimension ref="A1:BH5000"/>
  <sheetViews>
    <sheetView zoomScale="130" zoomScaleNormal="130" workbookViewId="0">
      <pane ySplit="7" topLeftCell="A63" activePane="bottomLeft" state="frozen"/>
      <selection pane="bottomLeft" activeCell="AA80" sqref="AA80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84</v>
      </c>
      <c r="C3" s="255" t="s">
        <v>85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88</v>
      </c>
      <c r="C4" s="258" t="s">
        <v>89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/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136</v>
      </c>
      <c r="C8" s="186" t="s">
        <v>137</v>
      </c>
      <c r="D8" s="169"/>
      <c r="E8" s="170"/>
      <c r="F8" s="171"/>
      <c r="G8" s="172">
        <f>SUMIF(AG9:AG22,"&lt;&gt;NOR",G9:G22)</f>
        <v>0</v>
      </c>
      <c r="H8" s="166"/>
      <c r="I8" s="166">
        <f>SUM(I9:I22)</f>
        <v>0</v>
      </c>
      <c r="J8" s="166"/>
      <c r="K8" s="166">
        <f>SUM(K9:K22)</f>
        <v>48732.89999999998</v>
      </c>
      <c r="L8" s="166"/>
      <c r="M8" s="166">
        <f>SUM(M9:M22)</f>
        <v>0</v>
      </c>
      <c r="N8" s="165"/>
      <c r="O8" s="165">
        <f>SUM(O9:O22)</f>
        <v>0</v>
      </c>
      <c r="P8" s="165"/>
      <c r="Q8" s="165">
        <f>SUM(Q9:Q22)</f>
        <v>0</v>
      </c>
      <c r="R8" s="166"/>
      <c r="S8" s="166"/>
      <c r="T8" s="166"/>
      <c r="U8" s="166"/>
      <c r="V8" s="166">
        <f>SUM(V9:V22)</f>
        <v>0</v>
      </c>
      <c r="W8" s="166"/>
      <c r="X8" s="166"/>
      <c r="Y8" s="166"/>
      <c r="AG8" t="s">
        <v>212</v>
      </c>
    </row>
    <row r="9" spans="1:60" ht="22.5" outlineLevel="1" x14ac:dyDescent="0.2">
      <c r="A9" s="180">
        <v>1</v>
      </c>
      <c r="B9" s="181" t="s">
        <v>1908</v>
      </c>
      <c r="C9" s="187" t="s">
        <v>2177</v>
      </c>
      <c r="D9" s="182" t="s">
        <v>575</v>
      </c>
      <c r="E9" s="183">
        <v>1</v>
      </c>
      <c r="F9" s="184">
        <v>0</v>
      </c>
      <c r="G9" s="185">
        <f t="shared" ref="G9:G22" si="0">ROUND(E9*F9,2)</f>
        <v>0</v>
      </c>
      <c r="H9" s="164">
        <v>0</v>
      </c>
      <c r="I9" s="163">
        <f t="shared" ref="I9:I22" si="1">ROUND(E9*H9,2)</f>
        <v>0</v>
      </c>
      <c r="J9" s="164">
        <v>11950</v>
      </c>
      <c r="K9" s="163">
        <f t="shared" ref="K9:K22" si="2">ROUND(E9*J9,2)</f>
        <v>11950</v>
      </c>
      <c r="L9" s="163">
        <v>21</v>
      </c>
      <c r="M9" s="163">
        <f t="shared" ref="M9:M22" si="3">G9*(1+L9/100)</f>
        <v>0</v>
      </c>
      <c r="N9" s="162">
        <v>0</v>
      </c>
      <c r="O9" s="162">
        <f t="shared" ref="O9:O22" si="4">ROUND(E9*N9,2)</f>
        <v>0</v>
      </c>
      <c r="P9" s="162">
        <v>0</v>
      </c>
      <c r="Q9" s="162">
        <f t="shared" ref="Q9:Q22" si="5">ROUND(E9*P9,2)</f>
        <v>0</v>
      </c>
      <c r="R9" s="163"/>
      <c r="S9" s="163" t="s">
        <v>229</v>
      </c>
      <c r="T9" s="163" t="s">
        <v>217</v>
      </c>
      <c r="U9" s="163">
        <v>0</v>
      </c>
      <c r="V9" s="163">
        <f t="shared" ref="V9:V22" si="6">ROUND(E9*U9,2)</f>
        <v>0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350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80">
        <v>2</v>
      </c>
      <c r="B10" s="181" t="s">
        <v>1909</v>
      </c>
      <c r="C10" s="187" t="s">
        <v>2178</v>
      </c>
      <c r="D10" s="182" t="s">
        <v>575</v>
      </c>
      <c r="E10" s="183">
        <v>1</v>
      </c>
      <c r="F10" s="184">
        <v>0</v>
      </c>
      <c r="G10" s="185">
        <f t="shared" si="0"/>
        <v>0</v>
      </c>
      <c r="H10" s="164">
        <v>0</v>
      </c>
      <c r="I10" s="163">
        <f t="shared" si="1"/>
        <v>0</v>
      </c>
      <c r="J10" s="164">
        <v>226.46</v>
      </c>
      <c r="K10" s="163">
        <f t="shared" si="2"/>
        <v>226.46</v>
      </c>
      <c r="L10" s="163">
        <v>21</v>
      </c>
      <c r="M10" s="163">
        <f t="shared" si="3"/>
        <v>0</v>
      </c>
      <c r="N10" s="162">
        <v>0</v>
      </c>
      <c r="O10" s="162">
        <f t="shared" si="4"/>
        <v>0</v>
      </c>
      <c r="P10" s="162">
        <v>0</v>
      </c>
      <c r="Q10" s="162">
        <f t="shared" si="5"/>
        <v>0</v>
      </c>
      <c r="R10" s="163"/>
      <c r="S10" s="163" t="s">
        <v>229</v>
      </c>
      <c r="T10" s="163" t="s">
        <v>217</v>
      </c>
      <c r="U10" s="163">
        <v>0</v>
      </c>
      <c r="V10" s="163">
        <f t="shared" si="6"/>
        <v>0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350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80">
        <v>3</v>
      </c>
      <c r="B11" s="181" t="s">
        <v>1910</v>
      </c>
      <c r="C11" s="187" t="s">
        <v>2179</v>
      </c>
      <c r="D11" s="182" t="s">
        <v>575</v>
      </c>
      <c r="E11" s="183">
        <v>1</v>
      </c>
      <c r="F11" s="184">
        <v>0</v>
      </c>
      <c r="G11" s="185">
        <f t="shared" si="0"/>
        <v>0</v>
      </c>
      <c r="H11" s="164">
        <v>0</v>
      </c>
      <c r="I11" s="163">
        <f t="shared" si="1"/>
        <v>0</v>
      </c>
      <c r="J11" s="164">
        <v>1670.37</v>
      </c>
      <c r="K11" s="163">
        <f t="shared" si="2"/>
        <v>1670.37</v>
      </c>
      <c r="L11" s="163">
        <v>21</v>
      </c>
      <c r="M11" s="163">
        <f t="shared" si="3"/>
        <v>0</v>
      </c>
      <c r="N11" s="162">
        <v>0</v>
      </c>
      <c r="O11" s="162">
        <f t="shared" si="4"/>
        <v>0</v>
      </c>
      <c r="P11" s="162">
        <v>0</v>
      </c>
      <c r="Q11" s="162">
        <f t="shared" si="5"/>
        <v>0</v>
      </c>
      <c r="R11" s="163"/>
      <c r="S11" s="163" t="s">
        <v>229</v>
      </c>
      <c r="T11" s="163" t="s">
        <v>217</v>
      </c>
      <c r="U11" s="163">
        <v>0</v>
      </c>
      <c r="V11" s="163">
        <f t="shared" si="6"/>
        <v>0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350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80">
        <v>4</v>
      </c>
      <c r="B12" s="181" t="s">
        <v>1911</v>
      </c>
      <c r="C12" s="187" t="s">
        <v>2180</v>
      </c>
      <c r="D12" s="182" t="s">
        <v>575</v>
      </c>
      <c r="E12" s="183">
        <v>1</v>
      </c>
      <c r="F12" s="184">
        <v>0</v>
      </c>
      <c r="G12" s="185">
        <f t="shared" si="0"/>
        <v>0</v>
      </c>
      <c r="H12" s="164">
        <v>0</v>
      </c>
      <c r="I12" s="163">
        <f t="shared" si="1"/>
        <v>0</v>
      </c>
      <c r="J12" s="164">
        <v>1752.23</v>
      </c>
      <c r="K12" s="163">
        <f t="shared" si="2"/>
        <v>1752.23</v>
      </c>
      <c r="L12" s="163">
        <v>21</v>
      </c>
      <c r="M12" s="163">
        <f t="shared" si="3"/>
        <v>0</v>
      </c>
      <c r="N12" s="162">
        <v>0</v>
      </c>
      <c r="O12" s="162">
        <f t="shared" si="4"/>
        <v>0</v>
      </c>
      <c r="P12" s="162">
        <v>0</v>
      </c>
      <c r="Q12" s="162">
        <f t="shared" si="5"/>
        <v>0</v>
      </c>
      <c r="R12" s="163"/>
      <c r="S12" s="163" t="s">
        <v>229</v>
      </c>
      <c r="T12" s="163" t="s">
        <v>217</v>
      </c>
      <c r="U12" s="163">
        <v>0</v>
      </c>
      <c r="V12" s="163">
        <f t="shared" si="6"/>
        <v>0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350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0">
        <v>5</v>
      </c>
      <c r="B13" s="181" t="s">
        <v>1912</v>
      </c>
      <c r="C13" s="187" t="s">
        <v>2182</v>
      </c>
      <c r="D13" s="182" t="s">
        <v>575</v>
      </c>
      <c r="E13" s="183">
        <v>4</v>
      </c>
      <c r="F13" s="184">
        <v>0</v>
      </c>
      <c r="G13" s="185">
        <f t="shared" si="0"/>
        <v>0</v>
      </c>
      <c r="H13" s="164">
        <v>0</v>
      </c>
      <c r="I13" s="163">
        <f t="shared" si="1"/>
        <v>0</v>
      </c>
      <c r="J13" s="164">
        <v>995.78</v>
      </c>
      <c r="K13" s="163">
        <f t="shared" si="2"/>
        <v>3983.12</v>
      </c>
      <c r="L13" s="163">
        <v>21</v>
      </c>
      <c r="M13" s="163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3"/>
      <c r="S13" s="163" t="s">
        <v>229</v>
      </c>
      <c r="T13" s="163" t="s">
        <v>217</v>
      </c>
      <c r="U13" s="163">
        <v>0</v>
      </c>
      <c r="V13" s="163">
        <f t="shared" si="6"/>
        <v>0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350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0">
        <v>6</v>
      </c>
      <c r="B14" s="181" t="s">
        <v>1913</v>
      </c>
      <c r="C14" s="187" t="s">
        <v>2181</v>
      </c>
      <c r="D14" s="182" t="s">
        <v>575</v>
      </c>
      <c r="E14" s="183">
        <v>2</v>
      </c>
      <c r="F14" s="184">
        <v>0</v>
      </c>
      <c r="G14" s="185">
        <f t="shared" si="0"/>
        <v>0</v>
      </c>
      <c r="H14" s="164">
        <v>0</v>
      </c>
      <c r="I14" s="163">
        <f t="shared" si="1"/>
        <v>0</v>
      </c>
      <c r="J14" s="164">
        <v>324.64</v>
      </c>
      <c r="K14" s="163">
        <f t="shared" si="2"/>
        <v>649.28</v>
      </c>
      <c r="L14" s="163">
        <v>21</v>
      </c>
      <c r="M14" s="163">
        <f t="shared" si="3"/>
        <v>0</v>
      </c>
      <c r="N14" s="162">
        <v>0</v>
      </c>
      <c r="O14" s="162">
        <f t="shared" si="4"/>
        <v>0</v>
      </c>
      <c r="P14" s="162">
        <v>0</v>
      </c>
      <c r="Q14" s="162">
        <f t="shared" si="5"/>
        <v>0</v>
      </c>
      <c r="R14" s="163"/>
      <c r="S14" s="163" t="s">
        <v>229</v>
      </c>
      <c r="T14" s="163" t="s">
        <v>217</v>
      </c>
      <c r="U14" s="163">
        <v>0</v>
      </c>
      <c r="V14" s="163">
        <f t="shared" si="6"/>
        <v>0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350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0">
        <v>7</v>
      </c>
      <c r="B15" s="181" t="s">
        <v>1914</v>
      </c>
      <c r="C15" s="187" t="s">
        <v>2183</v>
      </c>
      <c r="D15" s="182" t="s">
        <v>575</v>
      </c>
      <c r="E15" s="183">
        <v>3</v>
      </c>
      <c r="F15" s="184">
        <v>0</v>
      </c>
      <c r="G15" s="185">
        <f t="shared" si="0"/>
        <v>0</v>
      </c>
      <c r="H15" s="164">
        <v>0</v>
      </c>
      <c r="I15" s="163">
        <f t="shared" si="1"/>
        <v>0</v>
      </c>
      <c r="J15" s="164">
        <v>324.64</v>
      </c>
      <c r="K15" s="163">
        <f t="shared" si="2"/>
        <v>973.92</v>
      </c>
      <c r="L15" s="163">
        <v>21</v>
      </c>
      <c r="M15" s="163">
        <f t="shared" si="3"/>
        <v>0</v>
      </c>
      <c r="N15" s="162">
        <v>0</v>
      </c>
      <c r="O15" s="162">
        <f t="shared" si="4"/>
        <v>0</v>
      </c>
      <c r="P15" s="162">
        <v>0</v>
      </c>
      <c r="Q15" s="162">
        <f t="shared" si="5"/>
        <v>0</v>
      </c>
      <c r="R15" s="163"/>
      <c r="S15" s="163" t="s">
        <v>229</v>
      </c>
      <c r="T15" s="163" t="s">
        <v>217</v>
      </c>
      <c r="U15" s="163">
        <v>0</v>
      </c>
      <c r="V15" s="163">
        <f t="shared" si="6"/>
        <v>0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80">
        <v>8</v>
      </c>
      <c r="B16" s="181" t="s">
        <v>1915</v>
      </c>
      <c r="C16" s="187" t="s">
        <v>2184</v>
      </c>
      <c r="D16" s="182" t="s">
        <v>575</v>
      </c>
      <c r="E16" s="183">
        <v>4</v>
      </c>
      <c r="F16" s="184">
        <v>0</v>
      </c>
      <c r="G16" s="185">
        <f t="shared" si="0"/>
        <v>0</v>
      </c>
      <c r="H16" s="164">
        <v>0</v>
      </c>
      <c r="I16" s="163">
        <f t="shared" si="1"/>
        <v>0</v>
      </c>
      <c r="J16" s="164">
        <v>4399</v>
      </c>
      <c r="K16" s="163">
        <f t="shared" si="2"/>
        <v>17596</v>
      </c>
      <c r="L16" s="163">
        <v>21</v>
      </c>
      <c r="M16" s="163">
        <f t="shared" si="3"/>
        <v>0</v>
      </c>
      <c r="N16" s="162">
        <v>0</v>
      </c>
      <c r="O16" s="162">
        <f t="shared" si="4"/>
        <v>0</v>
      </c>
      <c r="P16" s="162">
        <v>0</v>
      </c>
      <c r="Q16" s="162">
        <f t="shared" si="5"/>
        <v>0</v>
      </c>
      <c r="R16" s="163"/>
      <c r="S16" s="163" t="s">
        <v>229</v>
      </c>
      <c r="T16" s="163" t="s">
        <v>217</v>
      </c>
      <c r="U16" s="163">
        <v>0</v>
      </c>
      <c r="V16" s="163">
        <f t="shared" si="6"/>
        <v>0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33.75" outlineLevel="1" x14ac:dyDescent="0.2">
      <c r="A17" s="180">
        <v>9</v>
      </c>
      <c r="B17" s="181" t="s">
        <v>1916</v>
      </c>
      <c r="C17" s="187" t="s">
        <v>1917</v>
      </c>
      <c r="D17" s="182" t="s">
        <v>575</v>
      </c>
      <c r="E17" s="183">
        <v>1</v>
      </c>
      <c r="F17" s="184">
        <v>0</v>
      </c>
      <c r="G17" s="185">
        <f t="shared" si="0"/>
        <v>0</v>
      </c>
      <c r="H17" s="164">
        <v>0</v>
      </c>
      <c r="I17" s="163">
        <f t="shared" si="1"/>
        <v>0</v>
      </c>
      <c r="J17" s="164">
        <v>1879.92</v>
      </c>
      <c r="K17" s="163">
        <f t="shared" si="2"/>
        <v>1879.92</v>
      </c>
      <c r="L17" s="163">
        <v>21</v>
      </c>
      <c r="M17" s="163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3"/>
      <c r="S17" s="163" t="s">
        <v>229</v>
      </c>
      <c r="T17" s="163" t="s">
        <v>217</v>
      </c>
      <c r="U17" s="163">
        <v>0</v>
      </c>
      <c r="V17" s="163">
        <f t="shared" si="6"/>
        <v>0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80">
        <v>10</v>
      </c>
      <c r="B18" s="181" t="s">
        <v>1918</v>
      </c>
      <c r="C18" s="187" t="s">
        <v>2185</v>
      </c>
      <c r="D18" s="182" t="s">
        <v>575</v>
      </c>
      <c r="E18" s="183">
        <v>12</v>
      </c>
      <c r="F18" s="184">
        <v>0</v>
      </c>
      <c r="G18" s="185">
        <f t="shared" si="0"/>
        <v>0</v>
      </c>
      <c r="H18" s="164">
        <v>0</v>
      </c>
      <c r="I18" s="163">
        <f t="shared" si="1"/>
        <v>0</v>
      </c>
      <c r="J18" s="164">
        <v>47.73</v>
      </c>
      <c r="K18" s="163">
        <f t="shared" si="2"/>
        <v>572.76</v>
      </c>
      <c r="L18" s="163">
        <v>21</v>
      </c>
      <c r="M18" s="163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3"/>
      <c r="S18" s="163" t="s">
        <v>229</v>
      </c>
      <c r="T18" s="163" t="s">
        <v>217</v>
      </c>
      <c r="U18" s="163">
        <v>0</v>
      </c>
      <c r="V18" s="163">
        <f t="shared" si="6"/>
        <v>0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350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80">
        <v>11</v>
      </c>
      <c r="B19" s="181" t="s">
        <v>1919</v>
      </c>
      <c r="C19" s="187" t="s">
        <v>2187</v>
      </c>
      <c r="D19" s="182" t="s">
        <v>575</v>
      </c>
      <c r="E19" s="183">
        <v>12</v>
      </c>
      <c r="F19" s="184">
        <v>0</v>
      </c>
      <c r="G19" s="185">
        <f t="shared" si="0"/>
        <v>0</v>
      </c>
      <c r="H19" s="164">
        <v>0</v>
      </c>
      <c r="I19" s="163">
        <f t="shared" si="1"/>
        <v>0</v>
      </c>
      <c r="J19" s="164">
        <v>525.71</v>
      </c>
      <c r="K19" s="163">
        <f t="shared" si="2"/>
        <v>6308.52</v>
      </c>
      <c r="L19" s="163">
        <v>21</v>
      </c>
      <c r="M19" s="163">
        <f t="shared" si="3"/>
        <v>0</v>
      </c>
      <c r="N19" s="162">
        <v>0</v>
      </c>
      <c r="O19" s="162">
        <f t="shared" si="4"/>
        <v>0</v>
      </c>
      <c r="P19" s="162">
        <v>0</v>
      </c>
      <c r="Q19" s="162">
        <f t="shared" si="5"/>
        <v>0</v>
      </c>
      <c r="R19" s="163"/>
      <c r="S19" s="163" t="s">
        <v>229</v>
      </c>
      <c r="T19" s="163" t="s">
        <v>217</v>
      </c>
      <c r="U19" s="163">
        <v>0</v>
      </c>
      <c r="V19" s="163">
        <f t="shared" si="6"/>
        <v>0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350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80">
        <v>12</v>
      </c>
      <c r="B20" s="181" t="s">
        <v>1920</v>
      </c>
      <c r="C20" s="187" t="s">
        <v>2186</v>
      </c>
      <c r="D20" s="182" t="s">
        <v>575</v>
      </c>
      <c r="E20" s="183">
        <v>1</v>
      </c>
      <c r="F20" s="184">
        <v>0</v>
      </c>
      <c r="G20" s="185">
        <f t="shared" si="0"/>
        <v>0</v>
      </c>
      <c r="H20" s="164">
        <v>0</v>
      </c>
      <c r="I20" s="163">
        <f t="shared" si="1"/>
        <v>0</v>
      </c>
      <c r="J20" s="164">
        <v>350.63</v>
      </c>
      <c r="K20" s="163">
        <f t="shared" si="2"/>
        <v>350.63</v>
      </c>
      <c r="L20" s="163">
        <v>21</v>
      </c>
      <c r="M20" s="163">
        <f t="shared" si="3"/>
        <v>0</v>
      </c>
      <c r="N20" s="162">
        <v>0</v>
      </c>
      <c r="O20" s="162">
        <f t="shared" si="4"/>
        <v>0</v>
      </c>
      <c r="P20" s="162">
        <v>0</v>
      </c>
      <c r="Q20" s="162">
        <f t="shared" si="5"/>
        <v>0</v>
      </c>
      <c r="R20" s="163"/>
      <c r="S20" s="163" t="s">
        <v>229</v>
      </c>
      <c r="T20" s="163" t="s">
        <v>217</v>
      </c>
      <c r="U20" s="163">
        <v>0</v>
      </c>
      <c r="V20" s="163">
        <f t="shared" si="6"/>
        <v>0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350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80">
        <v>13</v>
      </c>
      <c r="B21" s="181" t="s">
        <v>1921</v>
      </c>
      <c r="C21" s="187" t="s">
        <v>2188</v>
      </c>
      <c r="D21" s="182" t="s">
        <v>575</v>
      </c>
      <c r="E21" s="183">
        <v>12</v>
      </c>
      <c r="F21" s="184">
        <v>0</v>
      </c>
      <c r="G21" s="185">
        <f t="shared" si="0"/>
        <v>0</v>
      </c>
      <c r="H21" s="164">
        <v>0</v>
      </c>
      <c r="I21" s="163">
        <f t="shared" si="1"/>
        <v>0</v>
      </c>
      <c r="J21" s="164">
        <v>33.909999999999997</v>
      </c>
      <c r="K21" s="163">
        <f t="shared" si="2"/>
        <v>406.92</v>
      </c>
      <c r="L21" s="163">
        <v>21</v>
      </c>
      <c r="M21" s="163">
        <f t="shared" si="3"/>
        <v>0</v>
      </c>
      <c r="N21" s="162">
        <v>0</v>
      </c>
      <c r="O21" s="162">
        <f t="shared" si="4"/>
        <v>0</v>
      </c>
      <c r="P21" s="162">
        <v>0</v>
      </c>
      <c r="Q21" s="162">
        <f t="shared" si="5"/>
        <v>0</v>
      </c>
      <c r="R21" s="163"/>
      <c r="S21" s="163" t="s">
        <v>229</v>
      </c>
      <c r="T21" s="163" t="s">
        <v>217</v>
      </c>
      <c r="U21" s="163">
        <v>0</v>
      </c>
      <c r="V21" s="163">
        <f t="shared" si="6"/>
        <v>0</v>
      </c>
      <c r="W21" s="163"/>
      <c r="X21" s="163" t="s">
        <v>240</v>
      </c>
      <c r="Y21" s="163" t="s">
        <v>219</v>
      </c>
      <c r="Z21" s="153"/>
      <c r="AA21" s="153"/>
      <c r="AB21" s="153"/>
      <c r="AC21" s="153"/>
      <c r="AD21" s="153"/>
      <c r="AE21" s="153"/>
      <c r="AF21" s="153"/>
      <c r="AG21" s="153" t="s">
        <v>350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80">
        <v>14</v>
      </c>
      <c r="B22" s="181" t="s">
        <v>1922</v>
      </c>
      <c r="C22" s="187" t="s">
        <v>2189</v>
      </c>
      <c r="D22" s="182" t="s">
        <v>575</v>
      </c>
      <c r="E22" s="183">
        <v>1</v>
      </c>
      <c r="F22" s="184">
        <v>0</v>
      </c>
      <c r="G22" s="185">
        <f t="shared" si="0"/>
        <v>0</v>
      </c>
      <c r="H22" s="164">
        <v>0</v>
      </c>
      <c r="I22" s="163">
        <f t="shared" si="1"/>
        <v>0</v>
      </c>
      <c r="J22" s="164">
        <v>412.77</v>
      </c>
      <c r="K22" s="163">
        <f t="shared" si="2"/>
        <v>412.77</v>
      </c>
      <c r="L22" s="163">
        <v>21</v>
      </c>
      <c r="M22" s="163">
        <f t="shared" si="3"/>
        <v>0</v>
      </c>
      <c r="N22" s="162">
        <v>0</v>
      </c>
      <c r="O22" s="162">
        <f t="shared" si="4"/>
        <v>0</v>
      </c>
      <c r="P22" s="162">
        <v>0</v>
      </c>
      <c r="Q22" s="162">
        <f t="shared" si="5"/>
        <v>0</v>
      </c>
      <c r="R22" s="163"/>
      <c r="S22" s="163" t="s">
        <v>229</v>
      </c>
      <c r="T22" s="163" t="s">
        <v>217</v>
      </c>
      <c r="U22" s="163">
        <v>0</v>
      </c>
      <c r="V22" s="163">
        <f t="shared" si="6"/>
        <v>0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350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7" t="s">
        <v>211</v>
      </c>
      <c r="B23" s="168" t="s">
        <v>138</v>
      </c>
      <c r="C23" s="186" t="s">
        <v>139</v>
      </c>
      <c r="D23" s="169"/>
      <c r="E23" s="170"/>
      <c r="F23" s="171"/>
      <c r="G23" s="172">
        <f>SUMIF(AG24:AG37,"&lt;&gt;NOR",G24:G37)</f>
        <v>0</v>
      </c>
      <c r="H23" s="166"/>
      <c r="I23" s="166">
        <f>SUM(I24:I37)</f>
        <v>0</v>
      </c>
      <c r="J23" s="166"/>
      <c r="K23" s="166">
        <f>SUM(K24:K37)</f>
        <v>31574.639999999992</v>
      </c>
      <c r="L23" s="166"/>
      <c r="M23" s="166">
        <f>SUM(M24:M37)</f>
        <v>0</v>
      </c>
      <c r="N23" s="165"/>
      <c r="O23" s="165">
        <f>SUM(O24:O37)</f>
        <v>0</v>
      </c>
      <c r="P23" s="165"/>
      <c r="Q23" s="165">
        <f>SUM(Q24:Q37)</f>
        <v>0</v>
      </c>
      <c r="R23" s="166"/>
      <c r="S23" s="166"/>
      <c r="T23" s="166"/>
      <c r="U23" s="166"/>
      <c r="V23" s="166">
        <f>SUM(V24:V37)</f>
        <v>0</v>
      </c>
      <c r="W23" s="166"/>
      <c r="X23" s="166"/>
      <c r="Y23" s="166"/>
      <c r="AG23" t="s">
        <v>212</v>
      </c>
    </row>
    <row r="24" spans="1:60" ht="22.5" outlineLevel="1" x14ac:dyDescent="0.2">
      <c r="A24" s="180">
        <v>15</v>
      </c>
      <c r="B24" s="181" t="s">
        <v>1923</v>
      </c>
      <c r="C24" s="187" t="s">
        <v>2177</v>
      </c>
      <c r="D24" s="182" t="s">
        <v>575</v>
      </c>
      <c r="E24" s="183">
        <v>1</v>
      </c>
      <c r="F24" s="184">
        <v>0</v>
      </c>
      <c r="G24" s="185">
        <f t="shared" ref="G24:G37" si="7">ROUND(E24*F24,2)</f>
        <v>0</v>
      </c>
      <c r="H24" s="164">
        <v>0</v>
      </c>
      <c r="I24" s="163">
        <f t="shared" ref="I24:I37" si="8">ROUND(E24*H24,2)</f>
        <v>0</v>
      </c>
      <c r="J24" s="164">
        <v>11950</v>
      </c>
      <c r="K24" s="163">
        <f t="shared" ref="K24:K37" si="9">ROUND(E24*J24,2)</f>
        <v>11950</v>
      </c>
      <c r="L24" s="163">
        <v>21</v>
      </c>
      <c r="M24" s="163">
        <f t="shared" ref="M24:M37" si="10">G24*(1+L24/100)</f>
        <v>0</v>
      </c>
      <c r="N24" s="162">
        <v>0</v>
      </c>
      <c r="O24" s="162">
        <f t="shared" ref="O24:O37" si="11">ROUND(E24*N24,2)</f>
        <v>0</v>
      </c>
      <c r="P24" s="162">
        <v>0</v>
      </c>
      <c r="Q24" s="162">
        <f t="shared" ref="Q24:Q37" si="12">ROUND(E24*P24,2)</f>
        <v>0</v>
      </c>
      <c r="R24" s="163"/>
      <c r="S24" s="163" t="s">
        <v>229</v>
      </c>
      <c r="T24" s="163" t="s">
        <v>217</v>
      </c>
      <c r="U24" s="163">
        <v>0</v>
      </c>
      <c r="V24" s="163">
        <f t="shared" ref="V24:V37" si="13">ROUND(E24*U24,2)</f>
        <v>0</v>
      </c>
      <c r="W24" s="163"/>
      <c r="X24" s="163" t="s">
        <v>240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350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80">
        <v>16</v>
      </c>
      <c r="B25" s="181" t="s">
        <v>1924</v>
      </c>
      <c r="C25" s="187" t="s">
        <v>2191</v>
      </c>
      <c r="D25" s="182" t="s">
        <v>575</v>
      </c>
      <c r="E25" s="183">
        <v>1</v>
      </c>
      <c r="F25" s="184">
        <v>0</v>
      </c>
      <c r="G25" s="185">
        <f t="shared" si="7"/>
        <v>0</v>
      </c>
      <c r="H25" s="164">
        <v>0</v>
      </c>
      <c r="I25" s="163">
        <f t="shared" si="8"/>
        <v>0</v>
      </c>
      <c r="J25" s="164">
        <v>226.46</v>
      </c>
      <c r="K25" s="163">
        <f t="shared" si="9"/>
        <v>226.46</v>
      </c>
      <c r="L25" s="163">
        <v>21</v>
      </c>
      <c r="M25" s="163">
        <f t="shared" si="10"/>
        <v>0</v>
      </c>
      <c r="N25" s="162">
        <v>0</v>
      </c>
      <c r="O25" s="162">
        <f t="shared" si="11"/>
        <v>0</v>
      </c>
      <c r="P25" s="162">
        <v>0</v>
      </c>
      <c r="Q25" s="162">
        <f t="shared" si="12"/>
        <v>0</v>
      </c>
      <c r="R25" s="163"/>
      <c r="S25" s="163" t="s">
        <v>229</v>
      </c>
      <c r="T25" s="163" t="s">
        <v>217</v>
      </c>
      <c r="U25" s="163">
        <v>0</v>
      </c>
      <c r="V25" s="163">
        <f t="shared" si="13"/>
        <v>0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350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80">
        <v>17</v>
      </c>
      <c r="B26" s="181" t="s">
        <v>1925</v>
      </c>
      <c r="C26" s="187" t="s">
        <v>2190</v>
      </c>
      <c r="D26" s="182" t="s">
        <v>575</v>
      </c>
      <c r="E26" s="183">
        <v>1</v>
      </c>
      <c r="F26" s="184">
        <v>0</v>
      </c>
      <c r="G26" s="185">
        <f t="shared" si="7"/>
        <v>0</v>
      </c>
      <c r="H26" s="164">
        <v>0</v>
      </c>
      <c r="I26" s="163">
        <f t="shared" si="8"/>
        <v>0</v>
      </c>
      <c r="J26" s="164">
        <v>1670.37</v>
      </c>
      <c r="K26" s="163">
        <f t="shared" si="9"/>
        <v>1670.37</v>
      </c>
      <c r="L26" s="163">
        <v>21</v>
      </c>
      <c r="M26" s="163">
        <f t="shared" si="10"/>
        <v>0</v>
      </c>
      <c r="N26" s="162">
        <v>0</v>
      </c>
      <c r="O26" s="162">
        <f t="shared" si="11"/>
        <v>0</v>
      </c>
      <c r="P26" s="162">
        <v>0</v>
      </c>
      <c r="Q26" s="162">
        <f t="shared" si="12"/>
        <v>0</v>
      </c>
      <c r="R26" s="163"/>
      <c r="S26" s="163" t="s">
        <v>229</v>
      </c>
      <c r="T26" s="163" t="s">
        <v>217</v>
      </c>
      <c r="U26" s="163">
        <v>0</v>
      </c>
      <c r="V26" s="163">
        <f t="shared" si="13"/>
        <v>0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350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80">
        <v>18</v>
      </c>
      <c r="B27" s="181" t="s">
        <v>1926</v>
      </c>
      <c r="C27" s="187" t="s">
        <v>2180</v>
      </c>
      <c r="D27" s="182" t="s">
        <v>575</v>
      </c>
      <c r="E27" s="183">
        <v>1</v>
      </c>
      <c r="F27" s="184">
        <v>0</v>
      </c>
      <c r="G27" s="185">
        <f t="shared" si="7"/>
        <v>0</v>
      </c>
      <c r="H27" s="164">
        <v>0</v>
      </c>
      <c r="I27" s="163">
        <f t="shared" si="8"/>
        <v>0</v>
      </c>
      <c r="J27" s="164">
        <v>1752.23</v>
      </c>
      <c r="K27" s="163">
        <f t="shared" si="9"/>
        <v>1752.23</v>
      </c>
      <c r="L27" s="163">
        <v>21</v>
      </c>
      <c r="M27" s="163">
        <f t="shared" si="10"/>
        <v>0</v>
      </c>
      <c r="N27" s="162">
        <v>0</v>
      </c>
      <c r="O27" s="162">
        <f t="shared" si="11"/>
        <v>0</v>
      </c>
      <c r="P27" s="162">
        <v>0</v>
      </c>
      <c r="Q27" s="162">
        <f t="shared" si="12"/>
        <v>0</v>
      </c>
      <c r="R27" s="163"/>
      <c r="S27" s="163" t="s">
        <v>229</v>
      </c>
      <c r="T27" s="163" t="s">
        <v>217</v>
      </c>
      <c r="U27" s="163">
        <v>0</v>
      </c>
      <c r="V27" s="163">
        <f t="shared" si="13"/>
        <v>0</v>
      </c>
      <c r="W27" s="163"/>
      <c r="X27" s="163" t="s">
        <v>240</v>
      </c>
      <c r="Y27" s="163" t="s">
        <v>219</v>
      </c>
      <c r="Z27" s="153"/>
      <c r="AA27" s="153"/>
      <c r="AB27" s="153"/>
      <c r="AC27" s="153"/>
      <c r="AD27" s="153"/>
      <c r="AE27" s="153"/>
      <c r="AF27" s="153"/>
      <c r="AG27" s="153" t="s">
        <v>350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80">
        <v>19</v>
      </c>
      <c r="B28" s="181" t="s">
        <v>1927</v>
      </c>
      <c r="C28" s="187" t="s">
        <v>2192</v>
      </c>
      <c r="D28" s="182" t="s">
        <v>575</v>
      </c>
      <c r="E28" s="183">
        <v>1</v>
      </c>
      <c r="F28" s="184">
        <v>0</v>
      </c>
      <c r="G28" s="185">
        <f t="shared" si="7"/>
        <v>0</v>
      </c>
      <c r="H28" s="164">
        <v>0</v>
      </c>
      <c r="I28" s="163">
        <f t="shared" si="8"/>
        <v>0</v>
      </c>
      <c r="J28" s="164">
        <v>995.78</v>
      </c>
      <c r="K28" s="163">
        <f t="shared" si="9"/>
        <v>995.78</v>
      </c>
      <c r="L28" s="163">
        <v>21</v>
      </c>
      <c r="M28" s="163">
        <f t="shared" si="10"/>
        <v>0</v>
      </c>
      <c r="N28" s="162">
        <v>0</v>
      </c>
      <c r="O28" s="162">
        <f t="shared" si="11"/>
        <v>0</v>
      </c>
      <c r="P28" s="162">
        <v>0</v>
      </c>
      <c r="Q28" s="162">
        <f t="shared" si="12"/>
        <v>0</v>
      </c>
      <c r="R28" s="163"/>
      <c r="S28" s="163" t="s">
        <v>229</v>
      </c>
      <c r="T28" s="163" t="s">
        <v>217</v>
      </c>
      <c r="U28" s="163">
        <v>0</v>
      </c>
      <c r="V28" s="163">
        <f t="shared" si="13"/>
        <v>0</v>
      </c>
      <c r="W28" s="163"/>
      <c r="X28" s="163" t="s">
        <v>240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350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80">
        <v>20</v>
      </c>
      <c r="B29" s="181" t="s">
        <v>1928</v>
      </c>
      <c r="C29" s="187" t="s">
        <v>2193</v>
      </c>
      <c r="D29" s="182" t="s">
        <v>575</v>
      </c>
      <c r="E29" s="183">
        <v>1</v>
      </c>
      <c r="F29" s="184">
        <v>0</v>
      </c>
      <c r="G29" s="185">
        <f t="shared" si="7"/>
        <v>0</v>
      </c>
      <c r="H29" s="164">
        <v>0</v>
      </c>
      <c r="I29" s="163">
        <f t="shared" si="8"/>
        <v>0</v>
      </c>
      <c r="J29" s="164">
        <v>324.64</v>
      </c>
      <c r="K29" s="163">
        <f t="shared" si="9"/>
        <v>324.64</v>
      </c>
      <c r="L29" s="163">
        <v>21</v>
      </c>
      <c r="M29" s="163">
        <f t="shared" si="10"/>
        <v>0</v>
      </c>
      <c r="N29" s="162">
        <v>0</v>
      </c>
      <c r="O29" s="162">
        <f t="shared" si="11"/>
        <v>0</v>
      </c>
      <c r="P29" s="162">
        <v>0</v>
      </c>
      <c r="Q29" s="162">
        <f t="shared" si="12"/>
        <v>0</v>
      </c>
      <c r="R29" s="163"/>
      <c r="S29" s="163" t="s">
        <v>229</v>
      </c>
      <c r="T29" s="163" t="s">
        <v>217</v>
      </c>
      <c r="U29" s="163">
        <v>0</v>
      </c>
      <c r="V29" s="163">
        <f t="shared" si="13"/>
        <v>0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350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80">
        <v>21</v>
      </c>
      <c r="B30" s="181" t="s">
        <v>1929</v>
      </c>
      <c r="C30" s="187" t="s">
        <v>2194</v>
      </c>
      <c r="D30" s="182" t="s">
        <v>575</v>
      </c>
      <c r="E30" s="183">
        <v>1</v>
      </c>
      <c r="F30" s="184">
        <v>0</v>
      </c>
      <c r="G30" s="185">
        <f t="shared" si="7"/>
        <v>0</v>
      </c>
      <c r="H30" s="164">
        <v>0</v>
      </c>
      <c r="I30" s="163">
        <f t="shared" si="8"/>
        <v>0</v>
      </c>
      <c r="J30" s="164">
        <v>324.64</v>
      </c>
      <c r="K30" s="163">
        <f t="shared" si="9"/>
        <v>324.64</v>
      </c>
      <c r="L30" s="163">
        <v>21</v>
      </c>
      <c r="M30" s="163">
        <f t="shared" si="10"/>
        <v>0</v>
      </c>
      <c r="N30" s="162">
        <v>0</v>
      </c>
      <c r="O30" s="162">
        <f t="shared" si="11"/>
        <v>0</v>
      </c>
      <c r="P30" s="162">
        <v>0</v>
      </c>
      <c r="Q30" s="162">
        <f t="shared" si="12"/>
        <v>0</v>
      </c>
      <c r="R30" s="163"/>
      <c r="S30" s="163" t="s">
        <v>229</v>
      </c>
      <c r="T30" s="163" t="s">
        <v>217</v>
      </c>
      <c r="U30" s="163">
        <v>0</v>
      </c>
      <c r="V30" s="163">
        <f t="shared" si="13"/>
        <v>0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350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80">
        <v>22</v>
      </c>
      <c r="B31" s="181" t="s">
        <v>1930</v>
      </c>
      <c r="C31" s="187" t="s">
        <v>2195</v>
      </c>
      <c r="D31" s="182" t="s">
        <v>575</v>
      </c>
      <c r="E31" s="183">
        <v>1</v>
      </c>
      <c r="F31" s="184">
        <v>0</v>
      </c>
      <c r="G31" s="185">
        <f t="shared" si="7"/>
        <v>0</v>
      </c>
      <c r="H31" s="164">
        <v>0</v>
      </c>
      <c r="I31" s="163">
        <f t="shared" si="8"/>
        <v>0</v>
      </c>
      <c r="J31" s="164">
        <v>4399</v>
      </c>
      <c r="K31" s="163">
        <f t="shared" si="9"/>
        <v>4399</v>
      </c>
      <c r="L31" s="163">
        <v>21</v>
      </c>
      <c r="M31" s="163">
        <f t="shared" si="10"/>
        <v>0</v>
      </c>
      <c r="N31" s="162">
        <v>0</v>
      </c>
      <c r="O31" s="162">
        <f t="shared" si="11"/>
        <v>0</v>
      </c>
      <c r="P31" s="162">
        <v>0</v>
      </c>
      <c r="Q31" s="162">
        <f t="shared" si="12"/>
        <v>0</v>
      </c>
      <c r="R31" s="163"/>
      <c r="S31" s="163" t="s">
        <v>229</v>
      </c>
      <c r="T31" s="163" t="s">
        <v>217</v>
      </c>
      <c r="U31" s="163">
        <v>0</v>
      </c>
      <c r="V31" s="163">
        <f t="shared" si="13"/>
        <v>0</v>
      </c>
      <c r="W31" s="163"/>
      <c r="X31" s="163" t="s">
        <v>240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350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33.75" outlineLevel="1" x14ac:dyDescent="0.2">
      <c r="A32" s="180">
        <v>23</v>
      </c>
      <c r="B32" s="181" t="s">
        <v>1931</v>
      </c>
      <c r="C32" s="187" t="s">
        <v>1917</v>
      </c>
      <c r="D32" s="182" t="s">
        <v>575</v>
      </c>
      <c r="E32" s="183">
        <v>1</v>
      </c>
      <c r="F32" s="184">
        <v>0</v>
      </c>
      <c r="G32" s="185">
        <f t="shared" si="7"/>
        <v>0</v>
      </c>
      <c r="H32" s="164">
        <v>0</v>
      </c>
      <c r="I32" s="163">
        <f t="shared" si="8"/>
        <v>0</v>
      </c>
      <c r="J32" s="164">
        <v>1879.92</v>
      </c>
      <c r="K32" s="163">
        <f t="shared" si="9"/>
        <v>1879.92</v>
      </c>
      <c r="L32" s="163">
        <v>21</v>
      </c>
      <c r="M32" s="163">
        <f t="shared" si="10"/>
        <v>0</v>
      </c>
      <c r="N32" s="162">
        <v>0</v>
      </c>
      <c r="O32" s="162">
        <f t="shared" si="11"/>
        <v>0</v>
      </c>
      <c r="P32" s="162">
        <v>0</v>
      </c>
      <c r="Q32" s="162">
        <f t="shared" si="12"/>
        <v>0</v>
      </c>
      <c r="R32" s="163"/>
      <c r="S32" s="163" t="s">
        <v>229</v>
      </c>
      <c r="T32" s="163" t="s">
        <v>217</v>
      </c>
      <c r="U32" s="163">
        <v>0</v>
      </c>
      <c r="V32" s="163">
        <f t="shared" si="13"/>
        <v>0</v>
      </c>
      <c r="W32" s="163"/>
      <c r="X32" s="163" t="s">
        <v>240</v>
      </c>
      <c r="Y32" s="163" t="s">
        <v>219</v>
      </c>
      <c r="Z32" s="153"/>
      <c r="AA32" s="153"/>
      <c r="AB32" s="153"/>
      <c r="AC32" s="153"/>
      <c r="AD32" s="153"/>
      <c r="AE32" s="153"/>
      <c r="AF32" s="153"/>
      <c r="AG32" s="153" t="s">
        <v>350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80">
        <v>24</v>
      </c>
      <c r="B33" s="181" t="s">
        <v>1932</v>
      </c>
      <c r="C33" s="187" t="s">
        <v>2196</v>
      </c>
      <c r="D33" s="182" t="s">
        <v>575</v>
      </c>
      <c r="E33" s="183">
        <v>12</v>
      </c>
      <c r="F33" s="184">
        <v>0</v>
      </c>
      <c r="G33" s="185">
        <f t="shared" si="7"/>
        <v>0</v>
      </c>
      <c r="H33" s="164">
        <v>0</v>
      </c>
      <c r="I33" s="163">
        <f t="shared" si="8"/>
        <v>0</v>
      </c>
      <c r="J33" s="164">
        <v>47.73</v>
      </c>
      <c r="K33" s="163">
        <f t="shared" si="9"/>
        <v>572.76</v>
      </c>
      <c r="L33" s="163">
        <v>21</v>
      </c>
      <c r="M33" s="163">
        <f t="shared" si="10"/>
        <v>0</v>
      </c>
      <c r="N33" s="162">
        <v>0</v>
      </c>
      <c r="O33" s="162">
        <f t="shared" si="11"/>
        <v>0</v>
      </c>
      <c r="P33" s="162">
        <v>0</v>
      </c>
      <c r="Q33" s="162">
        <f t="shared" si="12"/>
        <v>0</v>
      </c>
      <c r="R33" s="163"/>
      <c r="S33" s="163" t="s">
        <v>229</v>
      </c>
      <c r="T33" s="163" t="s">
        <v>217</v>
      </c>
      <c r="U33" s="163">
        <v>0</v>
      </c>
      <c r="V33" s="163">
        <f t="shared" si="13"/>
        <v>0</v>
      </c>
      <c r="W33" s="163"/>
      <c r="X33" s="163" t="s">
        <v>240</v>
      </c>
      <c r="Y33" s="163" t="s">
        <v>219</v>
      </c>
      <c r="Z33" s="153"/>
      <c r="AA33" s="153"/>
      <c r="AB33" s="153"/>
      <c r="AC33" s="153"/>
      <c r="AD33" s="153"/>
      <c r="AE33" s="153"/>
      <c r="AF33" s="153"/>
      <c r="AG33" s="153" t="s">
        <v>350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80">
        <v>25</v>
      </c>
      <c r="B34" s="181" t="s">
        <v>1933</v>
      </c>
      <c r="C34" s="187" t="s">
        <v>2187</v>
      </c>
      <c r="D34" s="182" t="s">
        <v>575</v>
      </c>
      <c r="E34" s="183">
        <v>12</v>
      </c>
      <c r="F34" s="184">
        <v>0</v>
      </c>
      <c r="G34" s="185">
        <f t="shared" si="7"/>
        <v>0</v>
      </c>
      <c r="H34" s="164">
        <v>0</v>
      </c>
      <c r="I34" s="163">
        <f t="shared" si="8"/>
        <v>0</v>
      </c>
      <c r="J34" s="164">
        <v>525.71</v>
      </c>
      <c r="K34" s="163">
        <f t="shared" si="9"/>
        <v>6308.52</v>
      </c>
      <c r="L34" s="163">
        <v>21</v>
      </c>
      <c r="M34" s="163">
        <f t="shared" si="10"/>
        <v>0</v>
      </c>
      <c r="N34" s="162">
        <v>0</v>
      </c>
      <c r="O34" s="162">
        <f t="shared" si="11"/>
        <v>0</v>
      </c>
      <c r="P34" s="162">
        <v>0</v>
      </c>
      <c r="Q34" s="162">
        <f t="shared" si="12"/>
        <v>0</v>
      </c>
      <c r="R34" s="163"/>
      <c r="S34" s="163" t="s">
        <v>229</v>
      </c>
      <c r="T34" s="163" t="s">
        <v>217</v>
      </c>
      <c r="U34" s="163">
        <v>0</v>
      </c>
      <c r="V34" s="163">
        <f t="shared" si="13"/>
        <v>0</v>
      </c>
      <c r="W34" s="163"/>
      <c r="X34" s="163" t="s">
        <v>240</v>
      </c>
      <c r="Y34" s="163" t="s">
        <v>219</v>
      </c>
      <c r="Z34" s="153"/>
      <c r="AA34" s="153"/>
      <c r="AB34" s="153"/>
      <c r="AC34" s="153"/>
      <c r="AD34" s="153"/>
      <c r="AE34" s="153"/>
      <c r="AF34" s="153"/>
      <c r="AG34" s="153" t="s">
        <v>350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80">
        <v>26</v>
      </c>
      <c r="B35" s="181" t="s">
        <v>1934</v>
      </c>
      <c r="C35" s="187" t="s">
        <v>2186</v>
      </c>
      <c r="D35" s="182" t="s">
        <v>575</v>
      </c>
      <c r="E35" s="183">
        <v>1</v>
      </c>
      <c r="F35" s="184">
        <v>0</v>
      </c>
      <c r="G35" s="185">
        <f t="shared" si="7"/>
        <v>0</v>
      </c>
      <c r="H35" s="164">
        <v>0</v>
      </c>
      <c r="I35" s="163">
        <f t="shared" si="8"/>
        <v>0</v>
      </c>
      <c r="J35" s="164">
        <v>350.63</v>
      </c>
      <c r="K35" s="163">
        <f t="shared" si="9"/>
        <v>350.63</v>
      </c>
      <c r="L35" s="163">
        <v>21</v>
      </c>
      <c r="M35" s="163">
        <f t="shared" si="10"/>
        <v>0</v>
      </c>
      <c r="N35" s="162">
        <v>0</v>
      </c>
      <c r="O35" s="162">
        <f t="shared" si="11"/>
        <v>0</v>
      </c>
      <c r="P35" s="162">
        <v>0</v>
      </c>
      <c r="Q35" s="162">
        <f t="shared" si="12"/>
        <v>0</v>
      </c>
      <c r="R35" s="163"/>
      <c r="S35" s="163" t="s">
        <v>229</v>
      </c>
      <c r="T35" s="163" t="s">
        <v>217</v>
      </c>
      <c r="U35" s="163">
        <v>0</v>
      </c>
      <c r="V35" s="163">
        <f t="shared" si="13"/>
        <v>0</v>
      </c>
      <c r="W35" s="163"/>
      <c r="X35" s="163" t="s">
        <v>240</v>
      </c>
      <c r="Y35" s="163" t="s">
        <v>219</v>
      </c>
      <c r="Z35" s="153"/>
      <c r="AA35" s="153"/>
      <c r="AB35" s="153"/>
      <c r="AC35" s="153"/>
      <c r="AD35" s="153"/>
      <c r="AE35" s="153"/>
      <c r="AF35" s="153"/>
      <c r="AG35" s="153" t="s">
        <v>350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0">
        <v>27</v>
      </c>
      <c r="B36" s="181" t="s">
        <v>1935</v>
      </c>
      <c r="C36" s="187" t="s">
        <v>2197</v>
      </c>
      <c r="D36" s="182" t="s">
        <v>575</v>
      </c>
      <c r="E36" s="183">
        <v>12</v>
      </c>
      <c r="F36" s="184">
        <v>0</v>
      </c>
      <c r="G36" s="185">
        <f t="shared" si="7"/>
        <v>0</v>
      </c>
      <c r="H36" s="164">
        <v>0</v>
      </c>
      <c r="I36" s="163">
        <f t="shared" si="8"/>
        <v>0</v>
      </c>
      <c r="J36" s="164">
        <v>33.909999999999997</v>
      </c>
      <c r="K36" s="163">
        <f t="shared" si="9"/>
        <v>406.92</v>
      </c>
      <c r="L36" s="163">
        <v>21</v>
      </c>
      <c r="M36" s="163">
        <f t="shared" si="10"/>
        <v>0</v>
      </c>
      <c r="N36" s="162">
        <v>0</v>
      </c>
      <c r="O36" s="162">
        <f t="shared" si="11"/>
        <v>0</v>
      </c>
      <c r="P36" s="162">
        <v>0</v>
      </c>
      <c r="Q36" s="162">
        <f t="shared" si="12"/>
        <v>0</v>
      </c>
      <c r="R36" s="163"/>
      <c r="S36" s="163" t="s">
        <v>229</v>
      </c>
      <c r="T36" s="163" t="s">
        <v>217</v>
      </c>
      <c r="U36" s="163">
        <v>0</v>
      </c>
      <c r="V36" s="163">
        <f t="shared" si="13"/>
        <v>0</v>
      </c>
      <c r="W36" s="163"/>
      <c r="X36" s="163" t="s">
        <v>240</v>
      </c>
      <c r="Y36" s="163" t="s">
        <v>219</v>
      </c>
      <c r="Z36" s="153"/>
      <c r="AA36" s="153"/>
      <c r="AB36" s="153"/>
      <c r="AC36" s="153"/>
      <c r="AD36" s="153"/>
      <c r="AE36" s="153"/>
      <c r="AF36" s="153"/>
      <c r="AG36" s="153" t="s">
        <v>350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80">
        <v>28</v>
      </c>
      <c r="B37" s="181" t="s">
        <v>1936</v>
      </c>
      <c r="C37" s="187" t="s">
        <v>2189</v>
      </c>
      <c r="D37" s="182" t="s">
        <v>575</v>
      </c>
      <c r="E37" s="183">
        <v>1</v>
      </c>
      <c r="F37" s="184">
        <v>0</v>
      </c>
      <c r="G37" s="185">
        <f t="shared" si="7"/>
        <v>0</v>
      </c>
      <c r="H37" s="164">
        <v>0</v>
      </c>
      <c r="I37" s="163">
        <f t="shared" si="8"/>
        <v>0</v>
      </c>
      <c r="J37" s="164">
        <v>412.77</v>
      </c>
      <c r="K37" s="163">
        <f t="shared" si="9"/>
        <v>412.77</v>
      </c>
      <c r="L37" s="163">
        <v>21</v>
      </c>
      <c r="M37" s="163">
        <f t="shared" si="10"/>
        <v>0</v>
      </c>
      <c r="N37" s="162">
        <v>0</v>
      </c>
      <c r="O37" s="162">
        <f t="shared" si="11"/>
        <v>0</v>
      </c>
      <c r="P37" s="162">
        <v>0</v>
      </c>
      <c r="Q37" s="162">
        <f t="shared" si="12"/>
        <v>0</v>
      </c>
      <c r="R37" s="163"/>
      <c r="S37" s="163" t="s">
        <v>229</v>
      </c>
      <c r="T37" s="163" t="s">
        <v>217</v>
      </c>
      <c r="U37" s="163">
        <v>0</v>
      </c>
      <c r="V37" s="163">
        <f t="shared" si="13"/>
        <v>0</v>
      </c>
      <c r="W37" s="163"/>
      <c r="X37" s="163" t="s">
        <v>240</v>
      </c>
      <c r="Y37" s="163" t="s">
        <v>219</v>
      </c>
      <c r="Z37" s="153"/>
      <c r="AA37" s="153"/>
      <c r="AB37" s="153"/>
      <c r="AC37" s="153"/>
      <c r="AD37" s="153"/>
      <c r="AE37" s="153"/>
      <c r="AF37" s="153"/>
      <c r="AG37" s="153" t="s">
        <v>350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67" t="s">
        <v>211</v>
      </c>
      <c r="B38" s="168" t="s">
        <v>140</v>
      </c>
      <c r="C38" s="186" t="s">
        <v>141</v>
      </c>
      <c r="D38" s="169"/>
      <c r="E38" s="170"/>
      <c r="F38" s="171"/>
      <c r="G38" s="172">
        <f>SUMIF(AG39:AG70,"&lt;&gt;NOR",G39:G70)</f>
        <v>0</v>
      </c>
      <c r="H38" s="166"/>
      <c r="I38" s="166">
        <f>SUM(I39:I70)</f>
        <v>0</v>
      </c>
      <c r="J38" s="166"/>
      <c r="K38" s="166">
        <f>SUM(K39:K70)</f>
        <v>1182338.55</v>
      </c>
      <c r="L38" s="166"/>
      <c r="M38" s="166">
        <f>SUM(M39:M70)</f>
        <v>0</v>
      </c>
      <c r="N38" s="165"/>
      <c r="O38" s="165">
        <f>SUM(O39:O70)</f>
        <v>0</v>
      </c>
      <c r="P38" s="165"/>
      <c r="Q38" s="165">
        <f>SUM(Q39:Q70)</f>
        <v>0</v>
      </c>
      <c r="R38" s="166"/>
      <c r="S38" s="166"/>
      <c r="T38" s="166"/>
      <c r="U38" s="166"/>
      <c r="V38" s="166">
        <f>SUM(V39:V70)</f>
        <v>0</v>
      </c>
      <c r="W38" s="166"/>
      <c r="X38" s="166"/>
      <c r="Y38" s="166"/>
      <c r="AG38" t="s">
        <v>212</v>
      </c>
    </row>
    <row r="39" spans="1:60" ht="22.5" outlineLevel="1" x14ac:dyDescent="0.2">
      <c r="A39" s="180">
        <v>29</v>
      </c>
      <c r="B39" s="181" t="s">
        <v>1937</v>
      </c>
      <c r="C39" s="187" t="s">
        <v>2198</v>
      </c>
      <c r="D39" s="182" t="s">
        <v>575</v>
      </c>
      <c r="E39" s="183">
        <v>22</v>
      </c>
      <c r="F39" s="184">
        <v>0</v>
      </c>
      <c r="G39" s="185">
        <f t="shared" ref="G39:G70" si="14">ROUND(E39*F39,2)</f>
        <v>0</v>
      </c>
      <c r="H39" s="164">
        <v>0</v>
      </c>
      <c r="I39" s="163">
        <f t="shared" ref="I39:I70" si="15">ROUND(E39*H39,2)</f>
        <v>0</v>
      </c>
      <c r="J39" s="164">
        <v>255</v>
      </c>
      <c r="K39" s="163">
        <f t="shared" ref="K39:K70" si="16">ROUND(E39*J39,2)</f>
        <v>5610</v>
      </c>
      <c r="L39" s="163">
        <v>21</v>
      </c>
      <c r="M39" s="163">
        <f t="shared" ref="M39:M70" si="17">G39*(1+L39/100)</f>
        <v>0</v>
      </c>
      <c r="N39" s="162">
        <v>0</v>
      </c>
      <c r="O39" s="162">
        <f t="shared" ref="O39:O70" si="18">ROUND(E39*N39,2)</f>
        <v>0</v>
      </c>
      <c r="P39" s="162">
        <v>0</v>
      </c>
      <c r="Q39" s="162">
        <f t="shared" ref="Q39:Q70" si="19">ROUND(E39*P39,2)</f>
        <v>0</v>
      </c>
      <c r="R39" s="163"/>
      <c r="S39" s="163" t="s">
        <v>229</v>
      </c>
      <c r="T39" s="163" t="s">
        <v>217</v>
      </c>
      <c r="U39" s="163">
        <v>0</v>
      </c>
      <c r="V39" s="163">
        <f t="shared" ref="V39:V70" si="20">ROUND(E39*U39,2)</f>
        <v>0</v>
      </c>
      <c r="W39" s="163"/>
      <c r="X39" s="163" t="s">
        <v>240</v>
      </c>
      <c r="Y39" s="163" t="s">
        <v>219</v>
      </c>
      <c r="Z39" s="153"/>
      <c r="AA39" s="153"/>
      <c r="AB39" s="153"/>
      <c r="AC39" s="153"/>
      <c r="AD39" s="153"/>
      <c r="AE39" s="153"/>
      <c r="AF39" s="153"/>
      <c r="AG39" s="153" t="s">
        <v>350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33.75" outlineLevel="1" x14ac:dyDescent="0.2">
      <c r="A40" s="180">
        <v>30</v>
      </c>
      <c r="B40" s="181" t="s">
        <v>1938</v>
      </c>
      <c r="C40" s="187" t="s">
        <v>1939</v>
      </c>
      <c r="D40" s="182" t="s">
        <v>575</v>
      </c>
      <c r="E40" s="183">
        <v>4</v>
      </c>
      <c r="F40" s="184">
        <v>0</v>
      </c>
      <c r="G40" s="185">
        <f t="shared" si="14"/>
        <v>0</v>
      </c>
      <c r="H40" s="164">
        <v>0</v>
      </c>
      <c r="I40" s="163">
        <f t="shared" si="15"/>
        <v>0</v>
      </c>
      <c r="J40" s="164">
        <v>1364.04</v>
      </c>
      <c r="K40" s="163">
        <f t="shared" si="16"/>
        <v>5456.16</v>
      </c>
      <c r="L40" s="163">
        <v>21</v>
      </c>
      <c r="M40" s="163">
        <f t="shared" si="17"/>
        <v>0</v>
      </c>
      <c r="N40" s="162">
        <v>0</v>
      </c>
      <c r="O40" s="162">
        <f t="shared" si="18"/>
        <v>0</v>
      </c>
      <c r="P40" s="162">
        <v>0</v>
      </c>
      <c r="Q40" s="162">
        <f t="shared" si="19"/>
        <v>0</v>
      </c>
      <c r="R40" s="163"/>
      <c r="S40" s="163" t="s">
        <v>229</v>
      </c>
      <c r="T40" s="163" t="s">
        <v>217</v>
      </c>
      <c r="U40" s="163">
        <v>0</v>
      </c>
      <c r="V40" s="163">
        <f t="shared" si="20"/>
        <v>0</v>
      </c>
      <c r="W40" s="163"/>
      <c r="X40" s="163" t="s">
        <v>240</v>
      </c>
      <c r="Y40" s="163" t="s">
        <v>219</v>
      </c>
      <c r="Z40" s="153"/>
      <c r="AA40" s="153"/>
      <c r="AB40" s="153"/>
      <c r="AC40" s="153"/>
      <c r="AD40" s="153"/>
      <c r="AE40" s="153"/>
      <c r="AF40" s="153"/>
      <c r="AG40" s="153" t="s">
        <v>350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80">
        <v>31</v>
      </c>
      <c r="B41" s="181" t="s">
        <v>1940</v>
      </c>
      <c r="C41" s="187" t="s">
        <v>1941</v>
      </c>
      <c r="D41" s="182" t="s">
        <v>575</v>
      </c>
      <c r="E41" s="183">
        <v>65</v>
      </c>
      <c r="F41" s="184">
        <v>0</v>
      </c>
      <c r="G41" s="185">
        <f t="shared" si="14"/>
        <v>0</v>
      </c>
      <c r="H41" s="164">
        <v>0</v>
      </c>
      <c r="I41" s="163">
        <f t="shared" si="15"/>
        <v>0</v>
      </c>
      <c r="J41" s="164">
        <v>315.83999999999997</v>
      </c>
      <c r="K41" s="163">
        <f t="shared" si="16"/>
        <v>20529.599999999999</v>
      </c>
      <c r="L41" s="163">
        <v>21</v>
      </c>
      <c r="M41" s="163">
        <f t="shared" si="17"/>
        <v>0</v>
      </c>
      <c r="N41" s="162">
        <v>0</v>
      </c>
      <c r="O41" s="162">
        <f t="shared" si="18"/>
        <v>0</v>
      </c>
      <c r="P41" s="162">
        <v>0</v>
      </c>
      <c r="Q41" s="162">
        <f t="shared" si="19"/>
        <v>0</v>
      </c>
      <c r="R41" s="163"/>
      <c r="S41" s="163" t="s">
        <v>229</v>
      </c>
      <c r="T41" s="163" t="s">
        <v>217</v>
      </c>
      <c r="U41" s="163">
        <v>0</v>
      </c>
      <c r="V41" s="163">
        <f t="shared" si="20"/>
        <v>0</v>
      </c>
      <c r="W41" s="163"/>
      <c r="X41" s="163" t="s">
        <v>240</v>
      </c>
      <c r="Y41" s="163" t="s">
        <v>219</v>
      </c>
      <c r="Z41" s="153"/>
      <c r="AA41" s="153"/>
      <c r="AB41" s="153"/>
      <c r="AC41" s="153"/>
      <c r="AD41" s="153"/>
      <c r="AE41" s="153"/>
      <c r="AF41" s="153"/>
      <c r="AG41" s="153" t="s">
        <v>350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80">
        <v>32</v>
      </c>
      <c r="B42" s="181" t="s">
        <v>1942</v>
      </c>
      <c r="C42" s="187" t="s">
        <v>1943</v>
      </c>
      <c r="D42" s="182" t="s">
        <v>575</v>
      </c>
      <c r="E42" s="183">
        <v>65</v>
      </c>
      <c r="F42" s="184">
        <v>0</v>
      </c>
      <c r="G42" s="185">
        <f t="shared" si="14"/>
        <v>0</v>
      </c>
      <c r="H42" s="164">
        <v>0</v>
      </c>
      <c r="I42" s="163">
        <f t="shared" si="15"/>
        <v>0</v>
      </c>
      <c r="J42" s="164">
        <v>117.72</v>
      </c>
      <c r="K42" s="163">
        <f t="shared" si="16"/>
        <v>7651.8</v>
      </c>
      <c r="L42" s="163">
        <v>21</v>
      </c>
      <c r="M42" s="163">
        <f t="shared" si="17"/>
        <v>0</v>
      </c>
      <c r="N42" s="162">
        <v>0</v>
      </c>
      <c r="O42" s="162">
        <f t="shared" si="18"/>
        <v>0</v>
      </c>
      <c r="P42" s="162">
        <v>0</v>
      </c>
      <c r="Q42" s="162">
        <f t="shared" si="19"/>
        <v>0</v>
      </c>
      <c r="R42" s="163"/>
      <c r="S42" s="163" t="s">
        <v>229</v>
      </c>
      <c r="T42" s="163" t="s">
        <v>217</v>
      </c>
      <c r="U42" s="163">
        <v>0</v>
      </c>
      <c r="V42" s="163">
        <f t="shared" si="20"/>
        <v>0</v>
      </c>
      <c r="W42" s="163"/>
      <c r="X42" s="163" t="s">
        <v>240</v>
      </c>
      <c r="Y42" s="163" t="s">
        <v>219</v>
      </c>
      <c r="Z42" s="153"/>
      <c r="AA42" s="153"/>
      <c r="AB42" s="153"/>
      <c r="AC42" s="153"/>
      <c r="AD42" s="153"/>
      <c r="AE42" s="153"/>
      <c r="AF42" s="153"/>
      <c r="AG42" s="153" t="s">
        <v>350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80">
        <v>33</v>
      </c>
      <c r="B43" s="181" t="s">
        <v>1944</v>
      </c>
      <c r="C43" s="187" t="s">
        <v>2199</v>
      </c>
      <c r="D43" s="182" t="s">
        <v>575</v>
      </c>
      <c r="E43" s="183">
        <v>4</v>
      </c>
      <c r="F43" s="184">
        <v>0</v>
      </c>
      <c r="G43" s="185">
        <f t="shared" si="14"/>
        <v>0</v>
      </c>
      <c r="H43" s="164">
        <v>0</v>
      </c>
      <c r="I43" s="163">
        <f t="shared" si="15"/>
        <v>0</v>
      </c>
      <c r="J43" s="164">
        <v>132.15</v>
      </c>
      <c r="K43" s="163">
        <f t="shared" si="16"/>
        <v>528.6</v>
      </c>
      <c r="L43" s="163">
        <v>21</v>
      </c>
      <c r="M43" s="163">
        <f t="shared" si="17"/>
        <v>0</v>
      </c>
      <c r="N43" s="162">
        <v>0</v>
      </c>
      <c r="O43" s="162">
        <f t="shared" si="18"/>
        <v>0</v>
      </c>
      <c r="P43" s="162">
        <v>0</v>
      </c>
      <c r="Q43" s="162">
        <f t="shared" si="19"/>
        <v>0</v>
      </c>
      <c r="R43" s="163"/>
      <c r="S43" s="163" t="s">
        <v>229</v>
      </c>
      <c r="T43" s="163" t="s">
        <v>217</v>
      </c>
      <c r="U43" s="163">
        <v>0</v>
      </c>
      <c r="V43" s="163">
        <f t="shared" si="20"/>
        <v>0</v>
      </c>
      <c r="W43" s="163"/>
      <c r="X43" s="163" t="s">
        <v>240</v>
      </c>
      <c r="Y43" s="163" t="s">
        <v>219</v>
      </c>
      <c r="Z43" s="153"/>
      <c r="AA43" s="153"/>
      <c r="AB43" s="153"/>
      <c r="AC43" s="153"/>
      <c r="AD43" s="153"/>
      <c r="AE43" s="153"/>
      <c r="AF43" s="153"/>
      <c r="AG43" s="153" t="s">
        <v>350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180">
        <v>34</v>
      </c>
      <c r="B44" s="181" t="s">
        <v>1945</v>
      </c>
      <c r="C44" s="187" t="s">
        <v>1946</v>
      </c>
      <c r="D44" s="182" t="s">
        <v>575</v>
      </c>
      <c r="E44" s="183">
        <v>14</v>
      </c>
      <c r="F44" s="184">
        <v>0</v>
      </c>
      <c r="G44" s="185">
        <f t="shared" si="14"/>
        <v>0</v>
      </c>
      <c r="H44" s="164">
        <v>0</v>
      </c>
      <c r="I44" s="163">
        <f t="shared" si="15"/>
        <v>0</v>
      </c>
      <c r="J44" s="164">
        <v>147.11000000000001</v>
      </c>
      <c r="K44" s="163">
        <f t="shared" si="16"/>
        <v>2059.54</v>
      </c>
      <c r="L44" s="163">
        <v>21</v>
      </c>
      <c r="M44" s="163">
        <f t="shared" si="17"/>
        <v>0</v>
      </c>
      <c r="N44" s="162">
        <v>0</v>
      </c>
      <c r="O44" s="162">
        <f t="shared" si="18"/>
        <v>0</v>
      </c>
      <c r="P44" s="162">
        <v>0</v>
      </c>
      <c r="Q44" s="162">
        <f t="shared" si="19"/>
        <v>0</v>
      </c>
      <c r="R44" s="163"/>
      <c r="S44" s="163" t="s">
        <v>229</v>
      </c>
      <c r="T44" s="163" t="s">
        <v>217</v>
      </c>
      <c r="U44" s="163">
        <v>0</v>
      </c>
      <c r="V44" s="163">
        <f t="shared" si="20"/>
        <v>0</v>
      </c>
      <c r="W44" s="163"/>
      <c r="X44" s="163" t="s">
        <v>240</v>
      </c>
      <c r="Y44" s="163" t="s">
        <v>219</v>
      </c>
      <c r="Z44" s="153"/>
      <c r="AA44" s="153"/>
      <c r="AB44" s="153"/>
      <c r="AC44" s="153"/>
      <c r="AD44" s="153"/>
      <c r="AE44" s="153"/>
      <c r="AF44" s="153"/>
      <c r="AG44" s="153" t="s">
        <v>350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80">
        <v>35</v>
      </c>
      <c r="B45" s="181" t="s">
        <v>1947</v>
      </c>
      <c r="C45" s="187" t="s">
        <v>2200</v>
      </c>
      <c r="D45" s="182" t="s">
        <v>249</v>
      </c>
      <c r="E45" s="183">
        <v>11500</v>
      </c>
      <c r="F45" s="184">
        <v>0</v>
      </c>
      <c r="G45" s="185">
        <f t="shared" si="14"/>
        <v>0</v>
      </c>
      <c r="H45" s="164">
        <v>0</v>
      </c>
      <c r="I45" s="163">
        <f t="shared" si="15"/>
        <v>0</v>
      </c>
      <c r="J45" s="164">
        <v>33</v>
      </c>
      <c r="K45" s="163">
        <f t="shared" si="16"/>
        <v>379500</v>
      </c>
      <c r="L45" s="163">
        <v>21</v>
      </c>
      <c r="M45" s="163">
        <f t="shared" si="17"/>
        <v>0</v>
      </c>
      <c r="N45" s="162">
        <v>0</v>
      </c>
      <c r="O45" s="162">
        <f t="shared" si="18"/>
        <v>0</v>
      </c>
      <c r="P45" s="162">
        <v>0</v>
      </c>
      <c r="Q45" s="162">
        <f t="shared" si="19"/>
        <v>0</v>
      </c>
      <c r="R45" s="163"/>
      <c r="S45" s="163" t="s">
        <v>229</v>
      </c>
      <c r="T45" s="163" t="s">
        <v>217</v>
      </c>
      <c r="U45" s="163">
        <v>0</v>
      </c>
      <c r="V45" s="163">
        <f t="shared" si="20"/>
        <v>0</v>
      </c>
      <c r="W45" s="163"/>
      <c r="X45" s="163" t="s">
        <v>240</v>
      </c>
      <c r="Y45" s="163" t="s">
        <v>219</v>
      </c>
      <c r="Z45" s="153"/>
      <c r="AA45" s="153"/>
      <c r="AB45" s="153"/>
      <c r="AC45" s="153"/>
      <c r="AD45" s="153"/>
      <c r="AE45" s="153"/>
      <c r="AF45" s="153"/>
      <c r="AG45" s="153" t="s">
        <v>350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80">
        <v>36</v>
      </c>
      <c r="B46" s="181" t="s">
        <v>1948</v>
      </c>
      <c r="C46" s="187" t="s">
        <v>2201</v>
      </c>
      <c r="D46" s="182" t="s">
        <v>249</v>
      </c>
      <c r="E46" s="183">
        <v>1980</v>
      </c>
      <c r="F46" s="184">
        <v>0</v>
      </c>
      <c r="G46" s="185">
        <f t="shared" si="14"/>
        <v>0</v>
      </c>
      <c r="H46" s="164">
        <v>0</v>
      </c>
      <c r="I46" s="163">
        <f t="shared" si="15"/>
        <v>0</v>
      </c>
      <c r="J46" s="164">
        <v>36.799999999999997</v>
      </c>
      <c r="K46" s="163">
        <f t="shared" si="16"/>
        <v>72864</v>
      </c>
      <c r="L46" s="163">
        <v>21</v>
      </c>
      <c r="M46" s="163">
        <f t="shared" si="17"/>
        <v>0</v>
      </c>
      <c r="N46" s="162">
        <v>0</v>
      </c>
      <c r="O46" s="162">
        <f t="shared" si="18"/>
        <v>0</v>
      </c>
      <c r="P46" s="162">
        <v>0</v>
      </c>
      <c r="Q46" s="162">
        <f t="shared" si="19"/>
        <v>0</v>
      </c>
      <c r="R46" s="163"/>
      <c r="S46" s="163" t="s">
        <v>229</v>
      </c>
      <c r="T46" s="163" t="s">
        <v>217</v>
      </c>
      <c r="U46" s="163">
        <v>0</v>
      </c>
      <c r="V46" s="163">
        <f t="shared" si="20"/>
        <v>0</v>
      </c>
      <c r="W46" s="163"/>
      <c r="X46" s="163" t="s">
        <v>240</v>
      </c>
      <c r="Y46" s="163" t="s">
        <v>219</v>
      </c>
      <c r="Z46" s="153"/>
      <c r="AA46" s="153"/>
      <c r="AB46" s="153"/>
      <c r="AC46" s="153"/>
      <c r="AD46" s="153"/>
      <c r="AE46" s="153"/>
      <c r="AF46" s="153"/>
      <c r="AG46" s="153" t="s">
        <v>350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80">
        <v>37</v>
      </c>
      <c r="B47" s="181" t="s">
        <v>1949</v>
      </c>
      <c r="C47" s="187" t="s">
        <v>2202</v>
      </c>
      <c r="D47" s="182" t="s">
        <v>249</v>
      </c>
      <c r="E47" s="183">
        <v>260</v>
      </c>
      <c r="F47" s="184">
        <v>0</v>
      </c>
      <c r="G47" s="185">
        <f t="shared" si="14"/>
        <v>0</v>
      </c>
      <c r="H47" s="164">
        <v>0</v>
      </c>
      <c r="I47" s="163">
        <f t="shared" si="15"/>
        <v>0</v>
      </c>
      <c r="J47" s="164">
        <v>80</v>
      </c>
      <c r="K47" s="163">
        <f t="shared" si="16"/>
        <v>20800</v>
      </c>
      <c r="L47" s="163">
        <v>21</v>
      </c>
      <c r="M47" s="163">
        <f t="shared" si="17"/>
        <v>0</v>
      </c>
      <c r="N47" s="162">
        <v>0</v>
      </c>
      <c r="O47" s="162">
        <f t="shared" si="18"/>
        <v>0</v>
      </c>
      <c r="P47" s="162">
        <v>0</v>
      </c>
      <c r="Q47" s="162">
        <f t="shared" si="19"/>
        <v>0</v>
      </c>
      <c r="R47" s="163"/>
      <c r="S47" s="163" t="s">
        <v>229</v>
      </c>
      <c r="T47" s="163" t="s">
        <v>217</v>
      </c>
      <c r="U47" s="163">
        <v>0</v>
      </c>
      <c r="V47" s="163">
        <f t="shared" si="20"/>
        <v>0</v>
      </c>
      <c r="W47" s="163"/>
      <c r="X47" s="163" t="s">
        <v>240</v>
      </c>
      <c r="Y47" s="163" t="s">
        <v>219</v>
      </c>
      <c r="Z47" s="153"/>
      <c r="AA47" s="153"/>
      <c r="AB47" s="153"/>
      <c r="AC47" s="153"/>
      <c r="AD47" s="153"/>
      <c r="AE47" s="153"/>
      <c r="AF47" s="153"/>
      <c r="AG47" s="153" t="s">
        <v>350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33.75" outlineLevel="1" x14ac:dyDescent="0.2">
      <c r="A48" s="180">
        <v>38</v>
      </c>
      <c r="B48" s="181" t="s">
        <v>1950</v>
      </c>
      <c r="C48" s="187" t="s">
        <v>2203</v>
      </c>
      <c r="D48" s="182" t="s">
        <v>992</v>
      </c>
      <c r="E48" s="183">
        <v>195</v>
      </c>
      <c r="F48" s="184">
        <v>0</v>
      </c>
      <c r="G48" s="185">
        <f t="shared" si="14"/>
        <v>0</v>
      </c>
      <c r="H48" s="164">
        <v>0</v>
      </c>
      <c r="I48" s="163">
        <f t="shared" si="15"/>
        <v>0</v>
      </c>
      <c r="J48" s="164">
        <v>282.31</v>
      </c>
      <c r="K48" s="163">
        <f t="shared" si="16"/>
        <v>55050.45</v>
      </c>
      <c r="L48" s="163">
        <v>21</v>
      </c>
      <c r="M48" s="163">
        <f t="shared" si="17"/>
        <v>0</v>
      </c>
      <c r="N48" s="162">
        <v>0</v>
      </c>
      <c r="O48" s="162">
        <f t="shared" si="18"/>
        <v>0</v>
      </c>
      <c r="P48" s="162">
        <v>0</v>
      </c>
      <c r="Q48" s="162">
        <f t="shared" si="19"/>
        <v>0</v>
      </c>
      <c r="R48" s="163"/>
      <c r="S48" s="163" t="s">
        <v>229</v>
      </c>
      <c r="T48" s="163" t="s">
        <v>217</v>
      </c>
      <c r="U48" s="163">
        <v>0</v>
      </c>
      <c r="V48" s="163">
        <f t="shared" si="20"/>
        <v>0</v>
      </c>
      <c r="W48" s="163"/>
      <c r="X48" s="163" t="s">
        <v>240</v>
      </c>
      <c r="Y48" s="163" t="s">
        <v>219</v>
      </c>
      <c r="Z48" s="153"/>
      <c r="AA48" s="153"/>
      <c r="AB48" s="153"/>
      <c r="AC48" s="153"/>
      <c r="AD48" s="153"/>
      <c r="AE48" s="153"/>
      <c r="AF48" s="153"/>
      <c r="AG48" s="153" t="s">
        <v>350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33.75" outlineLevel="1" x14ac:dyDescent="0.2">
      <c r="A49" s="180">
        <v>39</v>
      </c>
      <c r="B49" s="181" t="s">
        <v>1951</v>
      </c>
      <c r="C49" s="187" t="s">
        <v>2204</v>
      </c>
      <c r="D49" s="182" t="s">
        <v>992</v>
      </c>
      <c r="E49" s="183">
        <v>180</v>
      </c>
      <c r="F49" s="184">
        <v>0</v>
      </c>
      <c r="G49" s="185">
        <f t="shared" si="14"/>
        <v>0</v>
      </c>
      <c r="H49" s="164">
        <v>0</v>
      </c>
      <c r="I49" s="163">
        <f t="shared" si="15"/>
        <v>0</v>
      </c>
      <c r="J49" s="164">
        <v>386.58</v>
      </c>
      <c r="K49" s="163">
        <f t="shared" si="16"/>
        <v>69584.399999999994</v>
      </c>
      <c r="L49" s="163">
        <v>21</v>
      </c>
      <c r="M49" s="163">
        <f t="shared" si="17"/>
        <v>0</v>
      </c>
      <c r="N49" s="162">
        <v>0</v>
      </c>
      <c r="O49" s="162">
        <f t="shared" si="18"/>
        <v>0</v>
      </c>
      <c r="P49" s="162">
        <v>0</v>
      </c>
      <c r="Q49" s="162">
        <f t="shared" si="19"/>
        <v>0</v>
      </c>
      <c r="R49" s="163"/>
      <c r="S49" s="163" t="s">
        <v>229</v>
      </c>
      <c r="T49" s="163" t="s">
        <v>217</v>
      </c>
      <c r="U49" s="163">
        <v>0</v>
      </c>
      <c r="V49" s="163">
        <f t="shared" si="20"/>
        <v>0</v>
      </c>
      <c r="W49" s="163"/>
      <c r="X49" s="163" t="s">
        <v>240</v>
      </c>
      <c r="Y49" s="163" t="s">
        <v>219</v>
      </c>
      <c r="Z49" s="153"/>
      <c r="AA49" s="153"/>
      <c r="AB49" s="153"/>
      <c r="AC49" s="153"/>
      <c r="AD49" s="153"/>
      <c r="AE49" s="153"/>
      <c r="AF49" s="153"/>
      <c r="AG49" s="153" t="s">
        <v>350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33.75" outlineLevel="1" x14ac:dyDescent="0.2">
      <c r="A50" s="180">
        <v>40</v>
      </c>
      <c r="B50" s="181" t="s">
        <v>1952</v>
      </c>
      <c r="C50" s="187" t="s">
        <v>2205</v>
      </c>
      <c r="D50" s="182" t="s">
        <v>992</v>
      </c>
      <c r="E50" s="183">
        <v>50</v>
      </c>
      <c r="F50" s="184">
        <v>0</v>
      </c>
      <c r="G50" s="185">
        <f t="shared" si="14"/>
        <v>0</v>
      </c>
      <c r="H50" s="164">
        <v>0</v>
      </c>
      <c r="I50" s="163">
        <f t="shared" si="15"/>
        <v>0</v>
      </c>
      <c r="J50" s="164">
        <v>434.98</v>
      </c>
      <c r="K50" s="163">
        <f t="shared" si="16"/>
        <v>21749</v>
      </c>
      <c r="L50" s="163">
        <v>21</v>
      </c>
      <c r="M50" s="163">
        <f t="shared" si="17"/>
        <v>0</v>
      </c>
      <c r="N50" s="162">
        <v>0</v>
      </c>
      <c r="O50" s="162">
        <f t="shared" si="18"/>
        <v>0</v>
      </c>
      <c r="P50" s="162">
        <v>0</v>
      </c>
      <c r="Q50" s="162">
        <f t="shared" si="19"/>
        <v>0</v>
      </c>
      <c r="R50" s="163"/>
      <c r="S50" s="163" t="s">
        <v>229</v>
      </c>
      <c r="T50" s="163" t="s">
        <v>217</v>
      </c>
      <c r="U50" s="163">
        <v>0</v>
      </c>
      <c r="V50" s="163">
        <f t="shared" si="20"/>
        <v>0</v>
      </c>
      <c r="W50" s="163"/>
      <c r="X50" s="163" t="s">
        <v>240</v>
      </c>
      <c r="Y50" s="163" t="s">
        <v>219</v>
      </c>
      <c r="Z50" s="153"/>
      <c r="AA50" s="153"/>
      <c r="AB50" s="153"/>
      <c r="AC50" s="153"/>
      <c r="AD50" s="153"/>
      <c r="AE50" s="153"/>
      <c r="AF50" s="153"/>
      <c r="AG50" s="153" t="s">
        <v>350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80">
        <v>41</v>
      </c>
      <c r="B51" s="181" t="s">
        <v>1953</v>
      </c>
      <c r="C51" s="187" t="s">
        <v>2206</v>
      </c>
      <c r="D51" s="182" t="s">
        <v>249</v>
      </c>
      <c r="E51" s="183">
        <v>650</v>
      </c>
      <c r="F51" s="184">
        <v>0</v>
      </c>
      <c r="G51" s="185">
        <f t="shared" si="14"/>
        <v>0</v>
      </c>
      <c r="H51" s="164">
        <v>0</v>
      </c>
      <c r="I51" s="163">
        <f t="shared" si="15"/>
        <v>0</v>
      </c>
      <c r="J51" s="164">
        <v>75.930000000000007</v>
      </c>
      <c r="K51" s="163">
        <f t="shared" si="16"/>
        <v>49354.5</v>
      </c>
      <c r="L51" s="163">
        <v>21</v>
      </c>
      <c r="M51" s="163">
        <f t="shared" si="17"/>
        <v>0</v>
      </c>
      <c r="N51" s="162">
        <v>0</v>
      </c>
      <c r="O51" s="162">
        <f t="shared" si="18"/>
        <v>0</v>
      </c>
      <c r="P51" s="162">
        <v>0</v>
      </c>
      <c r="Q51" s="162">
        <f t="shared" si="19"/>
        <v>0</v>
      </c>
      <c r="R51" s="163"/>
      <c r="S51" s="163" t="s">
        <v>229</v>
      </c>
      <c r="T51" s="163" t="s">
        <v>217</v>
      </c>
      <c r="U51" s="163">
        <v>0</v>
      </c>
      <c r="V51" s="163">
        <f t="shared" si="20"/>
        <v>0</v>
      </c>
      <c r="W51" s="163"/>
      <c r="X51" s="163" t="s">
        <v>240</v>
      </c>
      <c r="Y51" s="163" t="s">
        <v>219</v>
      </c>
      <c r="Z51" s="153"/>
      <c r="AA51" s="153"/>
      <c r="AB51" s="153"/>
      <c r="AC51" s="153"/>
      <c r="AD51" s="153"/>
      <c r="AE51" s="153"/>
      <c r="AF51" s="153"/>
      <c r="AG51" s="153" t="s">
        <v>350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80">
        <v>42</v>
      </c>
      <c r="B52" s="181" t="s">
        <v>1954</v>
      </c>
      <c r="C52" s="187" t="s">
        <v>2207</v>
      </c>
      <c r="D52" s="182" t="s">
        <v>249</v>
      </c>
      <c r="E52" s="183">
        <v>1450</v>
      </c>
      <c r="F52" s="184">
        <v>0</v>
      </c>
      <c r="G52" s="185">
        <f t="shared" si="14"/>
        <v>0</v>
      </c>
      <c r="H52" s="164">
        <v>0</v>
      </c>
      <c r="I52" s="163">
        <f t="shared" si="15"/>
        <v>0</v>
      </c>
      <c r="J52" s="164">
        <v>81.09</v>
      </c>
      <c r="K52" s="163">
        <f t="shared" si="16"/>
        <v>117580.5</v>
      </c>
      <c r="L52" s="163">
        <v>21</v>
      </c>
      <c r="M52" s="163">
        <f t="shared" si="17"/>
        <v>0</v>
      </c>
      <c r="N52" s="162">
        <v>0</v>
      </c>
      <c r="O52" s="162">
        <f t="shared" si="18"/>
        <v>0</v>
      </c>
      <c r="P52" s="162">
        <v>0</v>
      </c>
      <c r="Q52" s="162">
        <f t="shared" si="19"/>
        <v>0</v>
      </c>
      <c r="R52" s="163"/>
      <c r="S52" s="163" t="s">
        <v>229</v>
      </c>
      <c r="T52" s="163" t="s">
        <v>217</v>
      </c>
      <c r="U52" s="163">
        <v>0</v>
      </c>
      <c r="V52" s="163">
        <f t="shared" si="20"/>
        <v>0</v>
      </c>
      <c r="W52" s="163"/>
      <c r="X52" s="163" t="s">
        <v>240</v>
      </c>
      <c r="Y52" s="163" t="s">
        <v>219</v>
      </c>
      <c r="Z52" s="153"/>
      <c r="AA52" s="153"/>
      <c r="AB52" s="153"/>
      <c r="AC52" s="153"/>
      <c r="AD52" s="153"/>
      <c r="AE52" s="153"/>
      <c r="AF52" s="153"/>
      <c r="AG52" s="153" t="s">
        <v>350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80">
        <v>43</v>
      </c>
      <c r="B53" s="181" t="s">
        <v>1955</v>
      </c>
      <c r="C53" s="187" t="s">
        <v>1956</v>
      </c>
      <c r="D53" s="182" t="s">
        <v>575</v>
      </c>
      <c r="E53" s="183">
        <v>1</v>
      </c>
      <c r="F53" s="184">
        <v>0</v>
      </c>
      <c r="G53" s="185">
        <f t="shared" si="14"/>
        <v>0</v>
      </c>
      <c r="H53" s="164">
        <v>0</v>
      </c>
      <c r="I53" s="163">
        <f t="shared" si="15"/>
        <v>0</v>
      </c>
      <c r="J53" s="164">
        <v>12100</v>
      </c>
      <c r="K53" s="163">
        <f t="shared" si="16"/>
        <v>12100</v>
      </c>
      <c r="L53" s="163">
        <v>21</v>
      </c>
      <c r="M53" s="163">
        <f t="shared" si="17"/>
        <v>0</v>
      </c>
      <c r="N53" s="162">
        <v>0</v>
      </c>
      <c r="O53" s="162">
        <f t="shared" si="18"/>
        <v>0</v>
      </c>
      <c r="P53" s="162">
        <v>0</v>
      </c>
      <c r="Q53" s="162">
        <f t="shared" si="19"/>
        <v>0</v>
      </c>
      <c r="R53" s="163"/>
      <c r="S53" s="163" t="s">
        <v>229</v>
      </c>
      <c r="T53" s="163" t="s">
        <v>217</v>
      </c>
      <c r="U53" s="163">
        <v>0</v>
      </c>
      <c r="V53" s="163">
        <f t="shared" si="20"/>
        <v>0</v>
      </c>
      <c r="W53" s="163"/>
      <c r="X53" s="163" t="s">
        <v>240</v>
      </c>
      <c r="Y53" s="163" t="s">
        <v>219</v>
      </c>
      <c r="Z53" s="153"/>
      <c r="AA53" s="153"/>
      <c r="AB53" s="153"/>
      <c r="AC53" s="153"/>
      <c r="AD53" s="153"/>
      <c r="AE53" s="153"/>
      <c r="AF53" s="153"/>
      <c r="AG53" s="153" t="s">
        <v>350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80">
        <v>44</v>
      </c>
      <c r="B54" s="181" t="s">
        <v>1957</v>
      </c>
      <c r="C54" s="187" t="s">
        <v>1958</v>
      </c>
      <c r="D54" s="182" t="s">
        <v>1959</v>
      </c>
      <c r="E54" s="183">
        <v>1</v>
      </c>
      <c r="F54" s="184">
        <v>0</v>
      </c>
      <c r="G54" s="185">
        <f t="shared" si="14"/>
        <v>0</v>
      </c>
      <c r="H54" s="164">
        <v>0</v>
      </c>
      <c r="I54" s="163">
        <f t="shared" si="15"/>
        <v>0</v>
      </c>
      <c r="J54" s="164">
        <v>23000</v>
      </c>
      <c r="K54" s="163">
        <f t="shared" si="16"/>
        <v>23000</v>
      </c>
      <c r="L54" s="163">
        <v>21</v>
      </c>
      <c r="M54" s="163">
        <f t="shared" si="17"/>
        <v>0</v>
      </c>
      <c r="N54" s="162">
        <v>0</v>
      </c>
      <c r="O54" s="162">
        <f t="shared" si="18"/>
        <v>0</v>
      </c>
      <c r="P54" s="162">
        <v>0</v>
      </c>
      <c r="Q54" s="162">
        <f t="shared" si="19"/>
        <v>0</v>
      </c>
      <c r="R54" s="163"/>
      <c r="S54" s="163" t="s">
        <v>229</v>
      </c>
      <c r="T54" s="163" t="s">
        <v>217</v>
      </c>
      <c r="U54" s="163">
        <v>0</v>
      </c>
      <c r="V54" s="163">
        <f t="shared" si="20"/>
        <v>0</v>
      </c>
      <c r="W54" s="163"/>
      <c r="X54" s="163" t="s">
        <v>240</v>
      </c>
      <c r="Y54" s="163" t="s">
        <v>219</v>
      </c>
      <c r="Z54" s="153"/>
      <c r="AA54" s="153"/>
      <c r="AB54" s="153"/>
      <c r="AC54" s="153"/>
      <c r="AD54" s="153"/>
      <c r="AE54" s="153"/>
      <c r="AF54" s="153"/>
      <c r="AG54" s="153" t="s">
        <v>350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80">
        <v>45</v>
      </c>
      <c r="B55" s="181" t="s">
        <v>1960</v>
      </c>
      <c r="C55" s="187" t="s">
        <v>1961</v>
      </c>
      <c r="D55" s="182" t="s">
        <v>1959</v>
      </c>
      <c r="E55" s="183">
        <v>1</v>
      </c>
      <c r="F55" s="184">
        <v>0</v>
      </c>
      <c r="G55" s="185">
        <f t="shared" si="14"/>
        <v>0</v>
      </c>
      <c r="H55" s="164">
        <v>0</v>
      </c>
      <c r="I55" s="163">
        <f t="shared" si="15"/>
        <v>0</v>
      </c>
      <c r="J55" s="164">
        <v>5400</v>
      </c>
      <c r="K55" s="163">
        <f t="shared" si="16"/>
        <v>5400</v>
      </c>
      <c r="L55" s="163">
        <v>21</v>
      </c>
      <c r="M55" s="163">
        <f t="shared" si="17"/>
        <v>0</v>
      </c>
      <c r="N55" s="162">
        <v>0</v>
      </c>
      <c r="O55" s="162">
        <f t="shared" si="18"/>
        <v>0</v>
      </c>
      <c r="P55" s="162">
        <v>0</v>
      </c>
      <c r="Q55" s="162">
        <f t="shared" si="19"/>
        <v>0</v>
      </c>
      <c r="R55" s="163"/>
      <c r="S55" s="163" t="s">
        <v>229</v>
      </c>
      <c r="T55" s="163" t="s">
        <v>217</v>
      </c>
      <c r="U55" s="163">
        <v>0</v>
      </c>
      <c r="V55" s="163">
        <f t="shared" si="20"/>
        <v>0</v>
      </c>
      <c r="W55" s="163"/>
      <c r="X55" s="163" t="s">
        <v>240</v>
      </c>
      <c r="Y55" s="163" t="s">
        <v>219</v>
      </c>
      <c r="Z55" s="153"/>
      <c r="AA55" s="153"/>
      <c r="AB55" s="153"/>
      <c r="AC55" s="153"/>
      <c r="AD55" s="153"/>
      <c r="AE55" s="153"/>
      <c r="AF55" s="153"/>
      <c r="AG55" s="153" t="s">
        <v>350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80">
        <v>46</v>
      </c>
      <c r="B56" s="181" t="s">
        <v>1962</v>
      </c>
      <c r="C56" s="187" t="s">
        <v>1963</v>
      </c>
      <c r="D56" s="182" t="s">
        <v>1959</v>
      </c>
      <c r="E56" s="183">
        <v>1</v>
      </c>
      <c r="F56" s="184">
        <v>0</v>
      </c>
      <c r="G56" s="185">
        <f t="shared" si="14"/>
        <v>0</v>
      </c>
      <c r="H56" s="164">
        <v>0</v>
      </c>
      <c r="I56" s="163">
        <f t="shared" si="15"/>
        <v>0</v>
      </c>
      <c r="J56" s="164">
        <v>21600</v>
      </c>
      <c r="K56" s="163">
        <f t="shared" si="16"/>
        <v>21600</v>
      </c>
      <c r="L56" s="163">
        <v>21</v>
      </c>
      <c r="M56" s="163">
        <f t="shared" si="17"/>
        <v>0</v>
      </c>
      <c r="N56" s="162">
        <v>0</v>
      </c>
      <c r="O56" s="162">
        <f t="shared" si="18"/>
        <v>0</v>
      </c>
      <c r="P56" s="162">
        <v>0</v>
      </c>
      <c r="Q56" s="162">
        <f t="shared" si="19"/>
        <v>0</v>
      </c>
      <c r="R56" s="163"/>
      <c r="S56" s="163" t="s">
        <v>229</v>
      </c>
      <c r="T56" s="163" t="s">
        <v>217</v>
      </c>
      <c r="U56" s="163">
        <v>0</v>
      </c>
      <c r="V56" s="163">
        <f t="shared" si="20"/>
        <v>0</v>
      </c>
      <c r="W56" s="163"/>
      <c r="X56" s="163" t="s">
        <v>240</v>
      </c>
      <c r="Y56" s="163" t="s">
        <v>219</v>
      </c>
      <c r="Z56" s="153"/>
      <c r="AA56" s="153"/>
      <c r="AB56" s="153"/>
      <c r="AC56" s="153"/>
      <c r="AD56" s="153"/>
      <c r="AE56" s="153"/>
      <c r="AF56" s="153"/>
      <c r="AG56" s="153" t="s">
        <v>350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80">
        <v>47</v>
      </c>
      <c r="B57" s="181" t="s">
        <v>1964</v>
      </c>
      <c r="C57" s="187" t="s">
        <v>1965</v>
      </c>
      <c r="D57" s="182" t="s">
        <v>1959</v>
      </c>
      <c r="E57" s="183">
        <v>1</v>
      </c>
      <c r="F57" s="184">
        <v>0</v>
      </c>
      <c r="G57" s="185">
        <f t="shared" si="14"/>
        <v>0</v>
      </c>
      <c r="H57" s="164">
        <v>0</v>
      </c>
      <c r="I57" s="163">
        <f t="shared" si="15"/>
        <v>0</v>
      </c>
      <c r="J57" s="164">
        <v>5400</v>
      </c>
      <c r="K57" s="163">
        <f t="shared" si="16"/>
        <v>5400</v>
      </c>
      <c r="L57" s="163">
        <v>21</v>
      </c>
      <c r="M57" s="163">
        <f t="shared" si="17"/>
        <v>0</v>
      </c>
      <c r="N57" s="162">
        <v>0</v>
      </c>
      <c r="O57" s="162">
        <f t="shared" si="18"/>
        <v>0</v>
      </c>
      <c r="P57" s="162">
        <v>0</v>
      </c>
      <c r="Q57" s="162">
        <f t="shared" si="19"/>
        <v>0</v>
      </c>
      <c r="R57" s="163"/>
      <c r="S57" s="163" t="s">
        <v>229</v>
      </c>
      <c r="T57" s="163" t="s">
        <v>217</v>
      </c>
      <c r="U57" s="163">
        <v>0</v>
      </c>
      <c r="V57" s="163">
        <f t="shared" si="20"/>
        <v>0</v>
      </c>
      <c r="W57" s="163"/>
      <c r="X57" s="163" t="s">
        <v>240</v>
      </c>
      <c r="Y57" s="163" t="s">
        <v>219</v>
      </c>
      <c r="Z57" s="153"/>
      <c r="AA57" s="153"/>
      <c r="AB57" s="153"/>
      <c r="AC57" s="153"/>
      <c r="AD57" s="153"/>
      <c r="AE57" s="153"/>
      <c r="AF57" s="153"/>
      <c r="AG57" s="153" t="s">
        <v>350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80">
        <v>48</v>
      </c>
      <c r="B58" s="181" t="s">
        <v>1966</v>
      </c>
      <c r="C58" s="187" t="s">
        <v>1967</v>
      </c>
      <c r="D58" s="182" t="s">
        <v>1959</v>
      </c>
      <c r="E58" s="183">
        <v>1</v>
      </c>
      <c r="F58" s="184">
        <v>0</v>
      </c>
      <c r="G58" s="185">
        <f t="shared" si="14"/>
        <v>0</v>
      </c>
      <c r="H58" s="164">
        <v>0</v>
      </c>
      <c r="I58" s="163">
        <f t="shared" si="15"/>
        <v>0</v>
      </c>
      <c r="J58" s="164">
        <v>9600</v>
      </c>
      <c r="K58" s="163">
        <f t="shared" si="16"/>
        <v>9600</v>
      </c>
      <c r="L58" s="163">
        <v>21</v>
      </c>
      <c r="M58" s="163">
        <f t="shared" si="17"/>
        <v>0</v>
      </c>
      <c r="N58" s="162">
        <v>0</v>
      </c>
      <c r="O58" s="162">
        <f t="shared" si="18"/>
        <v>0</v>
      </c>
      <c r="P58" s="162">
        <v>0</v>
      </c>
      <c r="Q58" s="162">
        <f t="shared" si="19"/>
        <v>0</v>
      </c>
      <c r="R58" s="163"/>
      <c r="S58" s="163" t="s">
        <v>229</v>
      </c>
      <c r="T58" s="163" t="s">
        <v>217</v>
      </c>
      <c r="U58" s="163">
        <v>0</v>
      </c>
      <c r="V58" s="163">
        <f t="shared" si="20"/>
        <v>0</v>
      </c>
      <c r="W58" s="163"/>
      <c r="X58" s="163" t="s">
        <v>240</v>
      </c>
      <c r="Y58" s="163" t="s">
        <v>219</v>
      </c>
      <c r="Z58" s="153"/>
      <c r="AA58" s="153"/>
      <c r="AB58" s="153"/>
      <c r="AC58" s="153"/>
      <c r="AD58" s="153"/>
      <c r="AE58" s="153"/>
      <c r="AF58" s="153"/>
      <c r="AG58" s="153" t="s">
        <v>350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80">
        <v>49</v>
      </c>
      <c r="B59" s="181" t="s">
        <v>1968</v>
      </c>
      <c r="C59" s="187" t="s">
        <v>1969</v>
      </c>
      <c r="D59" s="182" t="s">
        <v>1959</v>
      </c>
      <c r="E59" s="183">
        <v>1</v>
      </c>
      <c r="F59" s="184">
        <v>0</v>
      </c>
      <c r="G59" s="185">
        <f t="shared" si="14"/>
        <v>0</v>
      </c>
      <c r="H59" s="164">
        <v>0</v>
      </c>
      <c r="I59" s="163">
        <f t="shared" si="15"/>
        <v>0</v>
      </c>
      <c r="J59" s="164">
        <v>30100</v>
      </c>
      <c r="K59" s="163">
        <f t="shared" si="16"/>
        <v>30100</v>
      </c>
      <c r="L59" s="163">
        <v>21</v>
      </c>
      <c r="M59" s="163">
        <f t="shared" si="17"/>
        <v>0</v>
      </c>
      <c r="N59" s="162">
        <v>0</v>
      </c>
      <c r="O59" s="162">
        <f t="shared" si="18"/>
        <v>0</v>
      </c>
      <c r="P59" s="162">
        <v>0</v>
      </c>
      <c r="Q59" s="162">
        <f t="shared" si="19"/>
        <v>0</v>
      </c>
      <c r="R59" s="163"/>
      <c r="S59" s="163" t="s">
        <v>229</v>
      </c>
      <c r="T59" s="163" t="s">
        <v>217</v>
      </c>
      <c r="U59" s="163">
        <v>0</v>
      </c>
      <c r="V59" s="163">
        <f t="shared" si="20"/>
        <v>0</v>
      </c>
      <c r="W59" s="163"/>
      <c r="X59" s="163" t="s">
        <v>240</v>
      </c>
      <c r="Y59" s="163" t="s">
        <v>219</v>
      </c>
      <c r="Z59" s="153"/>
      <c r="AA59" s="153"/>
      <c r="AB59" s="153"/>
      <c r="AC59" s="153"/>
      <c r="AD59" s="153"/>
      <c r="AE59" s="153"/>
      <c r="AF59" s="153"/>
      <c r="AG59" s="153" t="s">
        <v>350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80">
        <v>50</v>
      </c>
      <c r="B60" s="181" t="s">
        <v>1970</v>
      </c>
      <c r="C60" s="187" t="s">
        <v>1971</v>
      </c>
      <c r="D60" s="182" t="s">
        <v>1959</v>
      </c>
      <c r="E60" s="183">
        <v>1</v>
      </c>
      <c r="F60" s="184">
        <v>0</v>
      </c>
      <c r="G60" s="185">
        <f t="shared" si="14"/>
        <v>0</v>
      </c>
      <c r="H60" s="164">
        <v>0</v>
      </c>
      <c r="I60" s="163">
        <f t="shared" si="15"/>
        <v>0</v>
      </c>
      <c r="J60" s="164">
        <v>2820</v>
      </c>
      <c r="K60" s="163">
        <f t="shared" si="16"/>
        <v>2820</v>
      </c>
      <c r="L60" s="163">
        <v>21</v>
      </c>
      <c r="M60" s="163">
        <f t="shared" si="17"/>
        <v>0</v>
      </c>
      <c r="N60" s="162">
        <v>0</v>
      </c>
      <c r="O60" s="162">
        <f t="shared" si="18"/>
        <v>0</v>
      </c>
      <c r="P60" s="162">
        <v>0</v>
      </c>
      <c r="Q60" s="162">
        <f t="shared" si="19"/>
        <v>0</v>
      </c>
      <c r="R60" s="163"/>
      <c r="S60" s="163" t="s">
        <v>229</v>
      </c>
      <c r="T60" s="163" t="s">
        <v>217</v>
      </c>
      <c r="U60" s="163">
        <v>0</v>
      </c>
      <c r="V60" s="163">
        <f t="shared" si="20"/>
        <v>0</v>
      </c>
      <c r="W60" s="163"/>
      <c r="X60" s="163" t="s">
        <v>240</v>
      </c>
      <c r="Y60" s="163" t="s">
        <v>219</v>
      </c>
      <c r="Z60" s="153"/>
      <c r="AA60" s="153"/>
      <c r="AB60" s="153"/>
      <c r="AC60" s="153"/>
      <c r="AD60" s="153"/>
      <c r="AE60" s="153"/>
      <c r="AF60" s="153"/>
      <c r="AG60" s="153" t="s">
        <v>350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80">
        <v>51</v>
      </c>
      <c r="B61" s="181" t="s">
        <v>1972</v>
      </c>
      <c r="C61" s="187" t="s">
        <v>1973</v>
      </c>
      <c r="D61" s="182" t="s">
        <v>1959</v>
      </c>
      <c r="E61" s="183">
        <v>1</v>
      </c>
      <c r="F61" s="184">
        <v>0</v>
      </c>
      <c r="G61" s="185">
        <f t="shared" si="14"/>
        <v>0</v>
      </c>
      <c r="H61" s="164">
        <v>0</v>
      </c>
      <c r="I61" s="163">
        <f t="shared" si="15"/>
        <v>0</v>
      </c>
      <c r="J61" s="164">
        <v>120000</v>
      </c>
      <c r="K61" s="163">
        <f t="shared" si="16"/>
        <v>120000</v>
      </c>
      <c r="L61" s="163">
        <v>21</v>
      </c>
      <c r="M61" s="163">
        <f t="shared" si="17"/>
        <v>0</v>
      </c>
      <c r="N61" s="162">
        <v>0</v>
      </c>
      <c r="O61" s="162">
        <f t="shared" si="18"/>
        <v>0</v>
      </c>
      <c r="P61" s="162">
        <v>0</v>
      </c>
      <c r="Q61" s="162">
        <f t="shared" si="19"/>
        <v>0</v>
      </c>
      <c r="R61" s="163"/>
      <c r="S61" s="163" t="s">
        <v>229</v>
      </c>
      <c r="T61" s="163" t="s">
        <v>217</v>
      </c>
      <c r="U61" s="163">
        <v>0</v>
      </c>
      <c r="V61" s="163">
        <f t="shared" si="20"/>
        <v>0</v>
      </c>
      <c r="W61" s="163"/>
      <c r="X61" s="163" t="s">
        <v>240</v>
      </c>
      <c r="Y61" s="163" t="s">
        <v>219</v>
      </c>
      <c r="Z61" s="153"/>
      <c r="AA61" s="153"/>
      <c r="AB61" s="153"/>
      <c r="AC61" s="153"/>
      <c r="AD61" s="153"/>
      <c r="AE61" s="153"/>
      <c r="AF61" s="153"/>
      <c r="AG61" s="153" t="s">
        <v>350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80">
        <v>52</v>
      </c>
      <c r="B62" s="181" t="s">
        <v>1974</v>
      </c>
      <c r="C62" s="187" t="s">
        <v>1975</v>
      </c>
      <c r="D62" s="182" t="s">
        <v>1959</v>
      </c>
      <c r="E62" s="183">
        <v>1</v>
      </c>
      <c r="F62" s="184">
        <v>0</v>
      </c>
      <c r="G62" s="185">
        <f t="shared" si="14"/>
        <v>0</v>
      </c>
      <c r="H62" s="164">
        <v>0</v>
      </c>
      <c r="I62" s="163">
        <f t="shared" si="15"/>
        <v>0</v>
      </c>
      <c r="J62" s="164">
        <v>7800</v>
      </c>
      <c r="K62" s="163">
        <f t="shared" si="16"/>
        <v>7800</v>
      </c>
      <c r="L62" s="163">
        <v>21</v>
      </c>
      <c r="M62" s="163">
        <f t="shared" si="17"/>
        <v>0</v>
      </c>
      <c r="N62" s="162">
        <v>0</v>
      </c>
      <c r="O62" s="162">
        <f t="shared" si="18"/>
        <v>0</v>
      </c>
      <c r="P62" s="162">
        <v>0</v>
      </c>
      <c r="Q62" s="162">
        <f t="shared" si="19"/>
        <v>0</v>
      </c>
      <c r="R62" s="163"/>
      <c r="S62" s="163" t="s">
        <v>229</v>
      </c>
      <c r="T62" s="163" t="s">
        <v>217</v>
      </c>
      <c r="U62" s="163">
        <v>0</v>
      </c>
      <c r="V62" s="163">
        <f t="shared" si="20"/>
        <v>0</v>
      </c>
      <c r="W62" s="163"/>
      <c r="X62" s="163" t="s">
        <v>240</v>
      </c>
      <c r="Y62" s="163" t="s">
        <v>219</v>
      </c>
      <c r="Z62" s="153"/>
      <c r="AA62" s="153"/>
      <c r="AB62" s="153"/>
      <c r="AC62" s="153"/>
      <c r="AD62" s="153"/>
      <c r="AE62" s="153"/>
      <c r="AF62" s="153"/>
      <c r="AG62" s="153" t="s">
        <v>350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80">
        <v>53</v>
      </c>
      <c r="B63" s="181" t="s">
        <v>1976</v>
      </c>
      <c r="C63" s="187" t="s">
        <v>1977</v>
      </c>
      <c r="D63" s="182" t="s">
        <v>1959</v>
      </c>
      <c r="E63" s="183">
        <v>1</v>
      </c>
      <c r="F63" s="184">
        <v>0</v>
      </c>
      <c r="G63" s="185">
        <f t="shared" si="14"/>
        <v>0</v>
      </c>
      <c r="H63" s="164">
        <v>0</v>
      </c>
      <c r="I63" s="163">
        <f t="shared" si="15"/>
        <v>0</v>
      </c>
      <c r="J63" s="164">
        <v>6000</v>
      </c>
      <c r="K63" s="163">
        <f t="shared" si="16"/>
        <v>6000</v>
      </c>
      <c r="L63" s="163">
        <v>21</v>
      </c>
      <c r="M63" s="163">
        <f t="shared" si="17"/>
        <v>0</v>
      </c>
      <c r="N63" s="162">
        <v>0</v>
      </c>
      <c r="O63" s="162">
        <f t="shared" si="18"/>
        <v>0</v>
      </c>
      <c r="P63" s="162">
        <v>0</v>
      </c>
      <c r="Q63" s="162">
        <f t="shared" si="19"/>
        <v>0</v>
      </c>
      <c r="R63" s="163"/>
      <c r="S63" s="163" t="s">
        <v>229</v>
      </c>
      <c r="T63" s="163" t="s">
        <v>217</v>
      </c>
      <c r="U63" s="163">
        <v>0</v>
      </c>
      <c r="V63" s="163">
        <f t="shared" si="20"/>
        <v>0</v>
      </c>
      <c r="W63" s="163"/>
      <c r="X63" s="163" t="s">
        <v>240</v>
      </c>
      <c r="Y63" s="163" t="s">
        <v>219</v>
      </c>
      <c r="Z63" s="153"/>
      <c r="AA63" s="153"/>
      <c r="AB63" s="153"/>
      <c r="AC63" s="153"/>
      <c r="AD63" s="153"/>
      <c r="AE63" s="153"/>
      <c r="AF63" s="153"/>
      <c r="AG63" s="153" t="s">
        <v>350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80">
        <v>54</v>
      </c>
      <c r="B64" s="181" t="s">
        <v>1978</v>
      </c>
      <c r="C64" s="187" t="s">
        <v>1979</v>
      </c>
      <c r="D64" s="182" t="s">
        <v>1959</v>
      </c>
      <c r="E64" s="183">
        <v>1</v>
      </c>
      <c r="F64" s="184">
        <v>0</v>
      </c>
      <c r="G64" s="185">
        <f t="shared" si="14"/>
        <v>0</v>
      </c>
      <c r="H64" s="164">
        <v>0</v>
      </c>
      <c r="I64" s="163">
        <f t="shared" si="15"/>
        <v>0</v>
      </c>
      <c r="J64" s="164">
        <v>9000</v>
      </c>
      <c r="K64" s="163">
        <f t="shared" si="16"/>
        <v>9000</v>
      </c>
      <c r="L64" s="163">
        <v>21</v>
      </c>
      <c r="M64" s="163">
        <f t="shared" si="17"/>
        <v>0</v>
      </c>
      <c r="N64" s="162">
        <v>0</v>
      </c>
      <c r="O64" s="162">
        <f t="shared" si="18"/>
        <v>0</v>
      </c>
      <c r="P64" s="162">
        <v>0</v>
      </c>
      <c r="Q64" s="162">
        <f t="shared" si="19"/>
        <v>0</v>
      </c>
      <c r="R64" s="163"/>
      <c r="S64" s="163" t="s">
        <v>229</v>
      </c>
      <c r="T64" s="163" t="s">
        <v>217</v>
      </c>
      <c r="U64" s="163">
        <v>0</v>
      </c>
      <c r="V64" s="163">
        <f t="shared" si="20"/>
        <v>0</v>
      </c>
      <c r="W64" s="163"/>
      <c r="X64" s="163" t="s">
        <v>240</v>
      </c>
      <c r="Y64" s="163" t="s">
        <v>219</v>
      </c>
      <c r="Z64" s="153"/>
      <c r="AA64" s="153"/>
      <c r="AB64" s="153"/>
      <c r="AC64" s="153"/>
      <c r="AD64" s="153"/>
      <c r="AE64" s="153"/>
      <c r="AF64" s="153"/>
      <c r="AG64" s="153" t="s">
        <v>350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80">
        <v>55</v>
      </c>
      <c r="B65" s="181" t="s">
        <v>1980</v>
      </c>
      <c r="C65" s="187" t="s">
        <v>1981</v>
      </c>
      <c r="D65" s="182" t="s">
        <v>1959</v>
      </c>
      <c r="E65" s="183">
        <v>1</v>
      </c>
      <c r="F65" s="184">
        <v>0</v>
      </c>
      <c r="G65" s="185">
        <f t="shared" si="14"/>
        <v>0</v>
      </c>
      <c r="H65" s="164">
        <v>0</v>
      </c>
      <c r="I65" s="163">
        <f t="shared" si="15"/>
        <v>0</v>
      </c>
      <c r="J65" s="164">
        <v>12000</v>
      </c>
      <c r="K65" s="163">
        <f t="shared" si="16"/>
        <v>12000</v>
      </c>
      <c r="L65" s="163">
        <v>21</v>
      </c>
      <c r="M65" s="163">
        <f t="shared" si="17"/>
        <v>0</v>
      </c>
      <c r="N65" s="162">
        <v>0</v>
      </c>
      <c r="O65" s="162">
        <f t="shared" si="18"/>
        <v>0</v>
      </c>
      <c r="P65" s="162">
        <v>0</v>
      </c>
      <c r="Q65" s="162">
        <f t="shared" si="19"/>
        <v>0</v>
      </c>
      <c r="R65" s="163"/>
      <c r="S65" s="163" t="s">
        <v>229</v>
      </c>
      <c r="T65" s="163" t="s">
        <v>217</v>
      </c>
      <c r="U65" s="163">
        <v>0</v>
      </c>
      <c r="V65" s="163">
        <f t="shared" si="20"/>
        <v>0</v>
      </c>
      <c r="W65" s="163"/>
      <c r="X65" s="163" t="s">
        <v>240</v>
      </c>
      <c r="Y65" s="163" t="s">
        <v>219</v>
      </c>
      <c r="Z65" s="153"/>
      <c r="AA65" s="153"/>
      <c r="AB65" s="153"/>
      <c r="AC65" s="153"/>
      <c r="AD65" s="153"/>
      <c r="AE65" s="153"/>
      <c r="AF65" s="153"/>
      <c r="AG65" s="153" t="s">
        <v>350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80">
        <v>56</v>
      </c>
      <c r="B66" s="181" t="s">
        <v>1982</v>
      </c>
      <c r="C66" s="187" t="s">
        <v>1983</v>
      </c>
      <c r="D66" s="182" t="s">
        <v>1959</v>
      </c>
      <c r="E66" s="183">
        <v>1</v>
      </c>
      <c r="F66" s="184">
        <v>0</v>
      </c>
      <c r="G66" s="185">
        <f t="shared" si="14"/>
        <v>0</v>
      </c>
      <c r="H66" s="164">
        <v>0</v>
      </c>
      <c r="I66" s="163">
        <f t="shared" si="15"/>
        <v>0</v>
      </c>
      <c r="J66" s="164">
        <v>25000</v>
      </c>
      <c r="K66" s="163">
        <f t="shared" si="16"/>
        <v>25000</v>
      </c>
      <c r="L66" s="163">
        <v>21</v>
      </c>
      <c r="M66" s="163">
        <f t="shared" si="17"/>
        <v>0</v>
      </c>
      <c r="N66" s="162">
        <v>0</v>
      </c>
      <c r="O66" s="162">
        <f t="shared" si="18"/>
        <v>0</v>
      </c>
      <c r="P66" s="162">
        <v>0</v>
      </c>
      <c r="Q66" s="162">
        <f t="shared" si="19"/>
        <v>0</v>
      </c>
      <c r="R66" s="163"/>
      <c r="S66" s="163" t="s">
        <v>229</v>
      </c>
      <c r="T66" s="163" t="s">
        <v>217</v>
      </c>
      <c r="U66" s="163">
        <v>0</v>
      </c>
      <c r="V66" s="163">
        <f t="shared" si="20"/>
        <v>0</v>
      </c>
      <c r="W66" s="163"/>
      <c r="X66" s="163" t="s">
        <v>240</v>
      </c>
      <c r="Y66" s="163" t="s">
        <v>219</v>
      </c>
      <c r="Z66" s="153"/>
      <c r="AA66" s="153"/>
      <c r="AB66" s="153"/>
      <c r="AC66" s="153"/>
      <c r="AD66" s="153"/>
      <c r="AE66" s="153"/>
      <c r="AF66" s="153"/>
      <c r="AG66" s="153" t="s">
        <v>350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80">
        <v>57</v>
      </c>
      <c r="B67" s="181" t="s">
        <v>1984</v>
      </c>
      <c r="C67" s="187" t="s">
        <v>1985</v>
      </c>
      <c r="D67" s="182" t="s">
        <v>1959</v>
      </c>
      <c r="E67" s="183">
        <v>1</v>
      </c>
      <c r="F67" s="184">
        <v>0</v>
      </c>
      <c r="G67" s="185">
        <f t="shared" si="14"/>
        <v>0</v>
      </c>
      <c r="H67" s="164">
        <v>0</v>
      </c>
      <c r="I67" s="163">
        <f t="shared" si="15"/>
        <v>0</v>
      </c>
      <c r="J67" s="164">
        <v>7800</v>
      </c>
      <c r="K67" s="163">
        <f t="shared" si="16"/>
        <v>7800</v>
      </c>
      <c r="L67" s="163">
        <v>21</v>
      </c>
      <c r="M67" s="163">
        <f t="shared" si="17"/>
        <v>0</v>
      </c>
      <c r="N67" s="162">
        <v>0</v>
      </c>
      <c r="O67" s="162">
        <f t="shared" si="18"/>
        <v>0</v>
      </c>
      <c r="P67" s="162">
        <v>0</v>
      </c>
      <c r="Q67" s="162">
        <f t="shared" si="19"/>
        <v>0</v>
      </c>
      <c r="R67" s="163"/>
      <c r="S67" s="163" t="s">
        <v>229</v>
      </c>
      <c r="T67" s="163" t="s">
        <v>217</v>
      </c>
      <c r="U67" s="163">
        <v>0</v>
      </c>
      <c r="V67" s="163">
        <f t="shared" si="20"/>
        <v>0</v>
      </c>
      <c r="W67" s="163"/>
      <c r="X67" s="163" t="s">
        <v>240</v>
      </c>
      <c r="Y67" s="163" t="s">
        <v>219</v>
      </c>
      <c r="Z67" s="153"/>
      <c r="AA67" s="153"/>
      <c r="AB67" s="153"/>
      <c r="AC67" s="153"/>
      <c r="AD67" s="153"/>
      <c r="AE67" s="153"/>
      <c r="AF67" s="153"/>
      <c r="AG67" s="153" t="s">
        <v>350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80">
        <v>58</v>
      </c>
      <c r="B68" s="181" t="s">
        <v>1986</v>
      </c>
      <c r="C68" s="187" t="s">
        <v>1987</v>
      </c>
      <c r="D68" s="182" t="s">
        <v>1959</v>
      </c>
      <c r="E68" s="183">
        <v>1</v>
      </c>
      <c r="F68" s="184">
        <v>0</v>
      </c>
      <c r="G68" s="185">
        <f t="shared" si="14"/>
        <v>0</v>
      </c>
      <c r="H68" s="164">
        <v>0</v>
      </c>
      <c r="I68" s="163">
        <f t="shared" si="15"/>
        <v>0</v>
      </c>
      <c r="J68" s="164">
        <v>18000</v>
      </c>
      <c r="K68" s="163">
        <f t="shared" si="16"/>
        <v>18000</v>
      </c>
      <c r="L68" s="163">
        <v>21</v>
      </c>
      <c r="M68" s="163">
        <f t="shared" si="17"/>
        <v>0</v>
      </c>
      <c r="N68" s="162">
        <v>0</v>
      </c>
      <c r="O68" s="162">
        <f t="shared" si="18"/>
        <v>0</v>
      </c>
      <c r="P68" s="162">
        <v>0</v>
      </c>
      <c r="Q68" s="162">
        <f t="shared" si="19"/>
        <v>0</v>
      </c>
      <c r="R68" s="163"/>
      <c r="S68" s="163" t="s">
        <v>229</v>
      </c>
      <c r="T68" s="163" t="s">
        <v>217</v>
      </c>
      <c r="U68" s="163">
        <v>0</v>
      </c>
      <c r="V68" s="163">
        <f t="shared" si="20"/>
        <v>0</v>
      </c>
      <c r="W68" s="163"/>
      <c r="X68" s="163" t="s">
        <v>240</v>
      </c>
      <c r="Y68" s="163" t="s">
        <v>219</v>
      </c>
      <c r="Z68" s="153"/>
      <c r="AA68" s="153"/>
      <c r="AB68" s="153"/>
      <c r="AC68" s="153"/>
      <c r="AD68" s="153"/>
      <c r="AE68" s="153"/>
      <c r="AF68" s="153"/>
      <c r="AG68" s="153" t="s">
        <v>350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80">
        <v>59</v>
      </c>
      <c r="B69" s="181" t="s">
        <v>1988</v>
      </c>
      <c r="C69" s="187" t="s">
        <v>1989</v>
      </c>
      <c r="D69" s="182" t="s">
        <v>1959</v>
      </c>
      <c r="E69" s="183">
        <v>1</v>
      </c>
      <c r="F69" s="184">
        <v>0</v>
      </c>
      <c r="G69" s="185">
        <f t="shared" si="14"/>
        <v>0</v>
      </c>
      <c r="H69" s="164">
        <v>0</v>
      </c>
      <c r="I69" s="163">
        <f t="shared" si="15"/>
        <v>0</v>
      </c>
      <c r="J69" s="164">
        <v>24000</v>
      </c>
      <c r="K69" s="163">
        <f t="shared" si="16"/>
        <v>24000</v>
      </c>
      <c r="L69" s="163">
        <v>21</v>
      </c>
      <c r="M69" s="163">
        <f t="shared" si="17"/>
        <v>0</v>
      </c>
      <c r="N69" s="162">
        <v>0</v>
      </c>
      <c r="O69" s="162">
        <f t="shared" si="18"/>
        <v>0</v>
      </c>
      <c r="P69" s="162">
        <v>0</v>
      </c>
      <c r="Q69" s="162">
        <f t="shared" si="19"/>
        <v>0</v>
      </c>
      <c r="R69" s="163"/>
      <c r="S69" s="163" t="s">
        <v>229</v>
      </c>
      <c r="T69" s="163" t="s">
        <v>217</v>
      </c>
      <c r="U69" s="163">
        <v>0</v>
      </c>
      <c r="V69" s="163">
        <f t="shared" si="20"/>
        <v>0</v>
      </c>
      <c r="W69" s="163"/>
      <c r="X69" s="163" t="s">
        <v>240</v>
      </c>
      <c r="Y69" s="163" t="s">
        <v>219</v>
      </c>
      <c r="Z69" s="153"/>
      <c r="AA69" s="153"/>
      <c r="AB69" s="153"/>
      <c r="AC69" s="153"/>
      <c r="AD69" s="153"/>
      <c r="AE69" s="153"/>
      <c r="AF69" s="153"/>
      <c r="AG69" s="153" t="s">
        <v>350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4">
        <v>60</v>
      </c>
      <c r="B70" s="175" t="s">
        <v>1990</v>
      </c>
      <c r="C70" s="188" t="s">
        <v>1991</v>
      </c>
      <c r="D70" s="176" t="s">
        <v>1959</v>
      </c>
      <c r="E70" s="177">
        <v>1</v>
      </c>
      <c r="F70" s="178">
        <v>0</v>
      </c>
      <c r="G70" s="179">
        <f t="shared" si="14"/>
        <v>0</v>
      </c>
      <c r="H70" s="164">
        <v>0</v>
      </c>
      <c r="I70" s="163">
        <f t="shared" si="15"/>
        <v>0</v>
      </c>
      <c r="J70" s="164">
        <v>14400</v>
      </c>
      <c r="K70" s="163">
        <f t="shared" si="16"/>
        <v>14400</v>
      </c>
      <c r="L70" s="163">
        <v>21</v>
      </c>
      <c r="M70" s="163">
        <f t="shared" si="17"/>
        <v>0</v>
      </c>
      <c r="N70" s="162">
        <v>0</v>
      </c>
      <c r="O70" s="162">
        <f t="shared" si="18"/>
        <v>0</v>
      </c>
      <c r="P70" s="162">
        <v>0</v>
      </c>
      <c r="Q70" s="162">
        <f t="shared" si="19"/>
        <v>0</v>
      </c>
      <c r="R70" s="163"/>
      <c r="S70" s="163" t="s">
        <v>229</v>
      </c>
      <c r="T70" s="163" t="s">
        <v>217</v>
      </c>
      <c r="U70" s="163">
        <v>0</v>
      </c>
      <c r="V70" s="163">
        <f t="shared" si="20"/>
        <v>0</v>
      </c>
      <c r="W70" s="163"/>
      <c r="X70" s="163" t="s">
        <v>240</v>
      </c>
      <c r="Y70" s="163" t="s">
        <v>219</v>
      </c>
      <c r="Z70" s="153"/>
      <c r="AA70" s="153"/>
      <c r="AB70" s="153"/>
      <c r="AC70" s="153"/>
      <c r="AD70" s="153"/>
      <c r="AE70" s="153"/>
      <c r="AF70" s="153"/>
      <c r="AG70" s="153" t="s">
        <v>350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3"/>
      <c r="B71" s="4"/>
      <c r="C71" s="18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197</v>
      </c>
    </row>
    <row r="72" spans="1:60" x14ac:dyDescent="0.2">
      <c r="A72" s="156"/>
      <c r="B72" s="157" t="s">
        <v>31</v>
      </c>
      <c r="C72" s="190"/>
      <c r="D72" s="158"/>
      <c r="E72" s="159"/>
      <c r="F72" s="159"/>
      <c r="G72" s="173">
        <f>G8+G23+G38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234</v>
      </c>
    </row>
    <row r="73" spans="1:60" x14ac:dyDescent="0.2">
      <c r="A73" s="3"/>
      <c r="B73" s="4"/>
      <c r="C73" s="189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8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1"/>
      <c r="B75" s="261"/>
      <c r="C75" s="262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63"/>
      <c r="B76" s="263"/>
      <c r="C76" s="264"/>
      <c r="D76" s="263"/>
      <c r="E76" s="263"/>
      <c r="F76" s="263"/>
      <c r="G76" s="26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235</v>
      </c>
    </row>
    <row r="77" spans="1:60" x14ac:dyDescent="0.2">
      <c r="A77" s="263"/>
      <c r="B77" s="263"/>
      <c r="C77" s="264"/>
      <c r="D77" s="263"/>
      <c r="E77" s="263"/>
      <c r="F77" s="263"/>
      <c r="G77" s="26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63"/>
      <c r="B78" s="263"/>
      <c r="C78" s="264"/>
      <c r="D78" s="263"/>
      <c r="E78" s="263"/>
      <c r="F78" s="263"/>
      <c r="G78" s="26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63"/>
      <c r="B79" s="263"/>
      <c r="C79" s="264"/>
      <c r="D79" s="263"/>
      <c r="E79" s="263"/>
      <c r="F79" s="263"/>
      <c r="G79" s="26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63"/>
      <c r="B80" s="263"/>
      <c r="C80" s="264"/>
      <c r="D80" s="263"/>
      <c r="E80" s="263"/>
      <c r="F80" s="263"/>
      <c r="G80" s="26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8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191"/>
      <c r="D82" s="10"/>
      <c r="AG82" t="s">
        <v>236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76:G80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E3E8-2E53-4038-A419-4B29FBE0542F}">
  <sheetPr>
    <outlinePr summaryBelow="0"/>
  </sheetPr>
  <dimension ref="A1:BH5000"/>
  <sheetViews>
    <sheetView zoomScale="130" zoomScaleNormal="130" workbookViewId="0">
      <pane ySplit="7" topLeftCell="A29" activePane="bottomLeft" state="frozen"/>
      <selection pane="bottomLeft" activeCell="F44" sqref="F44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84</v>
      </c>
      <c r="C3" s="255" t="s">
        <v>85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90</v>
      </c>
      <c r="C4" s="258" t="s">
        <v>91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91</v>
      </c>
      <c r="C8" s="186" t="s">
        <v>142</v>
      </c>
      <c r="D8" s="169"/>
      <c r="E8" s="170"/>
      <c r="F8" s="171"/>
      <c r="G8" s="172">
        <f>SUMIF(AG9:AG31,"&lt;&gt;NOR",G9:G31)</f>
        <v>0</v>
      </c>
      <c r="H8" s="166"/>
      <c r="I8" s="166">
        <f>SUM(I9:I31)</f>
        <v>412364</v>
      </c>
      <c r="J8" s="166"/>
      <c r="K8" s="166">
        <f>SUM(K9:K31)</f>
        <v>264933</v>
      </c>
      <c r="L8" s="166"/>
      <c r="M8" s="166">
        <f>SUM(M9:M31)</f>
        <v>0</v>
      </c>
      <c r="N8" s="165"/>
      <c r="O8" s="165">
        <f>SUM(O9:O31)</f>
        <v>0</v>
      </c>
      <c r="P8" s="165"/>
      <c r="Q8" s="165">
        <f>SUM(Q9:Q31)</f>
        <v>0</v>
      </c>
      <c r="R8" s="166"/>
      <c r="S8" s="166"/>
      <c r="T8" s="166"/>
      <c r="U8" s="166"/>
      <c r="V8" s="166">
        <f>SUM(V9:V31)</f>
        <v>0</v>
      </c>
      <c r="W8" s="166"/>
      <c r="X8" s="166"/>
      <c r="Y8" s="166"/>
      <c r="AG8" t="s">
        <v>212</v>
      </c>
    </row>
    <row r="9" spans="1:60" outlineLevel="1" x14ac:dyDescent="0.2">
      <c r="A9" s="180">
        <v>1</v>
      </c>
      <c r="B9" s="181" t="s">
        <v>1992</v>
      </c>
      <c r="C9" s="187" t="s">
        <v>2208</v>
      </c>
      <c r="D9" s="182" t="s">
        <v>575</v>
      </c>
      <c r="E9" s="183">
        <v>1</v>
      </c>
      <c r="F9" s="184">
        <v>0</v>
      </c>
      <c r="G9" s="185">
        <f t="shared" ref="G9:G31" si="0">ROUND(E9*F9,2)</f>
        <v>0</v>
      </c>
      <c r="H9" s="164">
        <v>21500</v>
      </c>
      <c r="I9" s="163">
        <f t="shared" ref="I9:I31" si="1">ROUND(E9*H9,2)</f>
        <v>21500</v>
      </c>
      <c r="J9" s="164">
        <v>6300</v>
      </c>
      <c r="K9" s="163">
        <f t="shared" ref="K9:K31" si="2">ROUND(E9*J9,2)</f>
        <v>6300</v>
      </c>
      <c r="L9" s="163">
        <v>21</v>
      </c>
      <c r="M9" s="163">
        <f t="shared" ref="M9:M31" si="3">G9*(1+L9/100)</f>
        <v>0</v>
      </c>
      <c r="N9" s="162">
        <v>0</v>
      </c>
      <c r="O9" s="162">
        <f t="shared" ref="O9:O31" si="4">ROUND(E9*N9,2)</f>
        <v>0</v>
      </c>
      <c r="P9" s="162">
        <v>0</v>
      </c>
      <c r="Q9" s="162">
        <f t="shared" ref="Q9:Q31" si="5">ROUND(E9*P9,2)</f>
        <v>0</v>
      </c>
      <c r="R9" s="163"/>
      <c r="S9" s="163" t="s">
        <v>229</v>
      </c>
      <c r="T9" s="163" t="s">
        <v>217</v>
      </c>
      <c r="U9" s="163">
        <v>0</v>
      </c>
      <c r="V9" s="163">
        <f t="shared" ref="V9:V31" si="6">ROUND(E9*U9,2)</f>
        <v>0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350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80">
        <v>2</v>
      </c>
      <c r="B10" s="181" t="s">
        <v>1993</v>
      </c>
      <c r="C10" s="187" t="s">
        <v>1994</v>
      </c>
      <c r="D10" s="182" t="s">
        <v>575</v>
      </c>
      <c r="E10" s="183">
        <v>1</v>
      </c>
      <c r="F10" s="184">
        <v>0</v>
      </c>
      <c r="G10" s="185">
        <f t="shared" si="0"/>
        <v>0</v>
      </c>
      <c r="H10" s="164">
        <v>1932</v>
      </c>
      <c r="I10" s="163">
        <f t="shared" si="1"/>
        <v>1932</v>
      </c>
      <c r="J10" s="164">
        <v>210</v>
      </c>
      <c r="K10" s="163">
        <f t="shared" si="2"/>
        <v>210</v>
      </c>
      <c r="L10" s="163">
        <v>21</v>
      </c>
      <c r="M10" s="163">
        <f t="shared" si="3"/>
        <v>0</v>
      </c>
      <c r="N10" s="162">
        <v>0</v>
      </c>
      <c r="O10" s="162">
        <f t="shared" si="4"/>
        <v>0</v>
      </c>
      <c r="P10" s="162">
        <v>0</v>
      </c>
      <c r="Q10" s="162">
        <f t="shared" si="5"/>
        <v>0</v>
      </c>
      <c r="R10" s="163"/>
      <c r="S10" s="163" t="s">
        <v>229</v>
      </c>
      <c r="T10" s="163" t="s">
        <v>217</v>
      </c>
      <c r="U10" s="163">
        <v>0</v>
      </c>
      <c r="V10" s="163">
        <f t="shared" si="6"/>
        <v>0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350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0">
        <v>3</v>
      </c>
      <c r="B11" s="181" t="s">
        <v>1995</v>
      </c>
      <c r="C11" s="187" t="s">
        <v>2209</v>
      </c>
      <c r="D11" s="182" t="s">
        <v>575</v>
      </c>
      <c r="E11" s="183">
        <v>13</v>
      </c>
      <c r="F11" s="184">
        <v>0</v>
      </c>
      <c r="G11" s="185">
        <f t="shared" si="0"/>
        <v>0</v>
      </c>
      <c r="H11" s="164">
        <v>2245.6</v>
      </c>
      <c r="I11" s="163">
        <f t="shared" si="1"/>
        <v>29192.799999999999</v>
      </c>
      <c r="J11" s="164">
        <v>490</v>
      </c>
      <c r="K11" s="163">
        <f t="shared" si="2"/>
        <v>6370</v>
      </c>
      <c r="L11" s="163">
        <v>21</v>
      </c>
      <c r="M11" s="163">
        <f t="shared" si="3"/>
        <v>0</v>
      </c>
      <c r="N11" s="162">
        <v>0</v>
      </c>
      <c r="O11" s="162">
        <f t="shared" si="4"/>
        <v>0</v>
      </c>
      <c r="P11" s="162">
        <v>0</v>
      </c>
      <c r="Q11" s="162">
        <f t="shared" si="5"/>
        <v>0</v>
      </c>
      <c r="R11" s="163"/>
      <c r="S11" s="163" t="s">
        <v>229</v>
      </c>
      <c r="T11" s="163" t="s">
        <v>217</v>
      </c>
      <c r="U11" s="163">
        <v>0</v>
      </c>
      <c r="V11" s="163">
        <f t="shared" si="6"/>
        <v>0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350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0">
        <v>4</v>
      </c>
      <c r="B12" s="181" t="s">
        <v>1996</v>
      </c>
      <c r="C12" s="187" t="s">
        <v>1997</v>
      </c>
      <c r="D12" s="182" t="s">
        <v>575</v>
      </c>
      <c r="E12" s="183">
        <v>7</v>
      </c>
      <c r="F12" s="184">
        <v>0</v>
      </c>
      <c r="G12" s="185">
        <f t="shared" si="0"/>
        <v>0</v>
      </c>
      <c r="H12" s="164">
        <v>2650</v>
      </c>
      <c r="I12" s="163">
        <f t="shared" si="1"/>
        <v>18550</v>
      </c>
      <c r="J12" s="164">
        <v>750</v>
      </c>
      <c r="K12" s="163">
        <f t="shared" si="2"/>
        <v>5250</v>
      </c>
      <c r="L12" s="163">
        <v>21</v>
      </c>
      <c r="M12" s="163">
        <f t="shared" si="3"/>
        <v>0</v>
      </c>
      <c r="N12" s="162">
        <v>0</v>
      </c>
      <c r="O12" s="162">
        <f t="shared" si="4"/>
        <v>0</v>
      </c>
      <c r="P12" s="162">
        <v>0</v>
      </c>
      <c r="Q12" s="162">
        <f t="shared" si="5"/>
        <v>0</v>
      </c>
      <c r="R12" s="163"/>
      <c r="S12" s="163" t="s">
        <v>229</v>
      </c>
      <c r="T12" s="163" t="s">
        <v>217</v>
      </c>
      <c r="U12" s="163">
        <v>0</v>
      </c>
      <c r="V12" s="163">
        <f t="shared" si="6"/>
        <v>0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350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0">
        <v>5</v>
      </c>
      <c r="B13" s="181" t="s">
        <v>1998</v>
      </c>
      <c r="C13" s="187" t="s">
        <v>2210</v>
      </c>
      <c r="D13" s="182" t="s">
        <v>575</v>
      </c>
      <c r="E13" s="183">
        <v>12</v>
      </c>
      <c r="F13" s="184">
        <v>0</v>
      </c>
      <c r="G13" s="185">
        <f t="shared" si="0"/>
        <v>0</v>
      </c>
      <c r="H13" s="164">
        <v>695.8</v>
      </c>
      <c r="I13" s="163">
        <f t="shared" si="1"/>
        <v>8349.6</v>
      </c>
      <c r="J13" s="164">
        <v>490</v>
      </c>
      <c r="K13" s="163">
        <f t="shared" si="2"/>
        <v>5880</v>
      </c>
      <c r="L13" s="163">
        <v>21</v>
      </c>
      <c r="M13" s="163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3"/>
      <c r="S13" s="163" t="s">
        <v>229</v>
      </c>
      <c r="T13" s="163" t="s">
        <v>217</v>
      </c>
      <c r="U13" s="163">
        <v>0</v>
      </c>
      <c r="V13" s="163">
        <f t="shared" si="6"/>
        <v>0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350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0">
        <v>6</v>
      </c>
      <c r="B14" s="181" t="s">
        <v>1999</v>
      </c>
      <c r="C14" s="187" t="s">
        <v>2211</v>
      </c>
      <c r="D14" s="182" t="s">
        <v>575</v>
      </c>
      <c r="E14" s="183">
        <v>8</v>
      </c>
      <c r="F14" s="184">
        <v>0</v>
      </c>
      <c r="G14" s="185">
        <f t="shared" si="0"/>
        <v>0</v>
      </c>
      <c r="H14" s="164">
        <v>1409.8</v>
      </c>
      <c r="I14" s="163">
        <f t="shared" si="1"/>
        <v>11278.4</v>
      </c>
      <c r="J14" s="164">
        <v>490</v>
      </c>
      <c r="K14" s="163">
        <f t="shared" si="2"/>
        <v>3920</v>
      </c>
      <c r="L14" s="163">
        <v>21</v>
      </c>
      <c r="M14" s="163">
        <f t="shared" si="3"/>
        <v>0</v>
      </c>
      <c r="N14" s="162">
        <v>0</v>
      </c>
      <c r="O14" s="162">
        <f t="shared" si="4"/>
        <v>0</v>
      </c>
      <c r="P14" s="162">
        <v>0</v>
      </c>
      <c r="Q14" s="162">
        <f t="shared" si="5"/>
        <v>0</v>
      </c>
      <c r="R14" s="163"/>
      <c r="S14" s="163" t="s">
        <v>229</v>
      </c>
      <c r="T14" s="163" t="s">
        <v>217</v>
      </c>
      <c r="U14" s="163">
        <v>0</v>
      </c>
      <c r="V14" s="163">
        <f t="shared" si="6"/>
        <v>0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350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80">
        <v>7</v>
      </c>
      <c r="B15" s="181" t="s">
        <v>2000</v>
      </c>
      <c r="C15" s="187" t="s">
        <v>2001</v>
      </c>
      <c r="D15" s="182" t="s">
        <v>575</v>
      </c>
      <c r="E15" s="183">
        <v>4</v>
      </c>
      <c r="F15" s="184">
        <v>0</v>
      </c>
      <c r="G15" s="185">
        <f t="shared" si="0"/>
        <v>0</v>
      </c>
      <c r="H15" s="164">
        <v>6972</v>
      </c>
      <c r="I15" s="163">
        <f t="shared" si="1"/>
        <v>27888</v>
      </c>
      <c r="J15" s="164">
        <v>2520</v>
      </c>
      <c r="K15" s="163">
        <f t="shared" si="2"/>
        <v>10080</v>
      </c>
      <c r="L15" s="163">
        <v>21</v>
      </c>
      <c r="M15" s="163">
        <f t="shared" si="3"/>
        <v>0</v>
      </c>
      <c r="N15" s="162">
        <v>0</v>
      </c>
      <c r="O15" s="162">
        <f t="shared" si="4"/>
        <v>0</v>
      </c>
      <c r="P15" s="162">
        <v>0</v>
      </c>
      <c r="Q15" s="162">
        <f t="shared" si="5"/>
        <v>0</v>
      </c>
      <c r="R15" s="163"/>
      <c r="S15" s="163" t="s">
        <v>229</v>
      </c>
      <c r="T15" s="163" t="s">
        <v>217</v>
      </c>
      <c r="U15" s="163">
        <v>0</v>
      </c>
      <c r="V15" s="163">
        <f t="shared" si="6"/>
        <v>0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80">
        <v>8</v>
      </c>
      <c r="B16" s="181" t="s">
        <v>2002</v>
      </c>
      <c r="C16" s="187" t="s">
        <v>2003</v>
      </c>
      <c r="D16" s="182" t="s">
        <v>575</v>
      </c>
      <c r="E16" s="183">
        <v>4</v>
      </c>
      <c r="F16" s="184">
        <v>0</v>
      </c>
      <c r="G16" s="185">
        <f t="shared" si="0"/>
        <v>0</v>
      </c>
      <c r="H16" s="164">
        <v>4172</v>
      </c>
      <c r="I16" s="163">
        <f t="shared" si="1"/>
        <v>16688</v>
      </c>
      <c r="J16" s="164">
        <v>1680</v>
      </c>
      <c r="K16" s="163">
        <f t="shared" si="2"/>
        <v>6720</v>
      </c>
      <c r="L16" s="163">
        <v>21</v>
      </c>
      <c r="M16" s="163">
        <f t="shared" si="3"/>
        <v>0</v>
      </c>
      <c r="N16" s="162">
        <v>0</v>
      </c>
      <c r="O16" s="162">
        <f t="shared" si="4"/>
        <v>0</v>
      </c>
      <c r="P16" s="162">
        <v>0</v>
      </c>
      <c r="Q16" s="162">
        <f t="shared" si="5"/>
        <v>0</v>
      </c>
      <c r="R16" s="163"/>
      <c r="S16" s="163" t="s">
        <v>229</v>
      </c>
      <c r="T16" s="163" t="s">
        <v>217</v>
      </c>
      <c r="U16" s="163">
        <v>0</v>
      </c>
      <c r="V16" s="163">
        <f t="shared" si="6"/>
        <v>0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80">
        <v>9</v>
      </c>
      <c r="B17" s="181" t="s">
        <v>2004</v>
      </c>
      <c r="C17" s="187" t="s">
        <v>2212</v>
      </c>
      <c r="D17" s="182" t="s">
        <v>575</v>
      </c>
      <c r="E17" s="183">
        <v>3</v>
      </c>
      <c r="F17" s="184">
        <v>0</v>
      </c>
      <c r="G17" s="185">
        <f t="shared" si="0"/>
        <v>0</v>
      </c>
      <c r="H17" s="164">
        <v>5642</v>
      </c>
      <c r="I17" s="163">
        <f t="shared" si="1"/>
        <v>16926</v>
      </c>
      <c r="J17" s="164">
        <v>910</v>
      </c>
      <c r="K17" s="163">
        <f t="shared" si="2"/>
        <v>2730</v>
      </c>
      <c r="L17" s="163">
        <v>21</v>
      </c>
      <c r="M17" s="163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3"/>
      <c r="S17" s="163" t="s">
        <v>229</v>
      </c>
      <c r="T17" s="163" t="s">
        <v>217</v>
      </c>
      <c r="U17" s="163">
        <v>0</v>
      </c>
      <c r="V17" s="163">
        <f t="shared" si="6"/>
        <v>0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80">
        <v>10</v>
      </c>
      <c r="B18" s="181" t="s">
        <v>2005</v>
      </c>
      <c r="C18" s="187" t="s">
        <v>2006</v>
      </c>
      <c r="D18" s="182" t="s">
        <v>249</v>
      </c>
      <c r="E18" s="183">
        <v>2155</v>
      </c>
      <c r="F18" s="184">
        <v>0</v>
      </c>
      <c r="G18" s="185">
        <f t="shared" si="0"/>
        <v>0</v>
      </c>
      <c r="H18" s="164">
        <v>18</v>
      </c>
      <c r="I18" s="163">
        <f t="shared" si="1"/>
        <v>38790</v>
      </c>
      <c r="J18" s="164">
        <v>23</v>
      </c>
      <c r="K18" s="163">
        <f t="shared" si="2"/>
        <v>49565</v>
      </c>
      <c r="L18" s="163">
        <v>21</v>
      </c>
      <c r="M18" s="163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3"/>
      <c r="S18" s="163" t="s">
        <v>229</v>
      </c>
      <c r="T18" s="163" t="s">
        <v>217</v>
      </c>
      <c r="U18" s="163">
        <v>0</v>
      </c>
      <c r="V18" s="163">
        <f t="shared" si="6"/>
        <v>0</v>
      </c>
      <c r="W18" s="163"/>
      <c r="X18" s="163" t="s">
        <v>240</v>
      </c>
      <c r="Y18" s="163" t="s">
        <v>219</v>
      </c>
      <c r="Z18" s="153"/>
      <c r="AA18" s="153"/>
      <c r="AB18" s="153"/>
      <c r="AC18" s="153"/>
      <c r="AD18" s="153"/>
      <c r="AE18" s="153"/>
      <c r="AF18" s="153"/>
      <c r="AG18" s="153" t="s">
        <v>350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80">
        <v>11</v>
      </c>
      <c r="B19" s="181" t="s">
        <v>2007</v>
      </c>
      <c r="C19" s="187" t="s">
        <v>2213</v>
      </c>
      <c r="D19" s="182" t="s">
        <v>249</v>
      </c>
      <c r="E19" s="183">
        <v>450</v>
      </c>
      <c r="F19" s="184">
        <v>0</v>
      </c>
      <c r="G19" s="185">
        <f t="shared" si="0"/>
        <v>0</v>
      </c>
      <c r="H19" s="164">
        <v>35</v>
      </c>
      <c r="I19" s="163">
        <f t="shared" si="1"/>
        <v>15750</v>
      </c>
      <c r="J19" s="164">
        <v>30.8</v>
      </c>
      <c r="K19" s="163">
        <f t="shared" si="2"/>
        <v>13860</v>
      </c>
      <c r="L19" s="163">
        <v>21</v>
      </c>
      <c r="M19" s="163">
        <f t="shared" si="3"/>
        <v>0</v>
      </c>
      <c r="N19" s="162">
        <v>0</v>
      </c>
      <c r="O19" s="162">
        <f t="shared" si="4"/>
        <v>0</v>
      </c>
      <c r="P19" s="162">
        <v>0</v>
      </c>
      <c r="Q19" s="162">
        <f t="shared" si="5"/>
        <v>0</v>
      </c>
      <c r="R19" s="163"/>
      <c r="S19" s="163" t="s">
        <v>229</v>
      </c>
      <c r="T19" s="163" t="s">
        <v>217</v>
      </c>
      <c r="U19" s="163">
        <v>0</v>
      </c>
      <c r="V19" s="163">
        <f t="shared" si="6"/>
        <v>0</v>
      </c>
      <c r="W19" s="163"/>
      <c r="X19" s="163" t="s">
        <v>240</v>
      </c>
      <c r="Y19" s="163" t="s">
        <v>219</v>
      </c>
      <c r="Z19" s="153"/>
      <c r="AA19" s="153"/>
      <c r="AB19" s="153"/>
      <c r="AC19" s="153"/>
      <c r="AD19" s="153"/>
      <c r="AE19" s="153"/>
      <c r="AF19" s="153"/>
      <c r="AG19" s="153" t="s">
        <v>350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80">
        <v>12</v>
      </c>
      <c r="B20" s="181" t="s">
        <v>2008</v>
      </c>
      <c r="C20" s="187" t="s">
        <v>2214</v>
      </c>
      <c r="D20" s="182" t="s">
        <v>575</v>
      </c>
      <c r="E20" s="183">
        <v>2</v>
      </c>
      <c r="F20" s="184">
        <v>0</v>
      </c>
      <c r="G20" s="185">
        <f t="shared" si="0"/>
        <v>0</v>
      </c>
      <c r="H20" s="164">
        <v>3348.8</v>
      </c>
      <c r="I20" s="163">
        <f t="shared" si="1"/>
        <v>6697.6</v>
      </c>
      <c r="J20" s="164">
        <v>770</v>
      </c>
      <c r="K20" s="163">
        <f t="shared" si="2"/>
        <v>1540</v>
      </c>
      <c r="L20" s="163">
        <v>21</v>
      </c>
      <c r="M20" s="163">
        <f t="shared" si="3"/>
        <v>0</v>
      </c>
      <c r="N20" s="162">
        <v>0</v>
      </c>
      <c r="O20" s="162">
        <f t="shared" si="4"/>
        <v>0</v>
      </c>
      <c r="P20" s="162">
        <v>0</v>
      </c>
      <c r="Q20" s="162">
        <f t="shared" si="5"/>
        <v>0</v>
      </c>
      <c r="R20" s="163"/>
      <c r="S20" s="163" t="s">
        <v>229</v>
      </c>
      <c r="T20" s="163" t="s">
        <v>217</v>
      </c>
      <c r="U20" s="163">
        <v>0</v>
      </c>
      <c r="V20" s="163">
        <f t="shared" si="6"/>
        <v>0</v>
      </c>
      <c r="W20" s="163"/>
      <c r="X20" s="163" t="s">
        <v>240</v>
      </c>
      <c r="Y20" s="163" t="s">
        <v>219</v>
      </c>
      <c r="Z20" s="153"/>
      <c r="AA20" s="153"/>
      <c r="AB20" s="153"/>
      <c r="AC20" s="153"/>
      <c r="AD20" s="153"/>
      <c r="AE20" s="153"/>
      <c r="AF20" s="153"/>
      <c r="AG20" s="153" t="s">
        <v>350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80">
        <v>13</v>
      </c>
      <c r="B21" s="181" t="s">
        <v>2009</v>
      </c>
      <c r="C21" s="187" t="s">
        <v>2010</v>
      </c>
      <c r="D21" s="182" t="s">
        <v>575</v>
      </c>
      <c r="E21" s="183">
        <v>33</v>
      </c>
      <c r="F21" s="184">
        <v>0</v>
      </c>
      <c r="G21" s="185">
        <f t="shared" si="0"/>
        <v>0</v>
      </c>
      <c r="H21" s="164">
        <v>655</v>
      </c>
      <c r="I21" s="163">
        <f t="shared" si="1"/>
        <v>21615</v>
      </c>
      <c r="J21" s="164">
        <v>550</v>
      </c>
      <c r="K21" s="163">
        <f t="shared" si="2"/>
        <v>18150</v>
      </c>
      <c r="L21" s="163">
        <v>21</v>
      </c>
      <c r="M21" s="163">
        <f t="shared" si="3"/>
        <v>0</v>
      </c>
      <c r="N21" s="162">
        <v>0</v>
      </c>
      <c r="O21" s="162">
        <f t="shared" si="4"/>
        <v>0</v>
      </c>
      <c r="P21" s="162">
        <v>0</v>
      </c>
      <c r="Q21" s="162">
        <f t="shared" si="5"/>
        <v>0</v>
      </c>
      <c r="R21" s="163"/>
      <c r="S21" s="163" t="s">
        <v>229</v>
      </c>
      <c r="T21" s="163" t="s">
        <v>217</v>
      </c>
      <c r="U21" s="163">
        <v>0</v>
      </c>
      <c r="V21" s="163">
        <f t="shared" si="6"/>
        <v>0</v>
      </c>
      <c r="W21" s="163"/>
      <c r="X21" s="163" t="s">
        <v>240</v>
      </c>
      <c r="Y21" s="163" t="s">
        <v>219</v>
      </c>
      <c r="Z21" s="153"/>
      <c r="AA21" s="153"/>
      <c r="AB21" s="153"/>
      <c r="AC21" s="153"/>
      <c r="AD21" s="153"/>
      <c r="AE21" s="153"/>
      <c r="AF21" s="153"/>
      <c r="AG21" s="153" t="s">
        <v>350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80">
        <v>14</v>
      </c>
      <c r="B22" s="181" t="s">
        <v>2011</v>
      </c>
      <c r="C22" s="187" t="s">
        <v>2215</v>
      </c>
      <c r="D22" s="182" t="s">
        <v>575</v>
      </c>
      <c r="E22" s="183">
        <v>9</v>
      </c>
      <c r="F22" s="184">
        <v>0</v>
      </c>
      <c r="G22" s="185">
        <f t="shared" si="0"/>
        <v>0</v>
      </c>
      <c r="H22" s="164">
        <v>2514.4</v>
      </c>
      <c r="I22" s="163">
        <f t="shared" si="1"/>
        <v>22629.599999999999</v>
      </c>
      <c r="J22" s="164">
        <v>490</v>
      </c>
      <c r="K22" s="163">
        <f t="shared" si="2"/>
        <v>4410</v>
      </c>
      <c r="L22" s="163">
        <v>21</v>
      </c>
      <c r="M22" s="163">
        <f t="shared" si="3"/>
        <v>0</v>
      </c>
      <c r="N22" s="162">
        <v>0</v>
      </c>
      <c r="O22" s="162">
        <f t="shared" si="4"/>
        <v>0</v>
      </c>
      <c r="P22" s="162">
        <v>0</v>
      </c>
      <c r="Q22" s="162">
        <f t="shared" si="5"/>
        <v>0</v>
      </c>
      <c r="R22" s="163"/>
      <c r="S22" s="163" t="s">
        <v>229</v>
      </c>
      <c r="T22" s="163" t="s">
        <v>217</v>
      </c>
      <c r="U22" s="163">
        <v>0</v>
      </c>
      <c r="V22" s="163">
        <f t="shared" si="6"/>
        <v>0</v>
      </c>
      <c r="W22" s="163"/>
      <c r="X22" s="163" t="s">
        <v>240</v>
      </c>
      <c r="Y22" s="163" t="s">
        <v>219</v>
      </c>
      <c r="Z22" s="153"/>
      <c r="AA22" s="153"/>
      <c r="AB22" s="153"/>
      <c r="AC22" s="153"/>
      <c r="AD22" s="153"/>
      <c r="AE22" s="153"/>
      <c r="AF22" s="153"/>
      <c r="AG22" s="153" t="s">
        <v>350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80">
        <v>15</v>
      </c>
      <c r="B23" s="181" t="s">
        <v>2012</v>
      </c>
      <c r="C23" s="187" t="s">
        <v>2013</v>
      </c>
      <c r="D23" s="182" t="s">
        <v>575</v>
      </c>
      <c r="E23" s="183">
        <v>5</v>
      </c>
      <c r="F23" s="184">
        <v>0</v>
      </c>
      <c r="G23" s="185">
        <f t="shared" si="0"/>
        <v>0</v>
      </c>
      <c r="H23" s="164">
        <v>1355</v>
      </c>
      <c r="I23" s="163">
        <f t="shared" si="1"/>
        <v>6775</v>
      </c>
      <c r="J23" s="164">
        <v>630</v>
      </c>
      <c r="K23" s="163">
        <f t="shared" si="2"/>
        <v>3150</v>
      </c>
      <c r="L23" s="163">
        <v>21</v>
      </c>
      <c r="M23" s="163">
        <f t="shared" si="3"/>
        <v>0</v>
      </c>
      <c r="N23" s="162">
        <v>0</v>
      </c>
      <c r="O23" s="162">
        <f t="shared" si="4"/>
        <v>0</v>
      </c>
      <c r="P23" s="162">
        <v>0</v>
      </c>
      <c r="Q23" s="162">
        <f t="shared" si="5"/>
        <v>0</v>
      </c>
      <c r="R23" s="163"/>
      <c r="S23" s="163" t="s">
        <v>229</v>
      </c>
      <c r="T23" s="163" t="s">
        <v>217</v>
      </c>
      <c r="U23" s="163">
        <v>0</v>
      </c>
      <c r="V23" s="163">
        <f t="shared" si="6"/>
        <v>0</v>
      </c>
      <c r="W23" s="163"/>
      <c r="X23" s="163" t="s">
        <v>240</v>
      </c>
      <c r="Y23" s="163" t="s">
        <v>219</v>
      </c>
      <c r="Z23" s="153"/>
      <c r="AA23" s="153"/>
      <c r="AB23" s="153"/>
      <c r="AC23" s="153"/>
      <c r="AD23" s="153"/>
      <c r="AE23" s="153"/>
      <c r="AF23" s="153"/>
      <c r="AG23" s="153" t="s">
        <v>350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80">
        <v>16</v>
      </c>
      <c r="B24" s="181" t="s">
        <v>2014</v>
      </c>
      <c r="C24" s="187" t="s">
        <v>2216</v>
      </c>
      <c r="D24" s="182" t="s">
        <v>575</v>
      </c>
      <c r="E24" s="183">
        <v>34</v>
      </c>
      <c r="F24" s="184">
        <v>0</v>
      </c>
      <c r="G24" s="185">
        <f t="shared" si="0"/>
        <v>0</v>
      </c>
      <c r="H24" s="164">
        <v>1955</v>
      </c>
      <c r="I24" s="163">
        <f t="shared" si="1"/>
        <v>66470</v>
      </c>
      <c r="J24" s="164">
        <v>392</v>
      </c>
      <c r="K24" s="163">
        <f t="shared" si="2"/>
        <v>13328</v>
      </c>
      <c r="L24" s="163">
        <v>21</v>
      </c>
      <c r="M24" s="163">
        <f t="shared" si="3"/>
        <v>0</v>
      </c>
      <c r="N24" s="162">
        <v>0</v>
      </c>
      <c r="O24" s="162">
        <f t="shared" si="4"/>
        <v>0</v>
      </c>
      <c r="P24" s="162">
        <v>0</v>
      </c>
      <c r="Q24" s="162">
        <f t="shared" si="5"/>
        <v>0</v>
      </c>
      <c r="R24" s="163"/>
      <c r="S24" s="163" t="s">
        <v>229</v>
      </c>
      <c r="T24" s="163" t="s">
        <v>217</v>
      </c>
      <c r="U24" s="163">
        <v>0</v>
      </c>
      <c r="V24" s="163">
        <f t="shared" si="6"/>
        <v>0</v>
      </c>
      <c r="W24" s="163"/>
      <c r="X24" s="163" t="s">
        <v>240</v>
      </c>
      <c r="Y24" s="163" t="s">
        <v>219</v>
      </c>
      <c r="Z24" s="153"/>
      <c r="AA24" s="153"/>
      <c r="AB24" s="153"/>
      <c r="AC24" s="153"/>
      <c r="AD24" s="153"/>
      <c r="AE24" s="153"/>
      <c r="AF24" s="153"/>
      <c r="AG24" s="153" t="s">
        <v>350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80">
        <v>17</v>
      </c>
      <c r="B25" s="181" t="s">
        <v>2015</v>
      </c>
      <c r="C25" s="187" t="s">
        <v>2016</v>
      </c>
      <c r="D25" s="182" t="s">
        <v>575</v>
      </c>
      <c r="E25" s="183">
        <v>4</v>
      </c>
      <c r="F25" s="184">
        <v>0</v>
      </c>
      <c r="G25" s="185">
        <f t="shared" si="0"/>
        <v>0</v>
      </c>
      <c r="H25" s="164">
        <v>4151</v>
      </c>
      <c r="I25" s="163">
        <f t="shared" si="1"/>
        <v>16604</v>
      </c>
      <c r="J25" s="164">
        <v>770</v>
      </c>
      <c r="K25" s="163">
        <f t="shared" si="2"/>
        <v>3080</v>
      </c>
      <c r="L25" s="163">
        <v>21</v>
      </c>
      <c r="M25" s="163">
        <f t="shared" si="3"/>
        <v>0</v>
      </c>
      <c r="N25" s="162">
        <v>0</v>
      </c>
      <c r="O25" s="162">
        <f t="shared" si="4"/>
        <v>0</v>
      </c>
      <c r="P25" s="162">
        <v>0</v>
      </c>
      <c r="Q25" s="162">
        <f t="shared" si="5"/>
        <v>0</v>
      </c>
      <c r="R25" s="163"/>
      <c r="S25" s="163" t="s">
        <v>229</v>
      </c>
      <c r="T25" s="163" t="s">
        <v>217</v>
      </c>
      <c r="U25" s="163">
        <v>0</v>
      </c>
      <c r="V25" s="163">
        <f t="shared" si="6"/>
        <v>0</v>
      </c>
      <c r="W25" s="163"/>
      <c r="X25" s="163" t="s">
        <v>240</v>
      </c>
      <c r="Y25" s="163" t="s">
        <v>219</v>
      </c>
      <c r="Z25" s="153"/>
      <c r="AA25" s="153"/>
      <c r="AB25" s="153"/>
      <c r="AC25" s="153"/>
      <c r="AD25" s="153"/>
      <c r="AE25" s="153"/>
      <c r="AF25" s="153"/>
      <c r="AG25" s="153" t="s">
        <v>350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80">
        <v>18</v>
      </c>
      <c r="B26" s="181" t="s">
        <v>2017</v>
      </c>
      <c r="C26" s="187" t="s">
        <v>2018</v>
      </c>
      <c r="D26" s="182" t="s">
        <v>575</v>
      </c>
      <c r="E26" s="183">
        <v>4</v>
      </c>
      <c r="F26" s="184">
        <v>0</v>
      </c>
      <c r="G26" s="185">
        <f t="shared" si="0"/>
        <v>0</v>
      </c>
      <c r="H26" s="164">
        <v>1932</v>
      </c>
      <c r="I26" s="163">
        <f t="shared" si="1"/>
        <v>7728</v>
      </c>
      <c r="J26" s="164">
        <v>210</v>
      </c>
      <c r="K26" s="163">
        <f t="shared" si="2"/>
        <v>840</v>
      </c>
      <c r="L26" s="163">
        <v>21</v>
      </c>
      <c r="M26" s="163">
        <f t="shared" si="3"/>
        <v>0</v>
      </c>
      <c r="N26" s="162">
        <v>0</v>
      </c>
      <c r="O26" s="162">
        <f t="shared" si="4"/>
        <v>0</v>
      </c>
      <c r="P26" s="162">
        <v>0</v>
      </c>
      <c r="Q26" s="162">
        <f t="shared" si="5"/>
        <v>0</v>
      </c>
      <c r="R26" s="163"/>
      <c r="S26" s="163" t="s">
        <v>229</v>
      </c>
      <c r="T26" s="163" t="s">
        <v>217</v>
      </c>
      <c r="U26" s="163">
        <v>0</v>
      </c>
      <c r="V26" s="163">
        <f t="shared" si="6"/>
        <v>0</v>
      </c>
      <c r="W26" s="163"/>
      <c r="X26" s="163" t="s">
        <v>240</v>
      </c>
      <c r="Y26" s="163" t="s">
        <v>219</v>
      </c>
      <c r="Z26" s="153"/>
      <c r="AA26" s="153"/>
      <c r="AB26" s="153"/>
      <c r="AC26" s="153"/>
      <c r="AD26" s="153"/>
      <c r="AE26" s="153"/>
      <c r="AF26" s="153"/>
      <c r="AG26" s="153" t="s">
        <v>350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80">
        <v>19</v>
      </c>
      <c r="B27" s="181" t="s">
        <v>2019</v>
      </c>
      <c r="C27" s="187" t="s">
        <v>2020</v>
      </c>
      <c r="D27" s="182" t="s">
        <v>507</v>
      </c>
      <c r="E27" s="183">
        <v>1</v>
      </c>
      <c r="F27" s="184">
        <v>0</v>
      </c>
      <c r="G27" s="185">
        <f t="shared" si="0"/>
        <v>0</v>
      </c>
      <c r="H27" s="164">
        <v>38500</v>
      </c>
      <c r="I27" s="163">
        <f t="shared" si="1"/>
        <v>38500</v>
      </c>
      <c r="J27" s="164">
        <v>34300</v>
      </c>
      <c r="K27" s="163">
        <f t="shared" si="2"/>
        <v>34300</v>
      </c>
      <c r="L27" s="163">
        <v>21</v>
      </c>
      <c r="M27" s="163">
        <f t="shared" si="3"/>
        <v>0</v>
      </c>
      <c r="N27" s="162">
        <v>0</v>
      </c>
      <c r="O27" s="162">
        <f t="shared" si="4"/>
        <v>0</v>
      </c>
      <c r="P27" s="162">
        <v>0</v>
      </c>
      <c r="Q27" s="162">
        <f t="shared" si="5"/>
        <v>0</v>
      </c>
      <c r="R27" s="163"/>
      <c r="S27" s="163" t="s">
        <v>229</v>
      </c>
      <c r="T27" s="163" t="s">
        <v>217</v>
      </c>
      <c r="U27" s="163">
        <v>0</v>
      </c>
      <c r="V27" s="163">
        <f t="shared" si="6"/>
        <v>0</v>
      </c>
      <c r="W27" s="163"/>
      <c r="X27" s="163" t="s">
        <v>240</v>
      </c>
      <c r="Y27" s="163" t="s">
        <v>219</v>
      </c>
      <c r="Z27" s="153"/>
      <c r="AA27" s="153"/>
      <c r="AB27" s="153"/>
      <c r="AC27" s="153"/>
      <c r="AD27" s="153"/>
      <c r="AE27" s="153"/>
      <c r="AF27" s="153"/>
      <c r="AG27" s="153" t="s">
        <v>350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80">
        <v>20</v>
      </c>
      <c r="B28" s="181" t="s">
        <v>2021</v>
      </c>
      <c r="C28" s="187" t="s">
        <v>2022</v>
      </c>
      <c r="D28" s="182" t="s">
        <v>507</v>
      </c>
      <c r="E28" s="183">
        <v>1</v>
      </c>
      <c r="F28" s="184">
        <v>0</v>
      </c>
      <c r="G28" s="185">
        <f t="shared" si="0"/>
        <v>0</v>
      </c>
      <c r="H28" s="164">
        <v>18500</v>
      </c>
      <c r="I28" s="163">
        <f t="shared" si="1"/>
        <v>18500</v>
      </c>
      <c r="J28" s="164">
        <v>0</v>
      </c>
      <c r="K28" s="163">
        <f t="shared" si="2"/>
        <v>0</v>
      </c>
      <c r="L28" s="163">
        <v>21</v>
      </c>
      <c r="M28" s="163">
        <f t="shared" si="3"/>
        <v>0</v>
      </c>
      <c r="N28" s="162">
        <v>0</v>
      </c>
      <c r="O28" s="162">
        <f t="shared" si="4"/>
        <v>0</v>
      </c>
      <c r="P28" s="162">
        <v>0</v>
      </c>
      <c r="Q28" s="162">
        <f t="shared" si="5"/>
        <v>0</v>
      </c>
      <c r="R28" s="163"/>
      <c r="S28" s="163" t="s">
        <v>229</v>
      </c>
      <c r="T28" s="163" t="s">
        <v>217</v>
      </c>
      <c r="U28" s="163">
        <v>0</v>
      </c>
      <c r="V28" s="163">
        <f t="shared" si="6"/>
        <v>0</v>
      </c>
      <c r="W28" s="163"/>
      <c r="X28" s="163" t="s">
        <v>306</v>
      </c>
      <c r="Y28" s="163" t="s">
        <v>219</v>
      </c>
      <c r="Z28" s="153"/>
      <c r="AA28" s="153"/>
      <c r="AB28" s="153"/>
      <c r="AC28" s="153"/>
      <c r="AD28" s="153"/>
      <c r="AE28" s="153"/>
      <c r="AF28" s="153"/>
      <c r="AG28" s="153" t="s">
        <v>516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80">
        <v>21</v>
      </c>
      <c r="B29" s="181" t="s">
        <v>2023</v>
      </c>
      <c r="C29" s="187" t="s">
        <v>2024</v>
      </c>
      <c r="D29" s="182" t="s">
        <v>507</v>
      </c>
      <c r="E29" s="183">
        <v>1</v>
      </c>
      <c r="F29" s="184">
        <v>0</v>
      </c>
      <c r="G29" s="185">
        <f t="shared" si="0"/>
        <v>0</v>
      </c>
      <c r="H29" s="164">
        <v>0</v>
      </c>
      <c r="I29" s="163">
        <f t="shared" si="1"/>
        <v>0</v>
      </c>
      <c r="J29" s="164">
        <v>35000</v>
      </c>
      <c r="K29" s="163">
        <f t="shared" si="2"/>
        <v>35000</v>
      </c>
      <c r="L29" s="163">
        <v>21</v>
      </c>
      <c r="M29" s="163">
        <f t="shared" si="3"/>
        <v>0</v>
      </c>
      <c r="N29" s="162">
        <v>0</v>
      </c>
      <c r="O29" s="162">
        <f t="shared" si="4"/>
        <v>0</v>
      </c>
      <c r="P29" s="162">
        <v>0</v>
      </c>
      <c r="Q29" s="162">
        <f t="shared" si="5"/>
        <v>0</v>
      </c>
      <c r="R29" s="163"/>
      <c r="S29" s="163" t="s">
        <v>229</v>
      </c>
      <c r="T29" s="163" t="s">
        <v>217</v>
      </c>
      <c r="U29" s="163">
        <v>0</v>
      </c>
      <c r="V29" s="163">
        <f t="shared" si="6"/>
        <v>0</v>
      </c>
      <c r="W29" s="163"/>
      <c r="X29" s="163" t="s">
        <v>240</v>
      </c>
      <c r="Y29" s="163" t="s">
        <v>219</v>
      </c>
      <c r="Z29" s="153"/>
      <c r="AA29" s="153"/>
      <c r="AB29" s="153"/>
      <c r="AC29" s="153"/>
      <c r="AD29" s="153"/>
      <c r="AE29" s="153"/>
      <c r="AF29" s="153"/>
      <c r="AG29" s="153" t="s">
        <v>350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80">
        <v>22</v>
      </c>
      <c r="B30" s="181" t="s">
        <v>2025</v>
      </c>
      <c r="C30" s="187" t="s">
        <v>2026</v>
      </c>
      <c r="D30" s="182" t="s">
        <v>1835</v>
      </c>
      <c r="E30" s="183">
        <v>22</v>
      </c>
      <c r="F30" s="184">
        <v>0</v>
      </c>
      <c r="G30" s="185">
        <f t="shared" si="0"/>
        <v>0</v>
      </c>
      <c r="H30" s="164">
        <v>0</v>
      </c>
      <c r="I30" s="163">
        <f t="shared" si="1"/>
        <v>0</v>
      </c>
      <c r="J30" s="164">
        <v>750</v>
      </c>
      <c r="K30" s="163">
        <f t="shared" si="2"/>
        <v>16500</v>
      </c>
      <c r="L30" s="163">
        <v>21</v>
      </c>
      <c r="M30" s="163">
        <f t="shared" si="3"/>
        <v>0</v>
      </c>
      <c r="N30" s="162">
        <v>0</v>
      </c>
      <c r="O30" s="162">
        <f t="shared" si="4"/>
        <v>0</v>
      </c>
      <c r="P30" s="162">
        <v>0</v>
      </c>
      <c r="Q30" s="162">
        <f t="shared" si="5"/>
        <v>0</v>
      </c>
      <c r="R30" s="163"/>
      <c r="S30" s="163" t="s">
        <v>229</v>
      </c>
      <c r="T30" s="163" t="s">
        <v>217</v>
      </c>
      <c r="U30" s="163">
        <v>0</v>
      </c>
      <c r="V30" s="163">
        <f t="shared" si="6"/>
        <v>0</v>
      </c>
      <c r="W30" s="163"/>
      <c r="X30" s="163" t="s">
        <v>240</v>
      </c>
      <c r="Y30" s="163" t="s">
        <v>219</v>
      </c>
      <c r="Z30" s="153"/>
      <c r="AA30" s="153"/>
      <c r="AB30" s="153"/>
      <c r="AC30" s="153"/>
      <c r="AD30" s="153"/>
      <c r="AE30" s="153"/>
      <c r="AF30" s="153"/>
      <c r="AG30" s="153" t="s">
        <v>350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4">
        <v>23</v>
      </c>
      <c r="B31" s="175" t="s">
        <v>2027</v>
      </c>
      <c r="C31" s="188" t="s">
        <v>2028</v>
      </c>
      <c r="D31" s="176" t="s">
        <v>1835</v>
      </c>
      <c r="E31" s="177">
        <v>25</v>
      </c>
      <c r="F31" s="178">
        <v>0</v>
      </c>
      <c r="G31" s="179">
        <f t="shared" si="0"/>
        <v>0</v>
      </c>
      <c r="H31" s="164">
        <v>0</v>
      </c>
      <c r="I31" s="163">
        <f t="shared" si="1"/>
        <v>0</v>
      </c>
      <c r="J31" s="164">
        <v>950</v>
      </c>
      <c r="K31" s="163">
        <f t="shared" si="2"/>
        <v>23750</v>
      </c>
      <c r="L31" s="163">
        <v>21</v>
      </c>
      <c r="M31" s="163">
        <f t="shared" si="3"/>
        <v>0</v>
      </c>
      <c r="N31" s="162">
        <v>0</v>
      </c>
      <c r="O31" s="162">
        <f t="shared" si="4"/>
        <v>0</v>
      </c>
      <c r="P31" s="162">
        <v>0</v>
      </c>
      <c r="Q31" s="162">
        <f t="shared" si="5"/>
        <v>0</v>
      </c>
      <c r="R31" s="163"/>
      <c r="S31" s="163" t="s">
        <v>229</v>
      </c>
      <c r="T31" s="163" t="s">
        <v>217</v>
      </c>
      <c r="U31" s="163">
        <v>0</v>
      </c>
      <c r="V31" s="163">
        <f t="shared" si="6"/>
        <v>0</v>
      </c>
      <c r="W31" s="163"/>
      <c r="X31" s="163" t="s">
        <v>240</v>
      </c>
      <c r="Y31" s="163" t="s">
        <v>219</v>
      </c>
      <c r="Z31" s="153"/>
      <c r="AA31" s="153"/>
      <c r="AB31" s="153"/>
      <c r="AC31" s="153"/>
      <c r="AD31" s="153"/>
      <c r="AE31" s="153"/>
      <c r="AF31" s="153"/>
      <c r="AG31" s="153" t="s">
        <v>350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3"/>
      <c r="B32" s="4"/>
      <c r="C32" s="18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197</v>
      </c>
    </row>
    <row r="33" spans="1:33" x14ac:dyDescent="0.2">
      <c r="A33" s="156"/>
      <c r="B33" s="157" t="s">
        <v>31</v>
      </c>
      <c r="C33" s="190"/>
      <c r="D33" s="158"/>
      <c r="E33" s="159"/>
      <c r="F33" s="159"/>
      <c r="G33" s="173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234</v>
      </c>
    </row>
    <row r="34" spans="1:33" x14ac:dyDescent="0.2">
      <c r="A34" s="3"/>
      <c r="B34" s="4"/>
      <c r="C34" s="189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89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1"/>
      <c r="B36" s="261"/>
      <c r="C36" s="26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3"/>
      <c r="B37" s="263"/>
      <c r="C37" s="264"/>
      <c r="D37" s="263"/>
      <c r="E37" s="263"/>
      <c r="F37" s="263"/>
      <c r="G37" s="26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235</v>
      </c>
    </row>
    <row r="38" spans="1:33" x14ac:dyDescent="0.2">
      <c r="A38" s="263"/>
      <c r="B38" s="263"/>
      <c r="C38" s="264"/>
      <c r="D38" s="263"/>
      <c r="E38" s="263"/>
      <c r="F38" s="263"/>
      <c r="G38" s="26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63"/>
      <c r="B39" s="263"/>
      <c r="C39" s="264"/>
      <c r="D39" s="263"/>
      <c r="E39" s="263"/>
      <c r="F39" s="263"/>
      <c r="G39" s="26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63"/>
      <c r="B40" s="263"/>
      <c r="C40" s="264"/>
      <c r="D40" s="263"/>
      <c r="E40" s="263"/>
      <c r="F40" s="263"/>
      <c r="G40" s="26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63"/>
      <c r="B41" s="263"/>
      <c r="C41" s="264"/>
      <c r="D41" s="263"/>
      <c r="E41" s="263"/>
      <c r="F41" s="263"/>
      <c r="G41" s="26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3"/>
      <c r="B42" s="4"/>
      <c r="C42" s="18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C43" s="191"/>
      <c r="D43" s="10"/>
      <c r="AG43" t="s">
        <v>236</v>
      </c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7:G41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3FE0-8D51-478F-8978-68D153D48E0E}">
  <sheetPr>
    <outlinePr summaryBelow="0"/>
  </sheetPr>
  <dimension ref="A1:BH5000"/>
  <sheetViews>
    <sheetView zoomScale="130" zoomScaleNormal="130" workbookViewId="0">
      <pane ySplit="7" topLeftCell="A8" activePane="bottomLeft" state="frozen"/>
      <selection pane="bottomLeft" activeCell="C31" sqref="C3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184</v>
      </c>
    </row>
    <row r="2" spans="1:60" ht="24.95" customHeight="1" x14ac:dyDescent="0.2">
      <c r="A2" s="145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185</v>
      </c>
    </row>
    <row r="3" spans="1:60" ht="24.95" customHeight="1" x14ac:dyDescent="0.2">
      <c r="A3" s="145" t="s">
        <v>9</v>
      </c>
      <c r="B3" s="49" t="s">
        <v>84</v>
      </c>
      <c r="C3" s="255" t="s">
        <v>85</v>
      </c>
      <c r="D3" s="256"/>
      <c r="E3" s="256"/>
      <c r="F3" s="256"/>
      <c r="G3" s="257"/>
      <c r="AC3" s="126" t="s">
        <v>185</v>
      </c>
      <c r="AG3" t="s">
        <v>187</v>
      </c>
    </row>
    <row r="4" spans="1:60" ht="24.95" customHeight="1" x14ac:dyDescent="0.2">
      <c r="A4" s="146" t="s">
        <v>10</v>
      </c>
      <c r="B4" s="147" t="s">
        <v>92</v>
      </c>
      <c r="C4" s="258" t="s">
        <v>93</v>
      </c>
      <c r="D4" s="259"/>
      <c r="E4" s="259"/>
      <c r="F4" s="259"/>
      <c r="G4" s="260"/>
      <c r="AG4" t="s">
        <v>188</v>
      </c>
    </row>
    <row r="5" spans="1:60" x14ac:dyDescent="0.2">
      <c r="D5" s="10"/>
    </row>
    <row r="6" spans="1:60" ht="38.25" x14ac:dyDescent="0.2">
      <c r="A6" s="149" t="s">
        <v>189</v>
      </c>
      <c r="B6" s="151" t="s">
        <v>190</v>
      </c>
      <c r="C6" s="151" t="s">
        <v>191</v>
      </c>
      <c r="D6" s="150" t="s">
        <v>192</v>
      </c>
      <c r="E6" s="149" t="s">
        <v>193</v>
      </c>
      <c r="F6" s="148" t="s">
        <v>194</v>
      </c>
      <c r="G6" s="149" t="s">
        <v>31</v>
      </c>
      <c r="H6" s="152" t="s">
        <v>32</v>
      </c>
      <c r="I6" s="152" t="s">
        <v>195</v>
      </c>
      <c r="J6" s="152" t="s">
        <v>33</v>
      </c>
      <c r="K6" s="152" t="s">
        <v>196</v>
      </c>
      <c r="L6" s="152" t="s">
        <v>197</v>
      </c>
      <c r="M6" s="152" t="s">
        <v>198</v>
      </c>
      <c r="N6" s="152" t="s">
        <v>199</v>
      </c>
      <c r="O6" s="152" t="s">
        <v>200</v>
      </c>
      <c r="P6" s="152" t="s">
        <v>201</v>
      </c>
      <c r="Q6" s="152" t="s">
        <v>202</v>
      </c>
      <c r="R6" s="152" t="s">
        <v>203</v>
      </c>
      <c r="S6" s="152" t="s">
        <v>204</v>
      </c>
      <c r="T6" s="152" t="s">
        <v>205</v>
      </c>
      <c r="U6" s="152" t="s">
        <v>206</v>
      </c>
      <c r="V6" s="152" t="s">
        <v>207</v>
      </c>
      <c r="W6" s="152" t="s">
        <v>208</v>
      </c>
      <c r="X6" s="152" t="s">
        <v>209</v>
      </c>
      <c r="Y6" s="152" t="s">
        <v>210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7" t="s">
        <v>211</v>
      </c>
      <c r="B8" s="168" t="s">
        <v>93</v>
      </c>
      <c r="C8" s="186" t="s">
        <v>135</v>
      </c>
      <c r="D8" s="169"/>
      <c r="E8" s="170"/>
      <c r="F8" s="171"/>
      <c r="G8" s="172">
        <f>SUMIF(AG9:AG17,"&lt;&gt;NOR",G9:G17)</f>
        <v>0</v>
      </c>
      <c r="H8" s="166"/>
      <c r="I8" s="166">
        <f>SUM(I9:I17)</f>
        <v>293668</v>
      </c>
      <c r="J8" s="166"/>
      <c r="K8" s="166">
        <f>SUM(K9:K17)</f>
        <v>93190</v>
      </c>
      <c r="L8" s="166"/>
      <c r="M8" s="166">
        <f>SUM(M9:M17)</f>
        <v>0</v>
      </c>
      <c r="N8" s="165"/>
      <c r="O8" s="165">
        <f>SUM(O9:O17)</f>
        <v>0</v>
      </c>
      <c r="P8" s="165"/>
      <c r="Q8" s="165">
        <f>SUM(Q9:Q17)</f>
        <v>0</v>
      </c>
      <c r="R8" s="166"/>
      <c r="S8" s="166"/>
      <c r="T8" s="166"/>
      <c r="U8" s="166"/>
      <c r="V8" s="166">
        <f>SUM(V9:V17)</f>
        <v>0</v>
      </c>
      <c r="W8" s="166"/>
      <c r="X8" s="166"/>
      <c r="Y8" s="166"/>
      <c r="AG8" t="s">
        <v>212</v>
      </c>
    </row>
    <row r="9" spans="1:60" ht="33.75" outlineLevel="1" x14ac:dyDescent="0.2">
      <c r="A9" s="180">
        <v>1</v>
      </c>
      <c r="B9" s="181" t="s">
        <v>2029</v>
      </c>
      <c r="C9" s="187" t="s">
        <v>2217</v>
      </c>
      <c r="D9" s="182" t="s">
        <v>575</v>
      </c>
      <c r="E9" s="183">
        <v>1</v>
      </c>
      <c r="F9" s="184">
        <v>0</v>
      </c>
      <c r="G9" s="185">
        <f t="shared" ref="G9:G17" si="0">ROUND(E9*F9,2)</f>
        <v>0</v>
      </c>
      <c r="H9" s="164">
        <v>95000</v>
      </c>
      <c r="I9" s="163">
        <f t="shared" ref="I9:I17" si="1">ROUND(E9*H9,2)</f>
        <v>95000</v>
      </c>
      <c r="J9" s="164">
        <v>6500</v>
      </c>
      <c r="K9" s="163">
        <f t="shared" ref="K9:K17" si="2">ROUND(E9*J9,2)</f>
        <v>6500</v>
      </c>
      <c r="L9" s="163">
        <v>21</v>
      </c>
      <c r="M9" s="163">
        <f t="shared" ref="M9:M17" si="3">G9*(1+L9/100)</f>
        <v>0</v>
      </c>
      <c r="N9" s="162">
        <v>0</v>
      </c>
      <c r="O9" s="162">
        <f t="shared" ref="O9:O17" si="4">ROUND(E9*N9,2)</f>
        <v>0</v>
      </c>
      <c r="P9" s="162">
        <v>0</v>
      </c>
      <c r="Q9" s="162">
        <f t="shared" ref="Q9:Q17" si="5">ROUND(E9*P9,2)</f>
        <v>0</v>
      </c>
      <c r="R9" s="163"/>
      <c r="S9" s="163" t="s">
        <v>229</v>
      </c>
      <c r="T9" s="163" t="s">
        <v>217</v>
      </c>
      <c r="U9" s="163">
        <v>0</v>
      </c>
      <c r="V9" s="163">
        <f t="shared" ref="V9:V17" si="6">ROUND(E9*U9,2)</f>
        <v>0</v>
      </c>
      <c r="W9" s="163"/>
      <c r="X9" s="163" t="s">
        <v>240</v>
      </c>
      <c r="Y9" s="163" t="s">
        <v>219</v>
      </c>
      <c r="Z9" s="153"/>
      <c r="AA9" s="153"/>
      <c r="AB9" s="153"/>
      <c r="AC9" s="153"/>
      <c r="AD9" s="153"/>
      <c r="AE9" s="153"/>
      <c r="AF9" s="153"/>
      <c r="AG9" s="153" t="s">
        <v>350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80">
        <v>2</v>
      </c>
      <c r="B10" s="181" t="s">
        <v>2030</v>
      </c>
      <c r="C10" s="187" t="s">
        <v>2218</v>
      </c>
      <c r="D10" s="182" t="s">
        <v>575</v>
      </c>
      <c r="E10" s="183">
        <v>23</v>
      </c>
      <c r="F10" s="184">
        <v>0</v>
      </c>
      <c r="G10" s="185">
        <f t="shared" si="0"/>
        <v>0</v>
      </c>
      <c r="H10" s="164">
        <v>5900</v>
      </c>
      <c r="I10" s="163">
        <f t="shared" si="1"/>
        <v>135700</v>
      </c>
      <c r="J10" s="164">
        <v>1350</v>
      </c>
      <c r="K10" s="163">
        <f t="shared" si="2"/>
        <v>31050</v>
      </c>
      <c r="L10" s="163">
        <v>21</v>
      </c>
      <c r="M10" s="163">
        <f t="shared" si="3"/>
        <v>0</v>
      </c>
      <c r="N10" s="162">
        <v>0</v>
      </c>
      <c r="O10" s="162">
        <f t="shared" si="4"/>
        <v>0</v>
      </c>
      <c r="P10" s="162">
        <v>0</v>
      </c>
      <c r="Q10" s="162">
        <f t="shared" si="5"/>
        <v>0</v>
      </c>
      <c r="R10" s="163"/>
      <c r="S10" s="163" t="s">
        <v>229</v>
      </c>
      <c r="T10" s="163" t="s">
        <v>217</v>
      </c>
      <c r="U10" s="163">
        <v>0</v>
      </c>
      <c r="V10" s="163">
        <f t="shared" si="6"/>
        <v>0</v>
      </c>
      <c r="W10" s="163"/>
      <c r="X10" s="163" t="s">
        <v>240</v>
      </c>
      <c r="Y10" s="163" t="s">
        <v>219</v>
      </c>
      <c r="Z10" s="153"/>
      <c r="AA10" s="153"/>
      <c r="AB10" s="153"/>
      <c r="AC10" s="153"/>
      <c r="AD10" s="153"/>
      <c r="AE10" s="153"/>
      <c r="AF10" s="153"/>
      <c r="AG10" s="153" t="s">
        <v>350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80">
        <v>3</v>
      </c>
      <c r="B11" s="181" t="s">
        <v>2031</v>
      </c>
      <c r="C11" s="187" t="s">
        <v>2219</v>
      </c>
      <c r="D11" s="182" t="s">
        <v>575</v>
      </c>
      <c r="E11" s="183">
        <v>23</v>
      </c>
      <c r="F11" s="184">
        <v>0</v>
      </c>
      <c r="G11" s="185">
        <f t="shared" si="0"/>
        <v>0</v>
      </c>
      <c r="H11" s="164">
        <v>566</v>
      </c>
      <c r="I11" s="163">
        <f t="shared" si="1"/>
        <v>13018</v>
      </c>
      <c r="J11" s="164">
        <v>380</v>
      </c>
      <c r="K11" s="163">
        <f t="shared" si="2"/>
        <v>8740</v>
      </c>
      <c r="L11" s="163">
        <v>21</v>
      </c>
      <c r="M11" s="163">
        <f t="shared" si="3"/>
        <v>0</v>
      </c>
      <c r="N11" s="162">
        <v>0</v>
      </c>
      <c r="O11" s="162">
        <f t="shared" si="4"/>
        <v>0</v>
      </c>
      <c r="P11" s="162">
        <v>0</v>
      </c>
      <c r="Q11" s="162">
        <f t="shared" si="5"/>
        <v>0</v>
      </c>
      <c r="R11" s="163"/>
      <c r="S11" s="163" t="s">
        <v>229</v>
      </c>
      <c r="T11" s="163" t="s">
        <v>217</v>
      </c>
      <c r="U11" s="163">
        <v>0</v>
      </c>
      <c r="V11" s="163">
        <f t="shared" si="6"/>
        <v>0</v>
      </c>
      <c r="W11" s="163"/>
      <c r="X11" s="163" t="s">
        <v>240</v>
      </c>
      <c r="Y11" s="163" t="s">
        <v>219</v>
      </c>
      <c r="Z11" s="153"/>
      <c r="AA11" s="153"/>
      <c r="AB11" s="153"/>
      <c r="AC11" s="153"/>
      <c r="AD11" s="153"/>
      <c r="AE11" s="153"/>
      <c r="AF11" s="153"/>
      <c r="AG11" s="153" t="s">
        <v>350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80">
        <v>4</v>
      </c>
      <c r="B12" s="181" t="s">
        <v>2032</v>
      </c>
      <c r="C12" s="187" t="s">
        <v>2033</v>
      </c>
      <c r="D12" s="182" t="s">
        <v>575</v>
      </c>
      <c r="E12" s="183">
        <v>1</v>
      </c>
      <c r="F12" s="184">
        <v>0</v>
      </c>
      <c r="G12" s="185">
        <f t="shared" si="0"/>
        <v>0</v>
      </c>
      <c r="H12" s="164">
        <v>12500</v>
      </c>
      <c r="I12" s="163">
        <f t="shared" si="1"/>
        <v>12500</v>
      </c>
      <c r="J12" s="164">
        <v>1500</v>
      </c>
      <c r="K12" s="163">
        <f t="shared" si="2"/>
        <v>1500</v>
      </c>
      <c r="L12" s="163">
        <v>21</v>
      </c>
      <c r="M12" s="163">
        <f t="shared" si="3"/>
        <v>0</v>
      </c>
      <c r="N12" s="162">
        <v>0</v>
      </c>
      <c r="O12" s="162">
        <f t="shared" si="4"/>
        <v>0</v>
      </c>
      <c r="P12" s="162">
        <v>0</v>
      </c>
      <c r="Q12" s="162">
        <f t="shared" si="5"/>
        <v>0</v>
      </c>
      <c r="R12" s="163"/>
      <c r="S12" s="163" t="s">
        <v>229</v>
      </c>
      <c r="T12" s="163" t="s">
        <v>217</v>
      </c>
      <c r="U12" s="163">
        <v>0</v>
      </c>
      <c r="V12" s="163">
        <f t="shared" si="6"/>
        <v>0</v>
      </c>
      <c r="W12" s="163"/>
      <c r="X12" s="163" t="s">
        <v>240</v>
      </c>
      <c r="Y12" s="163" t="s">
        <v>219</v>
      </c>
      <c r="Z12" s="153"/>
      <c r="AA12" s="153"/>
      <c r="AB12" s="153"/>
      <c r="AC12" s="153"/>
      <c r="AD12" s="153"/>
      <c r="AE12" s="153"/>
      <c r="AF12" s="153"/>
      <c r="AG12" s="153" t="s">
        <v>350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80">
        <v>5</v>
      </c>
      <c r="B13" s="181" t="s">
        <v>2034</v>
      </c>
      <c r="C13" s="187" t="s">
        <v>2220</v>
      </c>
      <c r="D13" s="182" t="s">
        <v>575</v>
      </c>
      <c r="E13" s="183">
        <v>10</v>
      </c>
      <c r="F13" s="184">
        <v>0</v>
      </c>
      <c r="G13" s="185">
        <f t="shared" si="0"/>
        <v>0</v>
      </c>
      <c r="H13" s="164">
        <v>3560</v>
      </c>
      <c r="I13" s="163">
        <f t="shared" si="1"/>
        <v>35600</v>
      </c>
      <c r="J13" s="164">
        <v>450</v>
      </c>
      <c r="K13" s="163">
        <f t="shared" si="2"/>
        <v>4500</v>
      </c>
      <c r="L13" s="163">
        <v>21</v>
      </c>
      <c r="M13" s="163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3"/>
      <c r="S13" s="163" t="s">
        <v>229</v>
      </c>
      <c r="T13" s="163" t="s">
        <v>217</v>
      </c>
      <c r="U13" s="163">
        <v>0</v>
      </c>
      <c r="V13" s="163">
        <f t="shared" si="6"/>
        <v>0</v>
      </c>
      <c r="W13" s="163"/>
      <c r="X13" s="163" t="s">
        <v>240</v>
      </c>
      <c r="Y13" s="163" t="s">
        <v>219</v>
      </c>
      <c r="Z13" s="153"/>
      <c r="AA13" s="153"/>
      <c r="AB13" s="153"/>
      <c r="AC13" s="153"/>
      <c r="AD13" s="153"/>
      <c r="AE13" s="153"/>
      <c r="AF13" s="153"/>
      <c r="AG13" s="153" t="s">
        <v>350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80">
        <v>6</v>
      </c>
      <c r="B14" s="181" t="s">
        <v>2035</v>
      </c>
      <c r="C14" s="187" t="s">
        <v>2036</v>
      </c>
      <c r="D14" s="182" t="s">
        <v>507</v>
      </c>
      <c r="E14" s="183">
        <v>1</v>
      </c>
      <c r="F14" s="184">
        <v>0</v>
      </c>
      <c r="G14" s="185">
        <f t="shared" si="0"/>
        <v>0</v>
      </c>
      <c r="H14" s="164">
        <v>1850</v>
      </c>
      <c r="I14" s="163">
        <f t="shared" si="1"/>
        <v>1850</v>
      </c>
      <c r="J14" s="164">
        <v>2500</v>
      </c>
      <c r="K14" s="163">
        <f t="shared" si="2"/>
        <v>2500</v>
      </c>
      <c r="L14" s="163">
        <v>21</v>
      </c>
      <c r="M14" s="163">
        <f t="shared" si="3"/>
        <v>0</v>
      </c>
      <c r="N14" s="162">
        <v>0</v>
      </c>
      <c r="O14" s="162">
        <f t="shared" si="4"/>
        <v>0</v>
      </c>
      <c r="P14" s="162">
        <v>0</v>
      </c>
      <c r="Q14" s="162">
        <f t="shared" si="5"/>
        <v>0</v>
      </c>
      <c r="R14" s="163"/>
      <c r="S14" s="163" t="s">
        <v>229</v>
      </c>
      <c r="T14" s="163" t="s">
        <v>217</v>
      </c>
      <c r="U14" s="163">
        <v>0</v>
      </c>
      <c r="V14" s="163">
        <f t="shared" si="6"/>
        <v>0</v>
      </c>
      <c r="W14" s="163"/>
      <c r="X14" s="163" t="s">
        <v>240</v>
      </c>
      <c r="Y14" s="163" t="s">
        <v>219</v>
      </c>
      <c r="Z14" s="153"/>
      <c r="AA14" s="153"/>
      <c r="AB14" s="153"/>
      <c r="AC14" s="153"/>
      <c r="AD14" s="153"/>
      <c r="AE14" s="153"/>
      <c r="AF14" s="153"/>
      <c r="AG14" s="153" t="s">
        <v>350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80">
        <v>7</v>
      </c>
      <c r="B15" s="181" t="s">
        <v>2037</v>
      </c>
      <c r="C15" s="187" t="s">
        <v>2022</v>
      </c>
      <c r="D15" s="182" t="s">
        <v>507</v>
      </c>
      <c r="E15" s="183">
        <v>1</v>
      </c>
      <c r="F15" s="184">
        <v>0</v>
      </c>
      <c r="G15" s="185">
        <f t="shared" si="0"/>
        <v>0</v>
      </c>
      <c r="H15" s="164">
        <v>0</v>
      </c>
      <c r="I15" s="163">
        <f t="shared" si="1"/>
        <v>0</v>
      </c>
      <c r="J15" s="164">
        <v>12000</v>
      </c>
      <c r="K15" s="163">
        <f t="shared" si="2"/>
        <v>12000</v>
      </c>
      <c r="L15" s="163">
        <v>21</v>
      </c>
      <c r="M15" s="163">
        <f t="shared" si="3"/>
        <v>0</v>
      </c>
      <c r="N15" s="162">
        <v>0</v>
      </c>
      <c r="O15" s="162">
        <f t="shared" si="4"/>
        <v>0</v>
      </c>
      <c r="P15" s="162">
        <v>0</v>
      </c>
      <c r="Q15" s="162">
        <f t="shared" si="5"/>
        <v>0</v>
      </c>
      <c r="R15" s="163"/>
      <c r="S15" s="163" t="s">
        <v>229</v>
      </c>
      <c r="T15" s="163" t="s">
        <v>217</v>
      </c>
      <c r="U15" s="163">
        <v>0</v>
      </c>
      <c r="V15" s="163">
        <f t="shared" si="6"/>
        <v>0</v>
      </c>
      <c r="W15" s="163"/>
      <c r="X15" s="163" t="s">
        <v>240</v>
      </c>
      <c r="Y15" s="163" t="s">
        <v>219</v>
      </c>
      <c r="Z15" s="153"/>
      <c r="AA15" s="153"/>
      <c r="AB15" s="153"/>
      <c r="AC15" s="153"/>
      <c r="AD15" s="153"/>
      <c r="AE15" s="153"/>
      <c r="AF15" s="153"/>
      <c r="AG15" s="153" t="s">
        <v>350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80">
        <v>8</v>
      </c>
      <c r="B16" s="181" t="s">
        <v>2038</v>
      </c>
      <c r="C16" s="187" t="s">
        <v>2024</v>
      </c>
      <c r="D16" s="182" t="s">
        <v>507</v>
      </c>
      <c r="E16" s="183">
        <v>1</v>
      </c>
      <c r="F16" s="184">
        <v>0</v>
      </c>
      <c r="G16" s="185">
        <f t="shared" si="0"/>
        <v>0</v>
      </c>
      <c r="H16" s="164">
        <v>0</v>
      </c>
      <c r="I16" s="163">
        <f t="shared" si="1"/>
        <v>0</v>
      </c>
      <c r="J16" s="164">
        <v>15000</v>
      </c>
      <c r="K16" s="163">
        <f t="shared" si="2"/>
        <v>15000</v>
      </c>
      <c r="L16" s="163">
        <v>21</v>
      </c>
      <c r="M16" s="163">
        <f t="shared" si="3"/>
        <v>0</v>
      </c>
      <c r="N16" s="162">
        <v>0</v>
      </c>
      <c r="O16" s="162">
        <f t="shared" si="4"/>
        <v>0</v>
      </c>
      <c r="P16" s="162">
        <v>0</v>
      </c>
      <c r="Q16" s="162">
        <f t="shared" si="5"/>
        <v>0</v>
      </c>
      <c r="R16" s="163"/>
      <c r="S16" s="163" t="s">
        <v>229</v>
      </c>
      <c r="T16" s="163" t="s">
        <v>217</v>
      </c>
      <c r="U16" s="163">
        <v>0</v>
      </c>
      <c r="V16" s="163">
        <f t="shared" si="6"/>
        <v>0</v>
      </c>
      <c r="W16" s="163"/>
      <c r="X16" s="163" t="s">
        <v>240</v>
      </c>
      <c r="Y16" s="163" t="s">
        <v>219</v>
      </c>
      <c r="Z16" s="153"/>
      <c r="AA16" s="153"/>
      <c r="AB16" s="153"/>
      <c r="AC16" s="153"/>
      <c r="AD16" s="153"/>
      <c r="AE16" s="153"/>
      <c r="AF16" s="153"/>
      <c r="AG16" s="153" t="s">
        <v>350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4">
        <v>9</v>
      </c>
      <c r="B17" s="175" t="s">
        <v>2039</v>
      </c>
      <c r="C17" s="188" t="s">
        <v>2028</v>
      </c>
      <c r="D17" s="176" t="s">
        <v>1835</v>
      </c>
      <c r="E17" s="177">
        <v>12</v>
      </c>
      <c r="F17" s="178">
        <v>0</v>
      </c>
      <c r="G17" s="179">
        <f t="shared" si="0"/>
        <v>0</v>
      </c>
      <c r="H17" s="164">
        <v>0</v>
      </c>
      <c r="I17" s="163">
        <f t="shared" si="1"/>
        <v>0</v>
      </c>
      <c r="J17" s="164">
        <v>950</v>
      </c>
      <c r="K17" s="163">
        <f t="shared" si="2"/>
        <v>11400</v>
      </c>
      <c r="L17" s="163">
        <v>21</v>
      </c>
      <c r="M17" s="163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3"/>
      <c r="S17" s="163" t="s">
        <v>229</v>
      </c>
      <c r="T17" s="163" t="s">
        <v>217</v>
      </c>
      <c r="U17" s="163">
        <v>0</v>
      </c>
      <c r="V17" s="163">
        <f t="shared" si="6"/>
        <v>0</v>
      </c>
      <c r="W17" s="163"/>
      <c r="X17" s="163" t="s">
        <v>240</v>
      </c>
      <c r="Y17" s="163" t="s">
        <v>219</v>
      </c>
      <c r="Z17" s="153"/>
      <c r="AA17" s="153"/>
      <c r="AB17" s="153"/>
      <c r="AC17" s="153"/>
      <c r="AD17" s="153"/>
      <c r="AE17" s="153"/>
      <c r="AF17" s="153"/>
      <c r="AG17" s="153" t="s">
        <v>350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3"/>
      <c r="B18" s="4"/>
      <c r="C18" s="189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197</v>
      </c>
    </row>
    <row r="19" spans="1:60" x14ac:dyDescent="0.2">
      <c r="A19" s="156"/>
      <c r="B19" s="157" t="s">
        <v>31</v>
      </c>
      <c r="C19" s="190"/>
      <c r="D19" s="158"/>
      <c r="E19" s="159"/>
      <c r="F19" s="159"/>
      <c r="G19" s="173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234</v>
      </c>
    </row>
    <row r="20" spans="1:60" x14ac:dyDescent="0.2">
      <c r="A20" s="3"/>
      <c r="B20" s="4"/>
      <c r="C20" s="18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">
      <c r="A21" s="3"/>
      <c r="B21" s="4"/>
      <c r="C21" s="189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261"/>
      <c r="B22" s="261"/>
      <c r="C22" s="26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63"/>
      <c r="B23" s="263"/>
      <c r="C23" s="264"/>
      <c r="D23" s="263"/>
      <c r="E23" s="263"/>
      <c r="F23" s="263"/>
      <c r="G23" s="26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G23" t="s">
        <v>235</v>
      </c>
    </row>
    <row r="24" spans="1:60" x14ac:dyDescent="0.2">
      <c r="A24" s="263"/>
      <c r="B24" s="263"/>
      <c r="C24" s="264"/>
      <c r="D24" s="263"/>
      <c r="E24" s="263"/>
      <c r="F24" s="263"/>
      <c r="G24" s="26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63"/>
      <c r="B25" s="263"/>
      <c r="C25" s="264"/>
      <c r="D25" s="263"/>
      <c r="E25" s="263"/>
      <c r="F25" s="263"/>
      <c r="G25" s="26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63"/>
      <c r="B26" s="263"/>
      <c r="C26" s="264"/>
      <c r="D26" s="263"/>
      <c r="E26" s="263"/>
      <c r="F26" s="263"/>
      <c r="G26" s="26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3"/>
      <c r="B27" s="263"/>
      <c r="C27" s="264"/>
      <c r="D27" s="263"/>
      <c r="E27" s="263"/>
      <c r="F27" s="263"/>
      <c r="G27" s="26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8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C29" s="191"/>
      <c r="D29" s="10"/>
      <c r="AG29" t="s">
        <v>236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82</vt:i4>
      </vt:variant>
    </vt:vector>
  </HeadingPairs>
  <TitlesOfParts>
    <vt:vector size="103" baseType="lpstr">
      <vt:lpstr>Pokyny pro vyplnění</vt:lpstr>
      <vt:lpstr>Stavba</vt:lpstr>
      <vt:lpstr>VzorPolozky</vt:lpstr>
      <vt:lpstr>OVN OVN-01 Naklady</vt:lpstr>
      <vt:lpstr>SO 01a SO 01a-01 Pol</vt:lpstr>
      <vt:lpstr>SO 01a SO 01a-02 Pol</vt:lpstr>
      <vt:lpstr>SO 01a SO 01a-03 Pol</vt:lpstr>
      <vt:lpstr>SO 01a SO 01a-04 Pol</vt:lpstr>
      <vt:lpstr>SO 01a SO 01a-05 Pol</vt:lpstr>
      <vt:lpstr>SO 01a SO 01a-06 Pol</vt:lpstr>
      <vt:lpstr>SO 01a SO 01a-07 Pol</vt:lpstr>
      <vt:lpstr>SO 02a SO 02a-01 Pol</vt:lpstr>
      <vt:lpstr>SO 02a SO 02a-02 Pol</vt:lpstr>
      <vt:lpstr>SO 02a SO 02a-03 Pol</vt:lpstr>
      <vt:lpstr>SO 02a SO 02a-04 Pol</vt:lpstr>
      <vt:lpstr>SO 02a SO 02a-05 Pol</vt:lpstr>
      <vt:lpstr>SO 02a SO 02a-06 Pol</vt:lpstr>
      <vt:lpstr>SO 03a SO 03a-01 Pol</vt:lpstr>
      <vt:lpstr>SO 03a SO 03a-02 Pol</vt:lpstr>
      <vt:lpstr>SO 03a SO 03a-03 Pol</vt:lpstr>
      <vt:lpstr>SO 03a SO 03a-04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'OVN OVN-01 Naklady'!Názvy_tisku</vt:lpstr>
      <vt:lpstr>'SO 01a SO 01a-01 Pol'!Názvy_tisku</vt:lpstr>
      <vt:lpstr>'SO 01a SO 01a-02 Pol'!Názvy_tisku</vt:lpstr>
      <vt:lpstr>'SO 01a SO 01a-03 Pol'!Názvy_tisku</vt:lpstr>
      <vt:lpstr>'SO 01a SO 01a-04 Pol'!Názvy_tisku</vt:lpstr>
      <vt:lpstr>'SO 01a SO 01a-05 Pol'!Názvy_tisku</vt:lpstr>
      <vt:lpstr>'SO 01a SO 01a-06 Pol'!Názvy_tisku</vt:lpstr>
      <vt:lpstr>'SO 01a SO 01a-07 Pol'!Názvy_tisku</vt:lpstr>
      <vt:lpstr>'SO 02a SO 02a-01 Pol'!Názvy_tisku</vt:lpstr>
      <vt:lpstr>'SO 02a SO 02a-02 Pol'!Názvy_tisku</vt:lpstr>
      <vt:lpstr>'SO 02a SO 02a-03 Pol'!Názvy_tisku</vt:lpstr>
      <vt:lpstr>'SO 02a SO 02a-04 Pol'!Názvy_tisku</vt:lpstr>
      <vt:lpstr>'SO 02a SO 02a-05 Pol'!Názvy_tisku</vt:lpstr>
      <vt:lpstr>'SO 02a SO 02a-06 Pol'!Názvy_tisku</vt:lpstr>
      <vt:lpstr>'SO 03a SO 03a-01 Pol'!Názvy_tisku</vt:lpstr>
      <vt:lpstr>'SO 03a SO 03a-02 Pol'!Názvy_tisku</vt:lpstr>
      <vt:lpstr>'SO 03a SO 03a-03 Pol'!Názvy_tisku</vt:lpstr>
      <vt:lpstr>'SO 03a SO 03a-04 Pol'!Názvy_tisku</vt:lpstr>
      <vt:lpstr>oadresa</vt:lpstr>
      <vt:lpstr>Stavba!Objednatel</vt:lpstr>
      <vt:lpstr>Stavba!Objekt</vt:lpstr>
      <vt:lpstr>'OVN OVN-01 Naklady'!Oblast_tisku</vt:lpstr>
      <vt:lpstr>'SO 01a SO 01a-01 Pol'!Oblast_tisku</vt:lpstr>
      <vt:lpstr>'SO 01a SO 01a-02 Pol'!Oblast_tisku</vt:lpstr>
      <vt:lpstr>'SO 01a SO 01a-03 Pol'!Oblast_tisku</vt:lpstr>
      <vt:lpstr>'SO 01a SO 01a-04 Pol'!Oblast_tisku</vt:lpstr>
      <vt:lpstr>'SO 01a SO 01a-05 Pol'!Oblast_tisku</vt:lpstr>
      <vt:lpstr>'SO 01a SO 01a-06 Pol'!Oblast_tisku</vt:lpstr>
      <vt:lpstr>'SO 01a SO 01a-07 Pol'!Oblast_tisku</vt:lpstr>
      <vt:lpstr>'SO 02a SO 02a-01 Pol'!Oblast_tisku</vt:lpstr>
      <vt:lpstr>'SO 02a SO 02a-02 Pol'!Oblast_tisku</vt:lpstr>
      <vt:lpstr>'SO 02a SO 02a-03 Pol'!Oblast_tisku</vt:lpstr>
      <vt:lpstr>'SO 02a SO 02a-04 Pol'!Oblast_tisku</vt:lpstr>
      <vt:lpstr>'SO 02a SO 02a-05 Pol'!Oblast_tisku</vt:lpstr>
      <vt:lpstr>'SO 02a SO 02a-06 Pol'!Oblast_tisku</vt:lpstr>
      <vt:lpstr>'SO 03a SO 03a-01 Pol'!Oblast_tisku</vt:lpstr>
      <vt:lpstr>'SO 03a SO 03a-02 Pol'!Oblast_tisku</vt:lpstr>
      <vt:lpstr>'SO 03a SO 03a-03 Pol'!Oblast_tisku</vt:lpstr>
      <vt:lpstr>'SO 03a SO 03a-04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Jeřábek</dc:creator>
  <cp:lastModifiedBy>Iveta Minx Prášková</cp:lastModifiedBy>
  <cp:lastPrinted>2019-03-19T12:27:02Z</cp:lastPrinted>
  <dcterms:created xsi:type="dcterms:W3CDTF">2009-04-08T07:15:50Z</dcterms:created>
  <dcterms:modified xsi:type="dcterms:W3CDTF">2025-01-29T08:06:17Z</dcterms:modified>
</cp:coreProperties>
</file>