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EMP PRACOVNI\Těrlicko\DPS\Rozpočet\"/>
    </mc:Choice>
  </mc:AlternateContent>
  <xr:revisionPtr revIDLastSave="0" documentId="13_ncr:1_{7C435B96-A856-473F-9C32-74A95A6CB91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 stavby" sheetId="1" r:id="rId1"/>
    <sheet name="SO400.2 - Světelná signal..." sheetId="2" r:id="rId2"/>
  </sheets>
  <definedNames>
    <definedName name="_xlnm._FilterDatabase" localSheetId="1" hidden="1">'SO400.2 - Světelná signal...'!$C$88:$K$872</definedName>
    <definedName name="_xlnm.Print_Titles" localSheetId="0">'Rekapitulace stavby'!$52:$52</definedName>
    <definedName name="_xlnm.Print_Titles" localSheetId="1">'SO400.2 - Světelná signal...'!$88:$88</definedName>
    <definedName name="_xlnm.Print_Area" localSheetId="0">'Rekapitulace stavby'!$D$4:$AO$36,'Rekapitulace stavby'!$C$42:$AQ$56</definedName>
    <definedName name="_xlnm.Print_Area" localSheetId="1">'SO400.2 - Světelná signal...'!$C$4:$J$39,'SO400.2 - Světelná signal...'!$C$45:$J$70,'SO400.2 - Světelná signal...'!$C$76:$K$872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869" i="2"/>
  <c r="BH869" i="2"/>
  <c r="BG869" i="2"/>
  <c r="BF869" i="2"/>
  <c r="T869" i="2"/>
  <c r="T868" i="2" s="1"/>
  <c r="R869" i="2"/>
  <c r="R868" i="2" s="1"/>
  <c r="P869" i="2"/>
  <c r="P868" i="2"/>
  <c r="BI864" i="2"/>
  <c r="BH864" i="2"/>
  <c r="BG864" i="2"/>
  <c r="BF864" i="2"/>
  <c r="T864" i="2"/>
  <c r="R864" i="2"/>
  <c r="P864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2" i="2"/>
  <c r="BH842" i="2"/>
  <c r="BG842" i="2"/>
  <c r="BF842" i="2"/>
  <c r="T842" i="2"/>
  <c r="R842" i="2"/>
  <c r="P842" i="2"/>
  <c r="BI837" i="2"/>
  <c r="BH837" i="2"/>
  <c r="BG837" i="2"/>
  <c r="BF837" i="2"/>
  <c r="T837" i="2"/>
  <c r="R837" i="2"/>
  <c r="P837" i="2"/>
  <c r="BI831" i="2"/>
  <c r="BH831" i="2"/>
  <c r="BG831" i="2"/>
  <c r="BF831" i="2"/>
  <c r="T831" i="2"/>
  <c r="R831" i="2"/>
  <c r="P831" i="2"/>
  <c r="BI827" i="2"/>
  <c r="BH827" i="2"/>
  <c r="BG827" i="2"/>
  <c r="BF827" i="2"/>
  <c r="T827" i="2"/>
  <c r="R827" i="2"/>
  <c r="P827" i="2"/>
  <c r="BI822" i="2"/>
  <c r="BH822" i="2"/>
  <c r="BG822" i="2"/>
  <c r="BF822" i="2"/>
  <c r="T822" i="2"/>
  <c r="R822" i="2"/>
  <c r="P822" i="2"/>
  <c r="BI808" i="2"/>
  <c r="BH808" i="2"/>
  <c r="BG808" i="2"/>
  <c r="BF808" i="2"/>
  <c r="T808" i="2"/>
  <c r="R808" i="2"/>
  <c r="P808" i="2"/>
  <c r="BI794" i="2"/>
  <c r="BH794" i="2"/>
  <c r="BG794" i="2"/>
  <c r="BF794" i="2"/>
  <c r="T794" i="2"/>
  <c r="R794" i="2"/>
  <c r="P794" i="2"/>
  <c r="BI789" i="2"/>
  <c r="BH789" i="2"/>
  <c r="BG789" i="2"/>
  <c r="BF789" i="2"/>
  <c r="T789" i="2"/>
  <c r="R789" i="2"/>
  <c r="P789" i="2"/>
  <c r="BI783" i="2"/>
  <c r="BH783" i="2"/>
  <c r="BG783" i="2"/>
  <c r="BF783" i="2"/>
  <c r="T783" i="2"/>
  <c r="R783" i="2"/>
  <c r="P783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61" i="2"/>
  <c r="BH761" i="2"/>
  <c r="BG761" i="2"/>
  <c r="BF761" i="2"/>
  <c r="T761" i="2"/>
  <c r="R761" i="2"/>
  <c r="P761" i="2"/>
  <c r="BI756" i="2"/>
  <c r="BH756" i="2"/>
  <c r="BG756" i="2"/>
  <c r="BF756" i="2"/>
  <c r="T756" i="2"/>
  <c r="R756" i="2"/>
  <c r="P756" i="2"/>
  <c r="BI751" i="2"/>
  <c r="BH751" i="2"/>
  <c r="BG751" i="2"/>
  <c r="BF751" i="2"/>
  <c r="T751" i="2"/>
  <c r="R751" i="2"/>
  <c r="P751" i="2"/>
  <c r="BI746" i="2"/>
  <c r="BH746" i="2"/>
  <c r="BG746" i="2"/>
  <c r="BF746" i="2"/>
  <c r="T746" i="2"/>
  <c r="R746" i="2"/>
  <c r="P746" i="2"/>
  <c r="BI741" i="2"/>
  <c r="BH741" i="2"/>
  <c r="BG741" i="2"/>
  <c r="BF741" i="2"/>
  <c r="T741" i="2"/>
  <c r="R741" i="2"/>
  <c r="P741" i="2"/>
  <c r="BI736" i="2"/>
  <c r="BH736" i="2"/>
  <c r="BG736" i="2"/>
  <c r="BF736" i="2"/>
  <c r="T736" i="2"/>
  <c r="R736" i="2"/>
  <c r="P736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5" i="2"/>
  <c r="BH705" i="2"/>
  <c r="BG705" i="2"/>
  <c r="BF705" i="2"/>
  <c r="T705" i="2"/>
  <c r="R705" i="2"/>
  <c r="P705" i="2"/>
  <c r="BI699" i="2"/>
  <c r="BH699" i="2"/>
  <c r="BG699" i="2"/>
  <c r="BF699" i="2"/>
  <c r="T699" i="2"/>
  <c r="R699" i="2"/>
  <c r="P699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67" i="2"/>
  <c r="BH667" i="2"/>
  <c r="BG667" i="2"/>
  <c r="BF667" i="2"/>
  <c r="T667" i="2"/>
  <c r="R667" i="2"/>
  <c r="P667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6" i="2"/>
  <c r="BH636" i="2"/>
  <c r="BG636" i="2"/>
  <c r="BF636" i="2"/>
  <c r="T636" i="2"/>
  <c r="R636" i="2"/>
  <c r="P636" i="2"/>
  <c r="BI627" i="2"/>
  <c r="BH627" i="2"/>
  <c r="BG627" i="2"/>
  <c r="BF627" i="2"/>
  <c r="T627" i="2"/>
  <c r="R627" i="2"/>
  <c r="P627" i="2"/>
  <c r="BI620" i="2"/>
  <c r="BH620" i="2"/>
  <c r="BG620" i="2"/>
  <c r="BF620" i="2"/>
  <c r="T620" i="2"/>
  <c r="R620" i="2"/>
  <c r="P620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86" i="2"/>
  <c r="BH586" i="2"/>
  <c r="BG586" i="2"/>
  <c r="BF586" i="2"/>
  <c r="T586" i="2"/>
  <c r="R586" i="2"/>
  <c r="P586" i="2"/>
  <c r="BI579" i="2"/>
  <c r="BH579" i="2"/>
  <c r="BG579" i="2"/>
  <c r="BF579" i="2"/>
  <c r="T579" i="2"/>
  <c r="R579" i="2"/>
  <c r="P579" i="2"/>
  <c r="BI572" i="2"/>
  <c r="BH572" i="2"/>
  <c r="BG572" i="2"/>
  <c r="BF572" i="2"/>
  <c r="T572" i="2"/>
  <c r="R572" i="2"/>
  <c r="P572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39" i="2"/>
  <c r="BH539" i="2"/>
  <c r="BG539" i="2"/>
  <c r="BF539" i="2"/>
  <c r="T539" i="2"/>
  <c r="R539" i="2"/>
  <c r="P539" i="2"/>
  <c r="BI534" i="2"/>
  <c r="BH534" i="2"/>
  <c r="BG534" i="2"/>
  <c r="BF534" i="2"/>
  <c r="T534" i="2"/>
  <c r="R534" i="2"/>
  <c r="P534" i="2"/>
  <c r="BI529" i="2"/>
  <c r="BH529" i="2"/>
  <c r="BG529" i="2"/>
  <c r="BF529" i="2"/>
  <c r="T529" i="2"/>
  <c r="R529" i="2"/>
  <c r="P529" i="2"/>
  <c r="BI521" i="2"/>
  <c r="BH521" i="2"/>
  <c r="BG521" i="2"/>
  <c r="BF521" i="2"/>
  <c r="T521" i="2"/>
  <c r="R521" i="2"/>
  <c r="P521" i="2"/>
  <c r="BI513" i="2"/>
  <c r="BH513" i="2"/>
  <c r="BG513" i="2"/>
  <c r="BF513" i="2"/>
  <c r="T513" i="2"/>
  <c r="R513" i="2"/>
  <c r="P513" i="2"/>
  <c r="BI506" i="2"/>
  <c r="BH506" i="2"/>
  <c r="BG506" i="2"/>
  <c r="BF506" i="2"/>
  <c r="T506" i="2"/>
  <c r="R506" i="2"/>
  <c r="P506" i="2"/>
  <c r="BI499" i="2"/>
  <c r="BH499" i="2"/>
  <c r="BG499" i="2"/>
  <c r="BF499" i="2"/>
  <c r="T499" i="2"/>
  <c r="R499" i="2"/>
  <c r="P499" i="2"/>
  <c r="BI492" i="2"/>
  <c r="BH492" i="2"/>
  <c r="BG492" i="2"/>
  <c r="BF492" i="2"/>
  <c r="T492" i="2"/>
  <c r="R492" i="2"/>
  <c r="P492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08" i="2"/>
  <c r="BH408" i="2"/>
  <c r="BG408" i="2"/>
  <c r="BF408" i="2"/>
  <c r="T408" i="2"/>
  <c r="R408" i="2"/>
  <c r="P408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19" i="2"/>
  <c r="BH319" i="2"/>
  <c r="BG319" i="2"/>
  <c r="BF319" i="2"/>
  <c r="T319" i="2"/>
  <c r="R319" i="2"/>
  <c r="P319" i="2"/>
  <c r="BI311" i="2"/>
  <c r="BH311" i="2"/>
  <c r="BG311" i="2"/>
  <c r="BF311" i="2"/>
  <c r="T311" i="2"/>
  <c r="R311" i="2"/>
  <c r="P311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40" i="2"/>
  <c r="BH140" i="2"/>
  <c r="BG140" i="2"/>
  <c r="BF140" i="2"/>
  <c r="T140" i="2"/>
  <c r="R140" i="2"/>
  <c r="P140" i="2"/>
  <c r="BI124" i="2"/>
  <c r="BH124" i="2"/>
  <c r="BG124" i="2"/>
  <c r="BF124" i="2"/>
  <c r="T124" i="2"/>
  <c r="R124" i="2"/>
  <c r="P124" i="2"/>
  <c r="BI108" i="2"/>
  <c r="BH108" i="2"/>
  <c r="BG108" i="2"/>
  <c r="BF108" i="2"/>
  <c r="T108" i="2"/>
  <c r="R108" i="2"/>
  <c r="P108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/>
  <c r="J17" i="2"/>
  <c r="J12" i="2"/>
  <c r="J52" i="2"/>
  <c r="E7" i="2"/>
  <c r="E79" i="2"/>
  <c r="L50" i="1"/>
  <c r="AM50" i="1"/>
  <c r="AM49" i="1"/>
  <c r="L49" i="1"/>
  <c r="AM47" i="1"/>
  <c r="L47" i="1"/>
  <c r="L45" i="1"/>
  <c r="L44" i="1"/>
  <c r="J689" i="2"/>
  <c r="BK684" i="2"/>
  <c r="J860" i="2"/>
  <c r="J521" i="2"/>
  <c r="BK751" i="2"/>
  <c r="BK534" i="2"/>
  <c r="J794" i="2"/>
  <c r="J469" i="2"/>
  <c r="J183" i="2"/>
  <c r="BK365" i="2"/>
  <c r="BK452" i="2"/>
  <c r="J275" i="2"/>
  <c r="BK856" i="2"/>
  <c r="J336" i="2"/>
  <c r="BK400" i="2"/>
  <c r="J434" i="2"/>
  <c r="J684" i="2"/>
  <c r="BK746" i="2"/>
  <c r="J822" i="2"/>
  <c r="J395" i="2"/>
  <c r="J252" i="2"/>
  <c r="BK653" i="2"/>
  <c r="BK303" i="2"/>
  <c r="BK492" i="2"/>
  <c r="BK771" i="2"/>
  <c r="J756" i="2"/>
  <c r="J557" i="2"/>
  <c r="BK679" i="2"/>
  <c r="J761" i="2"/>
  <c r="J741" i="2"/>
  <c r="BK521" i="2"/>
  <c r="BK246" i="2"/>
  <c r="BK565" i="2"/>
  <c r="BK264" i="2"/>
  <c r="J241" i="2"/>
  <c r="BK484" i="2"/>
  <c r="BK648" i="2"/>
  <c r="BK167" i="2"/>
  <c r="BK673" i="2"/>
  <c r="BK140" i="2"/>
  <c r="BK499" i="2"/>
  <c r="BK641" i="2"/>
  <c r="BK594" i="2"/>
  <c r="J175" i="2"/>
  <c r="J280" i="2"/>
  <c r="BK601" i="2"/>
  <c r="BK379" i="2"/>
  <c r="BK280" i="2"/>
  <c r="BK193" i="2"/>
  <c r="J476" i="2"/>
  <c r="BK327" i="2"/>
  <c r="BK761" i="2"/>
  <c r="BK332" i="2"/>
  <c r="J290" i="2"/>
  <c r="J751" i="2"/>
  <c r="J529" i="2"/>
  <c r="J722" i="2"/>
  <c r="BK837" i="2"/>
  <c r="BK241" i="2"/>
  <c r="J506" i="2"/>
  <c r="J400" i="2"/>
  <c r="J430" i="2"/>
  <c r="J261" i="2"/>
  <c r="BK311" i="2"/>
  <c r="J246" i="2"/>
  <c r="BK290" i="2"/>
  <c r="J679" i="2"/>
  <c r="J808" i="2"/>
  <c r="J461" i="2"/>
  <c r="BK257" i="2"/>
  <c r="BK469" i="2"/>
  <c r="BK356" i="2"/>
  <c r="BK756" i="2"/>
  <c r="BK295" i="2"/>
  <c r="BK572" i="2"/>
  <c r="J627" i="2"/>
  <c r="BK794" i="2"/>
  <c r="BK586" i="2"/>
  <c r="BK842" i="2"/>
  <c r="J612" i="2"/>
  <c r="BK712" i="2"/>
  <c r="BK705" i="2"/>
  <c r="J408" i="2"/>
  <c r="J270" i="2"/>
  <c r="BK345" i="2"/>
  <c r="BK158" i="2"/>
  <c r="J327" i="2"/>
  <c r="J661" i="2"/>
  <c r="J846" i="2"/>
  <c r="J295" i="2"/>
  <c r="BK235" i="2"/>
  <c r="J705" i="2"/>
  <c r="BK513" i="2"/>
  <c r="BK557" i="2"/>
  <c r="BK741" i="2"/>
  <c r="AS54" i="1"/>
  <c r="BK506" i="2"/>
  <c r="J546" i="2"/>
  <c r="J351" i="2"/>
  <c r="BK209" i="2"/>
  <c r="BK361" i="2"/>
  <c r="J771" i="2"/>
  <c r="J657" i="2"/>
  <c r="J416" i="2"/>
  <c r="BK188" i="2"/>
  <c r="BK385" i="2"/>
  <c r="J140" i="2"/>
  <c r="J319" i="2"/>
  <c r="BK864" i="2"/>
  <c r="J620" i="2"/>
  <c r="BK201" i="2"/>
  <c r="BK627" i="2"/>
  <c r="BK667" i="2"/>
  <c r="BK736" i="2"/>
  <c r="BK461" i="2"/>
  <c r="BK529" i="2"/>
  <c r="J356" i="2"/>
  <c r="BK476" i="2"/>
  <c r="J594" i="2"/>
  <c r="BK336" i="2"/>
  <c r="J789" i="2"/>
  <c r="J766" i="2"/>
  <c r="J601" i="2"/>
  <c r="BK636" i="2"/>
  <c r="BK822" i="2"/>
  <c r="J345" i="2"/>
  <c r="BK620" i="2"/>
  <c r="BK416" i="2"/>
  <c r="BK443" i="2"/>
  <c r="J201" i="2"/>
  <c r="BK539" i="2"/>
  <c r="J341" i="2"/>
  <c r="BK108" i="2"/>
  <c r="J869" i="2"/>
  <c r="J653" i="2"/>
  <c r="J92" i="2"/>
  <c r="BK661" i="2"/>
  <c r="J699" i="2"/>
  <c r="J712" i="2"/>
  <c r="BK319" i="2"/>
  <c r="J452" i="2"/>
  <c r="J224" i="2"/>
  <c r="BK124" i="2"/>
  <c r="BK224" i="2"/>
  <c r="J385" i="2"/>
  <c r="BK789" i="2"/>
  <c r="J586" i="2"/>
  <c r="BK284" i="2"/>
  <c r="J158" i="2"/>
  <c r="BK375" i="2"/>
  <c r="BK270" i="2"/>
  <c r="J736" i="2"/>
  <c r="J565" i="2"/>
  <c r="BK827" i="2"/>
  <c r="BK421" i="2"/>
  <c r="BK717" i="2"/>
  <c r="BK699" i="2"/>
  <c r="J561" i="2"/>
  <c r="J370" i="2"/>
  <c r="J457" i="2"/>
  <c r="J303" i="2"/>
  <c r="J579" i="2"/>
  <c r="BK351" i="2"/>
  <c r="BK341" i="2"/>
  <c r="BK183" i="2"/>
  <c r="J856" i="2"/>
  <c r="BK860" i="2"/>
  <c r="J667" i="2"/>
  <c r="BK869" i="2"/>
  <c r="J484" i="2"/>
  <c r="J229" i="2"/>
  <c r="J492" i="2"/>
  <c r="BK261" i="2"/>
  <c r="J443" i="2"/>
  <c r="BK430" i="2"/>
  <c r="J311" i="2"/>
  <c r="BK831" i="2"/>
  <c r="J499" i="2"/>
  <c r="J264" i="2"/>
  <c r="BK852" i="2"/>
  <c r="BK609" i="2"/>
  <c r="BK546" i="2"/>
  <c r="J746" i="2"/>
  <c r="BK447" i="2"/>
  <c r="J235" i="2"/>
  <c r="BK612" i="2"/>
  <c r="J439" i="2"/>
  <c r="J534" i="2"/>
  <c r="J550" i="2"/>
  <c r="J641" i="2"/>
  <c r="J717" i="2"/>
  <c r="J124" i="2"/>
  <c r="J842" i="2"/>
  <c r="J673" i="2"/>
  <c r="BK550" i="2"/>
  <c r="J375" i="2"/>
  <c r="J167" i="2"/>
  <c r="J188" i="2"/>
  <c r="J365" i="2"/>
  <c r="J831" i="2"/>
  <c r="BK689" i="2"/>
  <c r="BK395" i="2"/>
  <c r="BK275" i="2"/>
  <c r="BK783" i="2"/>
  <c r="BK579" i="2"/>
  <c r="BK846" i="2"/>
  <c r="J864" i="2"/>
  <c r="BK766" i="2"/>
  <c r="J539" i="2"/>
  <c r="BK219" i="2"/>
  <c r="J390" i="2"/>
  <c r="BK92" i="2"/>
  <c r="BK434" i="2"/>
  <c r="J332" i="2"/>
  <c r="J648" i="2"/>
  <c r="BK722" i="2"/>
  <c r="J447" i="2"/>
  <c r="BK252" i="2"/>
  <c r="J827" i="2"/>
  <c r="J257" i="2"/>
  <c r="BK439" i="2"/>
  <c r="J193" i="2"/>
  <c r="BK693" i="2"/>
  <c r="BK605" i="2"/>
  <c r="J108" i="2"/>
  <c r="J572" i="2"/>
  <c r="J693" i="2"/>
  <c r="J609" i="2"/>
  <c r="BK425" i="2"/>
  <c r="J209" i="2"/>
  <c r="J379" i="2"/>
  <c r="J605" i="2"/>
  <c r="BK370" i="2"/>
  <c r="BK229" i="2"/>
  <c r="BK408" i="2"/>
  <c r="BK390" i="2"/>
  <c r="J361" i="2"/>
  <c r="J636" i="2"/>
  <c r="J425" i="2"/>
  <c r="J837" i="2"/>
  <c r="BK657" i="2"/>
  <c r="J852" i="2"/>
  <c r="J513" i="2"/>
  <c r="BK808" i="2"/>
  <c r="BK457" i="2"/>
  <c r="BK561" i="2"/>
  <c r="BK175" i="2"/>
  <c r="J421" i="2"/>
  <c r="J783" i="2"/>
  <c r="J284" i="2"/>
  <c r="J219" i="2"/>
  <c r="BK91" i="2" l="1"/>
  <c r="R157" i="2"/>
  <c r="R91" i="2"/>
  <c r="R90" i="2"/>
  <c r="T157" i="2"/>
  <c r="T218" i="2"/>
  <c r="P91" i="2"/>
  <c r="P157" i="2"/>
  <c r="P218" i="2"/>
  <c r="R350" i="2"/>
  <c r="BK157" i="2"/>
  <c r="J157" i="2"/>
  <c r="J62" i="2"/>
  <c r="BK350" i="2"/>
  <c r="J350" i="2" s="1"/>
  <c r="J65" i="2" s="1"/>
  <c r="T350" i="2"/>
  <c r="BK711" i="2"/>
  <c r="J711" i="2"/>
  <c r="J66" i="2"/>
  <c r="P711" i="2"/>
  <c r="R711" i="2"/>
  <c r="T711" i="2"/>
  <c r="BK851" i="2"/>
  <c r="J851" i="2"/>
  <c r="J68" i="2"/>
  <c r="P851" i="2"/>
  <c r="P850" i="2" s="1"/>
  <c r="R851" i="2"/>
  <c r="R850" i="2"/>
  <c r="T851" i="2"/>
  <c r="T850" i="2"/>
  <c r="T91" i="2"/>
  <c r="T90" i="2"/>
  <c r="BK218" i="2"/>
  <c r="R218" i="2"/>
  <c r="R217" i="2"/>
  <c r="P350" i="2"/>
  <c r="BK868" i="2"/>
  <c r="J868" i="2"/>
  <c r="J69" i="2" s="1"/>
  <c r="J83" i="2"/>
  <c r="BE140" i="2"/>
  <c r="BE295" i="2"/>
  <c r="BE327" i="2"/>
  <c r="BE430" i="2"/>
  <c r="BE270" i="2"/>
  <c r="BE183" i="2"/>
  <c r="BE561" i="2"/>
  <c r="F86" i="2"/>
  <c r="BE193" i="2"/>
  <c r="BE356" i="2"/>
  <c r="BE361" i="2"/>
  <c r="BE365" i="2"/>
  <c r="BE390" i="2"/>
  <c r="BE400" i="2"/>
  <c r="BE443" i="2"/>
  <c r="BE280" i="2"/>
  <c r="BE319" i="2"/>
  <c r="BE336" i="2"/>
  <c r="BE385" i="2"/>
  <c r="BE421" i="2"/>
  <c r="BE565" i="2"/>
  <c r="BE586" i="2"/>
  <c r="BE751" i="2"/>
  <c r="BE158" i="2"/>
  <c r="BE209" i="2"/>
  <c r="BE241" i="2"/>
  <c r="BE252" i="2"/>
  <c r="BE257" i="2"/>
  <c r="BE275" i="2"/>
  <c r="BE290" i="2"/>
  <c r="BE345" i="2"/>
  <c r="BE351" i="2"/>
  <c r="BE370" i="2"/>
  <c r="BE395" i="2"/>
  <c r="BE416" i="2"/>
  <c r="BE434" i="2"/>
  <c r="BE439" i="2"/>
  <c r="BE484" i="2"/>
  <c r="BE572" i="2"/>
  <c r="BE771" i="2"/>
  <c r="BE92" i="2"/>
  <c r="BE124" i="2"/>
  <c r="BE229" i="2"/>
  <c r="BE284" i="2"/>
  <c r="BE311" i="2"/>
  <c r="BE539" i="2"/>
  <c r="BE235" i="2"/>
  <c r="BE246" i="2"/>
  <c r="BE261" i="2"/>
  <c r="BE476" i="2"/>
  <c r="BE550" i="2"/>
  <c r="BE601" i="2"/>
  <c r="BE612" i="2"/>
  <c r="BE641" i="2"/>
  <c r="BE201" i="2"/>
  <c r="BE224" i="2"/>
  <c r="BE264" i="2"/>
  <c r="BE303" i="2"/>
  <c r="BE332" i="2"/>
  <c r="BE341" i="2"/>
  <c r="BE379" i="2"/>
  <c r="BE408" i="2"/>
  <c r="BE447" i="2"/>
  <c r="BE452" i="2"/>
  <c r="BE457" i="2"/>
  <c r="BE461" i="2"/>
  <c r="BE469" i="2"/>
  <c r="BE579" i="2"/>
  <c r="BE605" i="2"/>
  <c r="BE609" i="2"/>
  <c r="BE499" i="2"/>
  <c r="BE521" i="2"/>
  <c r="BE557" i="2"/>
  <c r="BE620" i="2"/>
  <c r="BE636" i="2"/>
  <c r="BE648" i="2"/>
  <c r="BE661" i="2"/>
  <c r="BE667" i="2"/>
  <c r="BE673" i="2"/>
  <c r="BE679" i="2"/>
  <c r="BE783" i="2"/>
  <c r="BE108" i="2"/>
  <c r="BE167" i="2"/>
  <c r="BE219" i="2"/>
  <c r="BE653" i="2"/>
  <c r="BE657" i="2"/>
  <c r="BE684" i="2"/>
  <c r="BE693" i="2"/>
  <c r="BE789" i="2"/>
  <c r="BE794" i="2"/>
  <c r="BE822" i="2"/>
  <c r="BE827" i="2"/>
  <c r="BE831" i="2"/>
  <c r="BE846" i="2"/>
  <c r="BE852" i="2"/>
  <c r="BE375" i="2"/>
  <c r="BE425" i="2"/>
  <c r="BE506" i="2"/>
  <c r="BE529" i="2"/>
  <c r="BE546" i="2"/>
  <c r="BE594" i="2"/>
  <c r="BE699" i="2"/>
  <c r="BE705" i="2"/>
  <c r="BE712" i="2"/>
  <c r="BE808" i="2"/>
  <c r="BE837" i="2"/>
  <c r="E48" i="2"/>
  <c r="BE175" i="2"/>
  <c r="BE188" i="2"/>
  <c r="BE492" i="2"/>
  <c r="BE513" i="2"/>
  <c r="BE534" i="2"/>
  <c r="BE627" i="2"/>
  <c r="BE689" i="2"/>
  <c r="BE717" i="2"/>
  <c r="BE722" i="2"/>
  <c r="BE736" i="2"/>
  <c r="BE741" i="2"/>
  <c r="BE746" i="2"/>
  <c r="BE756" i="2"/>
  <c r="BE761" i="2"/>
  <c r="BE766" i="2"/>
  <c r="BE842" i="2"/>
  <c r="BE856" i="2"/>
  <c r="BE860" i="2"/>
  <c r="BE864" i="2"/>
  <c r="BE869" i="2"/>
  <c r="F35" i="2"/>
  <c r="BB55" i="1" s="1"/>
  <c r="BB54" i="1" s="1"/>
  <c r="AX54" i="1" s="1"/>
  <c r="F37" i="2"/>
  <c r="BD55" i="1" s="1"/>
  <c r="BD54" i="1" s="1"/>
  <c r="W33" i="1" s="1"/>
  <c r="F36" i="2"/>
  <c r="BC55" i="1"/>
  <c r="BC54" i="1"/>
  <c r="W32" i="1" s="1"/>
  <c r="J34" i="2"/>
  <c r="AW55" i="1" s="1"/>
  <c r="F34" i="2"/>
  <c r="BA55" i="1" s="1"/>
  <c r="BA54" i="1" s="1"/>
  <c r="AW54" i="1" s="1"/>
  <c r="AK30" i="1" s="1"/>
  <c r="BK217" i="2" l="1"/>
  <c r="J217" i="2"/>
  <c r="J63" i="2"/>
  <c r="T217" i="2"/>
  <c r="T89" i="2"/>
  <c r="P90" i="2"/>
  <c r="R89" i="2"/>
  <c r="P217" i="2"/>
  <c r="BK90" i="2"/>
  <c r="J90" i="2"/>
  <c r="J60" i="2" s="1"/>
  <c r="J91" i="2"/>
  <c r="J61" i="2"/>
  <c r="J218" i="2"/>
  <c r="J64" i="2"/>
  <c r="BK850" i="2"/>
  <c r="J850" i="2" s="1"/>
  <c r="J67" i="2" s="1"/>
  <c r="F33" i="2"/>
  <c r="AZ55" i="1" s="1"/>
  <c r="AZ54" i="1" s="1"/>
  <c r="AV54" i="1" s="1"/>
  <c r="AK29" i="1" s="1"/>
  <c r="AY54" i="1"/>
  <c r="J33" i="2"/>
  <c r="AV55" i="1" s="1"/>
  <c r="AT55" i="1" s="1"/>
  <c r="W30" i="1"/>
  <c r="W31" i="1"/>
  <c r="P89" i="2" l="1"/>
  <c r="AU55" i="1"/>
  <c r="BK89" i="2"/>
  <c r="J89" i="2"/>
  <c r="J59" i="2" s="1"/>
  <c r="AU54" i="1"/>
  <c r="W29" i="1"/>
  <c r="AT54" i="1"/>
  <c r="J30" i="2" l="1"/>
  <c r="AG55" i="1"/>
  <c r="AG54" i="1"/>
  <c r="AK26" i="1"/>
  <c r="AK35" i="1" s="1"/>
  <c r="AN54" i="1" l="1"/>
  <c r="J39" i="2"/>
  <c r="AN55" i="1"/>
</calcChain>
</file>

<file path=xl/sharedStrings.xml><?xml version="1.0" encoding="utf-8"?>
<sst xmlns="http://schemas.openxmlformats.org/spreadsheetml/2006/main" count="8015" uniqueCount="873">
  <si>
    <t>Export Komplet</t>
  </si>
  <si>
    <t>VZ</t>
  </si>
  <si>
    <t>2.0</t>
  </si>
  <si>
    <t>ZAMOK</t>
  </si>
  <si>
    <t>False</t>
  </si>
  <si>
    <t>{d408d525-2cd3-4ee9-8c0f-34cce75b9c32}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</si>
  <si>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</si>
  <si>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</si>
  <si>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</si>
  <si>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</si>
  <si>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</si>
  <si>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</si>
  <si>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</si>
  <si>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</si>
  <si>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Terlicko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</si>
  <si>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</si>
  <si>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</si>
  <si>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Přechod pro chodce a chodník u autobusové zastávky ul. Třanovická, katastrální území Hradiště pod Babí horou</t>
  </si>
  <si>
    <t>KSO:</t>
  </si>
  <si>
    <t>822 23</t>
  </si>
  <si>
    <t>CC-CZ:</t>
  </si>
  <si>
    <t>21119</t>
  </si>
  <si>
    <t>Místo:</t>
  </si>
  <si>
    <t>Těrlicko</t>
  </si>
  <si>
    <t>Datum:</t>
  </si>
  <si>
    <t>2. 5. 2024</t>
  </si>
  <si>
    <t>CZ-CPV:</t>
  </si>
  <si>
    <t>45316212-4</t>
  </si>
  <si>
    <t>CZ-CPA:</t>
  </si>
  <si>
    <t>42.22.22</t>
  </si>
  <si>
    <t>Zadavatel:</t>
  </si>
  <si>
    <t>IČ:</t>
  </si>
  <si>
    <t>00297666</t>
  </si>
  <si>
    <t>Obec Těrlicko</t>
  </si>
  <si>
    <t>DIČ:</t>
  </si>
  <si>
    <t>CZ00297666</t>
  </si>
  <si>
    <t>Uchazeč:</t>
  </si>
  <si>
    <t>Vyplň údaj</t>
  </si>
  <si>
    <t>Projektant:</t>
  </si>
  <si>
    <t>64611281</t>
  </si>
  <si>
    <t>INPROS F-M s.r.o.</t>
  </si>
  <si>
    <t>CZ64611281</t>
  </si>
  <si>
    <t>True</t>
  </si>
  <si>
    <t>Zpracovatel:</t>
  </si>
  <si>
    <t>11941707</t>
  </si>
  <si>
    <t>PK SSZ Obrdlík, s.r.o.</t>
  </si>
  <si>
    <t>CZ11941707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</si>
  <si>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</si>
  <si>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</si>
  <si>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</si>
  <si>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</si>
  <si>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</si>
  <si>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</si>
  <si>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</si>
  <si>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</si>
  <si>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</si>
  <si>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</si>
  <si>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</si>
  <si>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</si>
  <si>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</si>
  <si>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</si>
  <si>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</si>
  <si>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</si>
  <si>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</si>
  <si>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</si>
  <si>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</si>
  <si>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</si>
  <si>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</si>
  <si>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</si>
  <si>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</si>
  <si>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</si>
  <si>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</si>
  <si>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</si>
  <si>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</si>
  <si>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</si>
  <si>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</si>
  <si>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</si>
  <si>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</si>
  <si>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</si>
  <si>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</si>
  <si>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</si>
  <si>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</si>
  <si>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</si>
  <si>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</si>
  <si>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</si>
  <si>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</si>
  <si>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</si>
  <si>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</si>
  <si>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</si>
  <si>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SO400.2</t>
  </si>
  <si>
    <t>Světelná signalizace</t>
  </si>
  <si>
    <t>PRO</t>
  </si>
  <si>
    <t>1</t>
  </si>
  <si>
    <t>{60b59ed1-8a23-4ed5-bb38-bd55113488b4}</t>
  </si>
  <si>
    <t>2</t>
  </si>
  <si>
    <t>KRYCÍ LIST SOUPISU PRACÍ</t>
  </si>
  <si>
    <t>Objekt:</t>
  </si>
  <si>
    <t>SO400.2 - Světelná signalizace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</si>
  <si>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</si>
  <si>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</si>
  <si>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</si>
  <si>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</si>
  <si>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</si>
  <si>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</si>
  <si>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</si>
  <si>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</si>
  <si>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</si>
  <si>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</si>
  <si>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</si>
  <si>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</si>
  <si>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</si>
  <si>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</si>
  <si>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</si>
  <si>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</si>
  <si>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</si>
  <si>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</si>
  <si>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</si>
  <si>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</si>
  <si>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</si>
  <si>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</si>
  <si>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</si>
  <si>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</si>
  <si>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</si>
  <si>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</si>
  <si>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</si>
  <si>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</si>
  <si>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</si>
  <si>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</si>
  <si>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</si>
  <si>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</si>
  <si>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171201201</t>
  </si>
  <si>
    <t>Uložení sypaniny na skládky nebo meziskládky bez hutnění s upravením uložené sypaniny do předepsaného tvaru</t>
  </si>
  <si>
    <t>m3</t>
  </si>
  <si>
    <t>CS ÚRS 2024 01</t>
  </si>
  <si>
    <t>4</t>
  </si>
  <si>
    <t>1428851601</t>
  </si>
  <si>
    <t>Online PSC</t>
  </si>
  <si>
    <t>https://podminky.urs.cz/item/CS_URS_2024_01/171201201</t>
  </si>
  <si>
    <t>VV</t>
  </si>
  <si>
    <t>SO400.2   v. č. D.3 - 02 - Situace SSZ</t>
  </si>
  <si>
    <t>SO400.2   v. č. D.3 - 06 - Stožáry SSZ - umístění návěstidel</t>
  </si>
  <si>
    <t>- uložení přebytečné zeminy z výkopu jámy pro základ výložníkového stožáru č. 1:</t>
  </si>
  <si>
    <t>1,0*1,0*1,7</t>
  </si>
  <si>
    <t>- uložení přebytečné zeminy z výkopu jámy pro základ chodeckého stožáru č. 2:</t>
  </si>
  <si>
    <t>0,6^3</t>
  </si>
  <si>
    <t>- uložení přebytečné zeminy z výkopu jámy pro základ řadiče SSZ:</t>
  </si>
  <si>
    <t>0,8*1,0*1,5</t>
  </si>
  <si>
    <t>- uložení přebytečné zeminy z výkopu jámy pro betonový základ elektroměrového rozvaděče RE:</t>
  </si>
  <si>
    <t>0,4*0,6*1,0</t>
  </si>
  <si>
    <t>- uložení přebytečné zeminy z výkopu rýhy 50 x 80 cm:</t>
  </si>
  <si>
    <t>20*0,5*0,2</t>
  </si>
  <si>
    <t>Součet</t>
  </si>
  <si>
    <t>171201231</t>
  </si>
  <si>
    <t>Poplatek za uložení stavebního odpadu na recyklační skládce (skládkovné) zeminy a kamení zatříděného do Katalogu odpadů pod kódem 17 05 04</t>
  </si>
  <si>
    <t>t</t>
  </si>
  <si>
    <t>-12662578</t>
  </si>
  <si>
    <t>https://podminky.urs.cz/item/CS_URS_2024_01/171201231</t>
  </si>
  <si>
    <t>1,0*1,0*1,7*1,7</t>
  </si>
  <si>
    <t>0,6^3*1,7</t>
  </si>
  <si>
    <t>0,8*1,0*1,5*1,7</t>
  </si>
  <si>
    <t>0,4*0,6*1,0*1,7</t>
  </si>
  <si>
    <t>20*0,5*0,2*1,7</t>
  </si>
  <si>
    <t>3</t>
  </si>
  <si>
    <t>997221551</t>
  </si>
  <si>
    <t>Vodorovná doprava suti bez naložení, ale se složením a s hrubým urovnáním ze sypkých materiálů, na vzdálenost do 1 km</t>
  </si>
  <si>
    <t>-890585226</t>
  </si>
  <si>
    <t>https://podminky.urs.cz/item/CS_URS_2024_01/997221551</t>
  </si>
  <si>
    <t>- doprava přebytečné zeminy z výkopu jámy pro základ výložníkového stožáru č. 1:</t>
  </si>
  <si>
    <t>- doprava přebytečné zeminy z výkopu jámy pro základ chodeckého stožáru č. 2:</t>
  </si>
  <si>
    <t>- doprava přebytečné zeminy z výkopu jámy pro základ řadiče SSZ:</t>
  </si>
  <si>
    <t>- doprava přebytečné zeminy z výkopu jámy pro betonový základ elektroměrového rozvaděče RE:</t>
  </si>
  <si>
    <t>- doprava přebytečné zeminy z výkopu rýhy 50 x 80 cm:</t>
  </si>
  <si>
    <t>997221559</t>
  </si>
  <si>
    <t>Vodorovná doprava suti bez naložení, ale se složením a s hrubým urovnáním Příplatek k ceně za každý další započatý 1 km přes 1 km</t>
  </si>
  <si>
    <t>-1387224394</t>
  </si>
  <si>
    <t>https://podminky.urs.cz/item/CS_URS_2024_01/997221559</t>
  </si>
  <si>
    <t>- příplatek za dalších 14 km:</t>
  </si>
  <si>
    <t>- doprava zeminy z výkopu jámy pro základ výložníkového stožáru č. 1:</t>
  </si>
  <si>
    <t>1,0*1,0*1,7*1,7*14</t>
  </si>
  <si>
    <t>0,6^3*1,7*14</t>
  </si>
  <si>
    <t>0,8*1,0*1,5*1,7*14</t>
  </si>
  <si>
    <t>0,4*0,6*1,0*1,7*14</t>
  </si>
  <si>
    <t>20*0,5*0,2*1,7*14</t>
  </si>
  <si>
    <t>9</t>
  </si>
  <si>
    <t>Ostatní konstrukce a práce, bourání</t>
  </si>
  <si>
    <t>5</t>
  </si>
  <si>
    <t>914111112</t>
  </si>
  <si>
    <t>Montáž svislé dopravní značky základní velikosti do 1 m2 páskováním na sloupy</t>
  </si>
  <si>
    <t>kus</t>
  </si>
  <si>
    <t>1658561603</t>
  </si>
  <si>
    <t>https://podminky.urs.cz/item/CS_URS_2024_01/914111112</t>
  </si>
  <si>
    <t>- montáž DZ IP6 na stožár SSZ č. 1:</t>
  </si>
  <si>
    <t>- montáž DZ IP6 na stožár SSZ č. 2:</t>
  </si>
  <si>
    <t>6</t>
  </si>
  <si>
    <t>M</t>
  </si>
  <si>
    <t>40445621</t>
  </si>
  <si>
    <t>informativní značky provozní IP1-IP3, IP4b-IP7, IP10a, b 500x500mm</t>
  </si>
  <si>
    <t>8</t>
  </si>
  <si>
    <t>-448553807</t>
  </si>
  <si>
    <t>- dodávka DZ IP6 na stožár SSZ č. 1:</t>
  </si>
  <si>
    <t>- dodávka DZ IP6 na stožár SSZ č. 2:</t>
  </si>
  <si>
    <t>7</t>
  </si>
  <si>
    <t>40445258-R</t>
  </si>
  <si>
    <t>Upínka UP2 FeZn</t>
  </si>
  <si>
    <t>R-položka</t>
  </si>
  <si>
    <t>-1486251849</t>
  </si>
  <si>
    <t>- dodávka upínek pro DZ IP6 na stožár SSZ č. 1:</t>
  </si>
  <si>
    <t>- dodávka upínek pro DZ IP6 na stožár SSZ č. 2:</t>
  </si>
  <si>
    <t>40445225</t>
  </si>
  <si>
    <t>sloupek pro dopravní značku Zn D 60mm v 3,5m</t>
  </si>
  <si>
    <t>-140206254</t>
  </si>
  <si>
    <t>- dodávka nástavce pro DZ IP6 na stožár SSZ č. 2 (délku upravit podle potřeby):</t>
  </si>
  <si>
    <t>40445253</t>
  </si>
  <si>
    <t>víčko plastové na sloupek D 60mm</t>
  </si>
  <si>
    <t>-1991928556</t>
  </si>
  <si>
    <t>- dodávka víčka na nástavec stávající DZ IP6 na stožár SSZ č. 2:</t>
  </si>
  <si>
    <t>10</t>
  </si>
  <si>
    <t>40445256</t>
  </si>
  <si>
    <t>svorka upínací na sloupek dopravní značky D 60mm</t>
  </si>
  <si>
    <t>300638799</t>
  </si>
  <si>
    <t>- dodávka svorek pro DZ IP6 na stožár SSZ č. 1:</t>
  </si>
  <si>
    <t>- dodávka svorek pro DZ IP6 na stožár SSZ č. 2:</t>
  </si>
  <si>
    <t>11</t>
  </si>
  <si>
    <t>40445260</t>
  </si>
  <si>
    <t>páska upínací 12,7x0,75mm</t>
  </si>
  <si>
    <t>m</t>
  </si>
  <si>
    <t>818426112</t>
  </si>
  <si>
    <t>- dodávka pásek pro DZ IP6 na stožár SSZ č. 1:</t>
  </si>
  <si>
    <t>2*(2*3,14*0,1)</t>
  </si>
  <si>
    <t>- dodávka pásek pro DZ IP6 na stožár SSZ č. 2:</t>
  </si>
  <si>
    <t>40445261</t>
  </si>
  <si>
    <t>spona upínací 12,7mm</t>
  </si>
  <si>
    <t>100 kus</t>
  </si>
  <si>
    <t>1243121209</t>
  </si>
  <si>
    <t>2/100</t>
  </si>
  <si>
    <t>Práce a dodávky M</t>
  </si>
  <si>
    <t>21-M</t>
  </si>
  <si>
    <t>Elektromontáže</t>
  </si>
  <si>
    <t>13</t>
  </si>
  <si>
    <t>210030931-R</t>
  </si>
  <si>
    <t>Montáž výstražné folie na stožár</t>
  </si>
  <si>
    <t>64</t>
  </si>
  <si>
    <t>1493180278</t>
  </si>
  <si>
    <t>- polep stožárů SSZ:</t>
  </si>
  <si>
    <t>14</t>
  </si>
  <si>
    <t>28355100</t>
  </si>
  <si>
    <t>páska výstražná PVC samolepící</t>
  </si>
  <si>
    <t>256</t>
  </si>
  <si>
    <t>-857032094</t>
  </si>
  <si>
    <t>15</t>
  </si>
  <si>
    <t>210100014</t>
  </si>
  <si>
    <t>Ukončení vodičů izolovaných s označením a zapojením v rozváděči nebo na přístroji průřezu žíly do 10 mm2</t>
  </si>
  <si>
    <t>-2089690340</t>
  </si>
  <si>
    <t>https://podminky.urs.cz/item/CS_URS_2024_01/210100014</t>
  </si>
  <si>
    <t>SO400.2   v. č. D.3 - 03 - Schematický kabelový plán SSZ</t>
  </si>
  <si>
    <t>SO400.2   v. č. D.3 - 04 -Napájení SSZ</t>
  </si>
  <si>
    <t>- ukončení kabelů NYY-J 4x10 - počet vodičů určen přímo:</t>
  </si>
  <si>
    <t>(2+2+1)*4</t>
  </si>
  <si>
    <t>16</t>
  </si>
  <si>
    <t>210100251</t>
  </si>
  <si>
    <t>Ukončení kabelů smršťovací koncovkou nebo páskou se zapojením bez letování počtu a průřezu žil 4 x 10 mm2</t>
  </si>
  <si>
    <t>58688795</t>
  </si>
  <si>
    <t>https://podminky.urs.cz/item/CS_URS_2024_01/210100251</t>
  </si>
  <si>
    <t>- ukončení  kabelů NYY-J 4x10 - počet konců kabelů určen přímo:</t>
  </si>
  <si>
    <t>2*2+1</t>
  </si>
  <si>
    <t>17</t>
  </si>
  <si>
    <t>35436314</t>
  </si>
  <si>
    <t>hlava rozdělovací smršťovaná přímá do 1kV SKE 4f/1+2 kabel 12-32mm/průřez 1,5-35mm</t>
  </si>
  <si>
    <t>1280538243</t>
  </si>
  <si>
    <t>- ukončení  kabelů NYY-J 4x10 - počet konců kabelu určen přímo:</t>
  </si>
  <si>
    <t>18</t>
  </si>
  <si>
    <t>210191514</t>
  </si>
  <si>
    <t xml:space="preserve">Montáž skříní bez zapojení vodičů tenkocementových v pilíři rozpojovacích, typ </t>
  </si>
  <si>
    <t>1179718699</t>
  </si>
  <si>
    <t>https://podminky.urs.cz/item/CS_URS_2024_01/210191514</t>
  </si>
  <si>
    <t>- montáž elektroměrového rozvaděče RE:</t>
  </si>
  <si>
    <t>19</t>
  </si>
  <si>
    <t>404611602-R</t>
  </si>
  <si>
    <t>vystrojený elektroměrový rozvaděč RE osazený v plastovém pilíři</t>
  </si>
  <si>
    <t>-504440445</t>
  </si>
  <si>
    <t>- dodávka elektroměrového rozvaděče RE:</t>
  </si>
  <si>
    <t>20</t>
  </si>
  <si>
    <t>210220301</t>
  </si>
  <si>
    <t>Montáž hromosvodného vedení svorek se 2 šrouby</t>
  </si>
  <si>
    <t>1269127155</t>
  </si>
  <si>
    <t>https://podminky.urs.cz/item/CS_URS_2024_01/210220301</t>
  </si>
  <si>
    <t>SO400.2   v. č. D.3 - 05 - Schéma doplňujícího ochranného pospojování SSZ</t>
  </si>
  <si>
    <t>2*2</t>
  </si>
  <si>
    <t>35441885</t>
  </si>
  <si>
    <t>svorka spojovací pro lano D 8-10mm</t>
  </si>
  <si>
    <t>2058547615</t>
  </si>
  <si>
    <t>22</t>
  </si>
  <si>
    <t>210220452</t>
  </si>
  <si>
    <t>Montáž hromosvodného vedení ochranných prvků a doplňků ochranného pospojování pevně</t>
  </si>
  <si>
    <t>22716880</t>
  </si>
  <si>
    <t>https://podminky.urs.cz/item/CS_URS_2024_01/210220452</t>
  </si>
  <si>
    <t>- uzemňovací vedení FeZn D 10 mm - odměřeno v AutoCadu:</t>
  </si>
  <si>
    <t>4+16+10</t>
  </si>
  <si>
    <t>23</t>
  </si>
  <si>
    <t>35441073</t>
  </si>
  <si>
    <t>drát D 10mm FeZn</t>
  </si>
  <si>
    <t>kg</t>
  </si>
  <si>
    <t>-1368852277</t>
  </si>
  <si>
    <t>- uzemňovací vedení FeZn D 10 mm:</t>
  </si>
  <si>
    <t>(4+16+10)/1,6</t>
  </si>
  <si>
    <t>24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</si>
  <si>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</si>
  <si>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</si>
  <si>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-1518817000</t>
  </si>
  <si>
    <t>https://podminky.urs.cz/item/CS_URS_2024_01/210800411</t>
  </si>
  <si>
    <t>- propojení zemnících svorek ve stožárech SSZ:</t>
  </si>
  <si>
    <t>2*0,5</t>
  </si>
  <si>
    <t>25</t>
  </si>
  <si>
    <t>34141039</t>
  </si>
  <si>
    <t>vodič propojovací jádro Cu plné izolace PVC 450/750V (H07V-U) 1x1,5mm2</t>
  </si>
  <si>
    <t>1418560943</t>
  </si>
  <si>
    <t>26</t>
  </si>
  <si>
    <t>210813033</t>
  </si>
  <si>
    <t>Montáž izolovaných kabelů měděných do 1 kV bez ukončení plných nebo laněných kulatých (např. CYKY, CHKE-R) uložených pevně počtu a průřezu žil 4x6 až 10 mm2</t>
  </si>
  <si>
    <t>1946112082</t>
  </si>
  <si>
    <t>https://podminky.urs.cz/item/CS_URS_2024_01/210813033</t>
  </si>
  <si>
    <t>- pokládka kabelů NYY-J 4x10:</t>
  </si>
  <si>
    <t>5+5+5</t>
  </si>
  <si>
    <t>27</t>
  </si>
  <si>
    <t>34112358-R</t>
  </si>
  <si>
    <t>kabel instalační jádro Cu plné izolace PVC plášť PVC 0,6/1kV NYY-J 4x10 mm2</t>
  </si>
  <si>
    <t>-475824939</t>
  </si>
  <si>
    <t>(5+5+5)*1,05</t>
  </si>
  <si>
    <t>28</t>
  </si>
  <si>
    <t>210813061</t>
  </si>
  <si>
    <t>Montáž izolovaných kabelů měděných do 1 kV bez ukončení plných nebo laněných kulatých (např. CYKY, CHKE-R) uložených pevně počtu a průřezu žil 5x1,5 až 2,5 mm2</t>
  </si>
  <si>
    <t>-1388517608</t>
  </si>
  <si>
    <t>https://podminky.urs.cz/item/CS_URS_2024_01/210813061</t>
  </si>
  <si>
    <t>Stožár č. 1:</t>
  </si>
  <si>
    <t>3*5+2*15</t>
  </si>
  <si>
    <t>Stožár č. 2:</t>
  </si>
  <si>
    <t>2*5</t>
  </si>
  <si>
    <t>29</t>
  </si>
  <si>
    <t>341310201-R</t>
  </si>
  <si>
    <t>Silový vodič YY-JZ 5x1,0 0,6/1kV black</t>
  </si>
  <si>
    <t>-1359930106</t>
  </si>
  <si>
    <t>- včetně 5% prořezu:</t>
  </si>
  <si>
    <t>(3*5+2*15)*1,05</t>
  </si>
  <si>
    <t>2*5*1,05</t>
  </si>
  <si>
    <t>30</t>
  </si>
  <si>
    <t>210813071</t>
  </si>
  <si>
    <t>Montáž izolovaných kabelů měděných do 1 kV bez ukončení plných nebo laněných kulatých (např. CYKY, CHKE-R) uložených pevně počtu a průřezu žil 7x1,5 až 2,5 mm2</t>
  </si>
  <si>
    <t>1469726854</t>
  </si>
  <si>
    <t>https://podminky.urs.cz/item/CS_URS_2024_01/210813071</t>
  </si>
  <si>
    <t>1*5</t>
  </si>
  <si>
    <t>31</t>
  </si>
  <si>
    <t>341310203-R</t>
  </si>
  <si>
    <t>Silový vodič YY-JZ 7x1,0 0,6/1kV black</t>
  </si>
  <si>
    <t>-7550987</t>
  </si>
  <si>
    <t>1*5*1,05</t>
  </si>
  <si>
    <t>32</t>
  </si>
  <si>
    <t>210813111</t>
  </si>
  <si>
    <t>Montáž izolovaných kabelů měděných do 1 kV bez ukončení plných nebo laněných kulatých (např. CYKY, CHKE-R) uložených pevně počtu a průřezu žil 24x1,5 mm2</t>
  </si>
  <si>
    <t>-1203056942</t>
  </si>
  <si>
    <t>https://podminky.urs.cz/item/CS_URS_2024_01/210813111</t>
  </si>
  <si>
    <t>- pokládka kabelu NYY-J 24x1,5:</t>
  </si>
  <si>
    <t>33</t>
  </si>
  <si>
    <t>34111165-R</t>
  </si>
  <si>
    <t>kabel instalační jádro Cu plné izolace PVC plášť PVC 0,6/1kV NYY-J 24x1,5mm2</t>
  </si>
  <si>
    <t>1259243489</t>
  </si>
  <si>
    <t>- pokládka kabelu NYY-J 24x1,5 - včetně 5% prořezu:</t>
  </si>
  <si>
    <t>25*1,05</t>
  </si>
  <si>
    <t>34</t>
  </si>
  <si>
    <t>210813131</t>
  </si>
  <si>
    <t>Montáž izolovaných kabelů měděných do 1 kV bez ukončení plných nebo laněných kulatých (např. CYKY, CHKE-R) uložených pevně počtu a průřezu žil 48x1,5 mm2</t>
  </si>
  <si>
    <t>-1573695441</t>
  </si>
  <si>
    <t>https://podminky.urs.cz/item/CS_URS_2024_01/210813131</t>
  </si>
  <si>
    <t>- pokládka kabelu NYY-J 40x1,5:</t>
  </si>
  <si>
    <t>35</t>
  </si>
  <si>
    <t>34113035-R</t>
  </si>
  <si>
    <t>kabel instalační jádro Cu plné izolace PVC plášť PVC 0,6/1kV NYY-J 40x1,5mm2</t>
  </si>
  <si>
    <t>-1661928457</t>
  </si>
  <si>
    <t>- pokládka kabelu NYY-J 40x1,5 - včetně 5% prořezu:</t>
  </si>
  <si>
    <t>35*1,05</t>
  </si>
  <si>
    <t>36</t>
  </si>
  <si>
    <t>210950121</t>
  </si>
  <si>
    <t>Ostatní práce při montáži vodičů, šňůr a kabelů zatažení lana včetně odvinutí a napojení do kanálu nebo tvárnicové trasy</t>
  </si>
  <si>
    <t>-1501990009</t>
  </si>
  <si>
    <t>https://podminky.urs.cz/item/CS_URS_2024_01/210950121</t>
  </si>
  <si>
    <t>- řízený kabelový protlak D110 (součást SO400.1) - odměřeno v AutoCadu:</t>
  </si>
  <si>
    <t>22-M</t>
  </si>
  <si>
    <t>Montáže sděl. a zabezp. zařízení</t>
  </si>
  <si>
    <t>37</t>
  </si>
  <si>
    <t>220061701</t>
  </si>
  <si>
    <t>Zatažení kabelu do objektu včetně vyčištění přístupu do objektu, odvinutí a zatažení kabelu do objektu do 9 kg/m</t>
  </si>
  <si>
    <t>-1827245164</t>
  </si>
  <si>
    <t>https://podminky.urs.cz/item/CS_URS_2024_01/220061701</t>
  </si>
  <si>
    <t>- zatažení kabelů do řadiče SSZ, stožárů SSZ a elektroměrového rozvaděče:</t>
  </si>
  <si>
    <t>(2+3)*2+1</t>
  </si>
  <si>
    <t>38</t>
  </si>
  <si>
    <t>220110346</t>
  </si>
  <si>
    <t>Montáž kabelového štítku včetně vyražení znaku na štítek, připevnění na kabel, ovinutí štítku páskou pro označení konce kabelu</t>
  </si>
  <si>
    <t>866004318</t>
  </si>
  <si>
    <t>https://podminky.urs.cz/item/CS_URS_2024_01/220110346</t>
  </si>
  <si>
    <t>- značení konců kabelů:</t>
  </si>
  <si>
    <t>39</t>
  </si>
  <si>
    <t>35442120</t>
  </si>
  <si>
    <t>štítek plastový - směr dvojstr.</t>
  </si>
  <si>
    <t>-778469851</t>
  </si>
  <si>
    <t>40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</si>
  <si>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</si>
  <si>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</si>
  <si>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2085300249</t>
  </si>
  <si>
    <t>https://podminky.urs.cz/item/CS_URS_2024_01/220111436</t>
  </si>
  <si>
    <t>- měření kabelů ke stožárům a napájecích kabelů:</t>
  </si>
  <si>
    <t>1*24+1*40+3*4</t>
  </si>
  <si>
    <t>41</t>
  </si>
  <si>
    <t>220111741</t>
  </si>
  <si>
    <t>Montáž svorky rozpojovací včetně montáže skříňky pro svorku, úpravy zemniče pro připojení svorky, očíslování zemniče zkušební</t>
  </si>
  <si>
    <t>984397370</t>
  </si>
  <si>
    <t>https://podminky.urs.cz/item/CS_URS_2024_01/220111741</t>
  </si>
  <si>
    <t>- montáž zkušební svorky na stožárech SSZ, řadiči SSZ a v elektroměrovém rozvaděčí RE:</t>
  </si>
  <si>
    <t>2+1+1</t>
  </si>
  <si>
    <t>42</t>
  </si>
  <si>
    <t>35441925</t>
  </si>
  <si>
    <t>svorka zkušební pro lano D 6-12mm, FeZn</t>
  </si>
  <si>
    <t>174786934</t>
  </si>
  <si>
    <t>- dodávka zkušební svorky na stožárech SSZ, řadiči SSZ a v elektroměrovém rozvaděčí RE:</t>
  </si>
  <si>
    <t>43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</si>
  <si>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</si>
  <si>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</si>
  <si>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220895006</t>
  </si>
  <si>
    <t>https://podminky.urs.cz/item/CS_URS_2024_01/220260515</t>
  </si>
  <si>
    <t>- pancéřová trubka k HDS:</t>
  </si>
  <si>
    <t>44</t>
  </si>
  <si>
    <t>34571126</t>
  </si>
  <si>
    <t>trubka elektroinstalační ocelová lakovaná závitová P36 D 44,0/47,0mm</t>
  </si>
  <si>
    <t>-2031297804</t>
  </si>
  <si>
    <t>- dodávka pancéřové trubky k HDS:</t>
  </si>
  <si>
    <t>45</t>
  </si>
  <si>
    <t>404452600</t>
  </si>
  <si>
    <t>-910508629</t>
  </si>
  <si>
    <t>- uchycení pancéřové trubky vedoucí k HDS:</t>
  </si>
  <si>
    <t>6*(2*3,14*0,2)</t>
  </si>
  <si>
    <t>46</t>
  </si>
  <si>
    <t>404452610</t>
  </si>
  <si>
    <t>-906219928</t>
  </si>
  <si>
    <t>6/100</t>
  </si>
  <si>
    <t>47</t>
  </si>
  <si>
    <t>220271621</t>
  </si>
  <si>
    <t>Pocínování konce sdělovacích vodičů a silnoproudých šňůr v krabici</t>
  </si>
  <si>
    <t>469621296</t>
  </si>
  <si>
    <t>https://podminky.urs.cz/item/CS_URS_2024_01/220271621</t>
  </si>
  <si>
    <t>10*5+2*7</t>
  </si>
  <si>
    <t>4*5+2*7</t>
  </si>
  <si>
    <t>48</t>
  </si>
  <si>
    <t>220300533</t>
  </si>
  <si>
    <t>Ukončení vodiče na svorkovnici na kabelu CMSM do 7 žil 1,50 mm2</t>
  </si>
  <si>
    <t>-338243196</t>
  </si>
  <si>
    <t>https://podminky.urs.cz/item/CS_URS_2024_01/220300533</t>
  </si>
  <si>
    <t>10+2</t>
  </si>
  <si>
    <t>4+2</t>
  </si>
  <si>
    <t>49</t>
  </si>
  <si>
    <t>220300605</t>
  </si>
  <si>
    <t>Ukončení návěstních kabelů smršťovací záklopkou včetně odizolování, vyformování a zapojení vodičů na kabelech NCEY, NCYY do 24x1 nebo 1,5</t>
  </si>
  <si>
    <t>558691058</t>
  </si>
  <si>
    <t>https://podminky.urs.cz/item/CS_URS_2024_01/220300605</t>
  </si>
  <si>
    <t>- ukončení kabelu NYY-J 24x1,5:</t>
  </si>
  <si>
    <t>1*2</t>
  </si>
  <si>
    <t>50</t>
  </si>
  <si>
    <t>34343203</t>
  </si>
  <si>
    <t>trubka smršťovací středněstěnná s lepidlem MDT-A 32/7</t>
  </si>
  <si>
    <t>1049971247</t>
  </si>
  <si>
    <t>1*2*0,1</t>
  </si>
  <si>
    <t>51</t>
  </si>
  <si>
    <t>220300607</t>
  </si>
  <si>
    <t>Ukončení návěstních kabelů smršťovací záklopkou včetně odizolování, vyformování a zapojení vodičů na kabelech NCEY, NCYY do 48x1 nebo 1,5</t>
  </si>
  <si>
    <t>529480207</t>
  </si>
  <si>
    <t>https://podminky.urs.cz/item/CS_URS_2024_01/220300607</t>
  </si>
  <si>
    <t>- ukončení kabelu NYY-J 40x1,5:</t>
  </si>
  <si>
    <t>52</t>
  </si>
  <si>
    <t>34343204</t>
  </si>
  <si>
    <t>trubka smršťovací středněstěnná s lepidlem MDT-A 38/12</t>
  </si>
  <si>
    <t>1273978062</t>
  </si>
  <si>
    <t>53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</si>
  <si>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</si>
  <si>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</si>
  <si>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75483446</t>
  </si>
  <si>
    <t>https://podminky.urs.cz/item/CS_URS_2024_01/220960002</t>
  </si>
  <si>
    <t>54</t>
  </si>
  <si>
    <t>404611032-R</t>
  </si>
  <si>
    <t>stožár chodecký výšky 3,4 m</t>
  </si>
  <si>
    <t>-135884767</t>
  </si>
  <si>
    <t>55</t>
  </si>
  <si>
    <t>404611038-R</t>
  </si>
  <si>
    <t>základový rám chodeckého stožáru</t>
  </si>
  <si>
    <t>37012623</t>
  </si>
  <si>
    <t>56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</si>
  <si>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</si>
  <si>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</si>
  <si>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-329474867</t>
  </si>
  <si>
    <t>https://podminky.urs.cz/item/CS_URS_2024_01/220960003</t>
  </si>
  <si>
    <t>57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</si>
  <si>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</si>
  <si>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</si>
  <si>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-18107681</t>
  </si>
  <si>
    <t>https://podminky.urs.cz/item/CS_URS_2024_01/220960005</t>
  </si>
  <si>
    <t>58</t>
  </si>
  <si>
    <t>404611088-R</t>
  </si>
  <si>
    <t>stožár výložníkový s výložníkem déllky 6,0 m</t>
  </si>
  <si>
    <t>-1544679678</t>
  </si>
  <si>
    <t>59</t>
  </si>
  <si>
    <t>220960021</t>
  </si>
  <si>
    <t>Montáž stožárové svorkovnice s připevněním</t>
  </si>
  <si>
    <t>2106729553</t>
  </si>
  <si>
    <t>https://podminky.urs.cz/item/CS_URS_2024_01/220960021</t>
  </si>
  <si>
    <t>60</t>
  </si>
  <si>
    <t>404611031-R</t>
  </si>
  <si>
    <t>stožárová svorkovnice s krytím IP54</t>
  </si>
  <si>
    <t>-557664081</t>
  </si>
  <si>
    <t>61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</si>
  <si>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</si>
  <si>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</si>
  <si>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-219521709</t>
  </si>
  <si>
    <t>https://podminky.urs.cz/item/CS_URS_2024_01/220960036</t>
  </si>
  <si>
    <t>62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</si>
  <si>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</si>
  <si>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</si>
  <si>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1760235022</t>
  </si>
  <si>
    <t>https://podminky.urs.cz/item/CS_URS_2024_01/220960096</t>
  </si>
  <si>
    <t>63</t>
  </si>
  <si>
    <t>404613005-R</t>
  </si>
  <si>
    <t>návěstidlo chodecké 2x200 (červená a zelená) - světelný zdroj LED  (napájený 42V AC)</t>
  </si>
  <si>
    <t>-63646283</t>
  </si>
  <si>
    <t>404611001-R</t>
  </si>
  <si>
    <t>symbol stojící chodec</t>
  </si>
  <si>
    <t>16479878</t>
  </si>
  <si>
    <t>65</t>
  </si>
  <si>
    <t>404611002-R</t>
  </si>
  <si>
    <t>symbol kráčející chodec</t>
  </si>
  <si>
    <t>-1557868486</t>
  </si>
  <si>
    <t>66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</si>
  <si>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</si>
  <si>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</si>
  <si>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1622745746</t>
  </si>
  <si>
    <t>https://podminky.urs.cz/item/CS_URS_2024_01/220960041</t>
  </si>
  <si>
    <t>67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</si>
  <si>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</si>
  <si>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</si>
  <si>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2096763868</t>
  </si>
  <si>
    <t>https://podminky.urs.cz/item/CS_URS_2024_01/220960101</t>
  </si>
  <si>
    <t>68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</si>
  <si>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</si>
  <si>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</si>
  <si>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-102108333</t>
  </si>
  <si>
    <t>https://podminky.urs.cz/item/CS_URS_2024_01/220960042</t>
  </si>
  <si>
    <t>69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</si>
  <si>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</si>
  <si>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</si>
  <si>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-1922308121</t>
  </si>
  <si>
    <t>https://podminky.urs.cz/item/CS_URS_2024_01/220960102</t>
  </si>
  <si>
    <t>70</t>
  </si>
  <si>
    <t>404613007-R</t>
  </si>
  <si>
    <t>návěstidlo 3 světlové 200 - světelný zdroj LED  (napájený 42V AC)</t>
  </si>
  <si>
    <t>-224686468</t>
  </si>
  <si>
    <t>1+2</t>
  </si>
  <si>
    <t>71</t>
  </si>
  <si>
    <t>404611160-R</t>
  </si>
  <si>
    <t>Nosič návěstidla na výložník 3x200</t>
  </si>
  <si>
    <t>2016058231</t>
  </si>
  <si>
    <t>72</t>
  </si>
  <si>
    <t>404613019-R</t>
  </si>
  <si>
    <t>držák návěstidla (AL)</t>
  </si>
  <si>
    <t>-553867793</t>
  </si>
  <si>
    <t>4*2</t>
  </si>
  <si>
    <t>73</t>
  </si>
  <si>
    <t>404611167-R</t>
  </si>
  <si>
    <t>držák dvojitý T - kus</t>
  </si>
  <si>
    <t>161123362</t>
  </si>
  <si>
    <t>74</t>
  </si>
  <si>
    <t>404611168-R</t>
  </si>
  <si>
    <t>držák L - kus</t>
  </si>
  <si>
    <t>-590026872</t>
  </si>
  <si>
    <t>75</t>
  </si>
  <si>
    <t>404613021-R</t>
  </si>
  <si>
    <t>upevnění se šroubením pro L a T kus</t>
  </si>
  <si>
    <t>pár</t>
  </si>
  <si>
    <t>1103793345</t>
  </si>
  <si>
    <t>76</t>
  </si>
  <si>
    <t>569397592</t>
  </si>
  <si>
    <t>4*(2*3,14*0,1)</t>
  </si>
  <si>
    <t>77</t>
  </si>
  <si>
    <t>566241990</t>
  </si>
  <si>
    <t>4/100</t>
  </si>
  <si>
    <t>78</t>
  </si>
  <si>
    <t>220960113</t>
  </si>
  <si>
    <t>Montáž signalizačního zařízení pro nevidomé na návěstidlo</t>
  </si>
  <si>
    <t>-327391229</t>
  </si>
  <si>
    <t>https://podminky.urs.cz/item/CS_URS_2024_01/220960113</t>
  </si>
  <si>
    <t>79</t>
  </si>
  <si>
    <t>404611515-R</t>
  </si>
  <si>
    <t>akustická signalizace pro nevidomé (20-50V, AC,DC)</t>
  </si>
  <si>
    <t>838661397</t>
  </si>
  <si>
    <t>80</t>
  </si>
  <si>
    <t>220960116-R</t>
  </si>
  <si>
    <t>Montáž přijímače pro aktivaci signalizace pro nevidimé včetně rozměření a označení místa pro vyvrtání otvorů, vyvrtání otvorů, vyříznutí závitů, montáže skříňky se zapojením, nastavení a vyzkoušení</t>
  </si>
  <si>
    <t>-1986671901</t>
  </si>
  <si>
    <t>81</t>
  </si>
  <si>
    <t>404611508-R</t>
  </si>
  <si>
    <t>přijímač aktivace akustické signalizace pro nevidomé (20-50V, AC,DC)</t>
  </si>
  <si>
    <t>1563612199</t>
  </si>
  <si>
    <t>82</t>
  </si>
  <si>
    <t>404611505-R</t>
  </si>
  <si>
    <t>Jednotka aktivace akustické signalizace pro nevidomé (20-50V, AC,DC)</t>
  </si>
  <si>
    <t>1881279908</t>
  </si>
  <si>
    <t>SO400.2   v. č. D.3 - 01 - Technická zpráva</t>
  </si>
  <si>
    <t>83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</si>
  <si>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</si>
  <si>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</si>
  <si>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2079487444</t>
  </si>
  <si>
    <t>https://podminky.urs.cz/item/CS_URS_2024_01/220960126</t>
  </si>
  <si>
    <t>84</t>
  </si>
  <si>
    <t>404611501-R</t>
  </si>
  <si>
    <t>tlačítko pro chodce</t>
  </si>
  <si>
    <t>632233946</t>
  </si>
  <si>
    <t>85</t>
  </si>
  <si>
    <t>220960134</t>
  </si>
  <si>
    <t>Zapojení stožárové svorkovnice do 34 žil</t>
  </si>
  <si>
    <t>1293319795</t>
  </si>
  <si>
    <t>https://podminky.urs.cz/item/CS_URS_2024_01/220960134</t>
  </si>
  <si>
    <t xml:space="preserve">- zapojení stožárové svorkovnice </t>
  </si>
  <si>
    <t>86</t>
  </si>
  <si>
    <t>220960143</t>
  </si>
  <si>
    <t>Montáž kontrastního rámu s použitím montážní plošiny pro tříkomorové návěstidlo</t>
  </si>
  <si>
    <t>878132490</t>
  </si>
  <si>
    <t>https://podminky.urs.cz/item/CS_URS_2024_01/220960143</t>
  </si>
  <si>
    <t>87</t>
  </si>
  <si>
    <t>404613026-R</t>
  </si>
  <si>
    <t>kontrastní rám pro návěstidlo třísvětlové 3x200</t>
  </si>
  <si>
    <t>-360263436</t>
  </si>
  <si>
    <t>88</t>
  </si>
  <si>
    <t>220960181</t>
  </si>
  <si>
    <t>Montáž řadiče včetně usazení, zatažení kabelů do řadiče, připojení uzemnění do šesti světelných skupin</t>
  </si>
  <si>
    <t>-351805695</t>
  </si>
  <si>
    <t>https://podminky.urs.cz/item/CS_URS_2024_01/220960181</t>
  </si>
  <si>
    <t>- montáž řadiče SSZ:</t>
  </si>
  <si>
    <t>89</t>
  </si>
  <si>
    <t>404611216-R</t>
  </si>
  <si>
    <t>Mikroprocesorový řadič</t>
  </si>
  <si>
    <t>-1458895575</t>
  </si>
  <si>
    <t>- dodávka řadiče SSZ:</t>
  </si>
  <si>
    <t>90</t>
  </si>
  <si>
    <t>404611202-R</t>
  </si>
  <si>
    <t>Základový rám pod řadič - plastový</t>
  </si>
  <si>
    <t>-1813635683</t>
  </si>
  <si>
    <t>91</t>
  </si>
  <si>
    <t>220960192</t>
  </si>
  <si>
    <t>Regulace a aktivace jedné signální skupiny mikroprocesorového řadiče</t>
  </si>
  <si>
    <t>-228080280</t>
  </si>
  <si>
    <t>https://podminky.urs.cz/item/CS_URS_2024_01/220960192</t>
  </si>
  <si>
    <t>- skupina VA:</t>
  </si>
  <si>
    <t>92</t>
  </si>
  <si>
    <t>220960198</t>
  </si>
  <si>
    <t>Regulace a aktivace každé další signální skupiny mikroprocesorového řadiče s použitím plošiny</t>
  </si>
  <si>
    <t>-27801535</t>
  </si>
  <si>
    <t>https://podminky.urs.cz/item/CS_URS_2024_01/220960198</t>
  </si>
  <si>
    <t>- skupina VB:</t>
  </si>
  <si>
    <t>93</t>
  </si>
  <si>
    <t>220960199</t>
  </si>
  <si>
    <t>Regulace a aktivace každé další signální skupiny mikroprocesorového řadiče bez použití plošiny</t>
  </si>
  <si>
    <t>1519384519</t>
  </si>
  <si>
    <t>https://podminky.urs.cz/item/CS_URS_2024_01/220960199</t>
  </si>
  <si>
    <t>- skupina PA:</t>
  </si>
  <si>
    <t>94</t>
  </si>
  <si>
    <t>220960200</t>
  </si>
  <si>
    <t>Adresace řadiče MR do čtyř světelných skupin</t>
  </si>
  <si>
    <t>1896902008</t>
  </si>
  <si>
    <t>https://podminky.urs.cz/item/CS_URS_2024_01/220960200</t>
  </si>
  <si>
    <t>- přímo zadané:</t>
  </si>
  <si>
    <t>95</t>
  </si>
  <si>
    <t>220960220</t>
  </si>
  <si>
    <t>Programování řadiče MR do čtyř světelných skupin</t>
  </si>
  <si>
    <t>1685242317</t>
  </si>
  <si>
    <t>https://podminky.urs.cz/item/CS_URS_2024_01/220960220</t>
  </si>
  <si>
    <t>96</t>
  </si>
  <si>
    <t>404611401-R</t>
  </si>
  <si>
    <t>zpracování sady dynamického dopravního řešení</t>
  </si>
  <si>
    <t>1298355972</t>
  </si>
  <si>
    <t>97</t>
  </si>
  <si>
    <t>220960301</t>
  </si>
  <si>
    <t>Příprava ke komplexnímu vyzkoušení křižovatky s mikroprocesorovým řadičem MR za první signální skupinu</t>
  </si>
  <si>
    <t>-1147745702</t>
  </si>
  <si>
    <t>https://podminky.urs.cz/item/CS_URS_2024_01/220960301</t>
  </si>
  <si>
    <t>98</t>
  </si>
  <si>
    <t>220960302</t>
  </si>
  <si>
    <t>Příprava ke komplexnímu vyzkoušení křižovatky s mikroprocesorovým řadičem MR za každou další signální skupinu</t>
  </si>
  <si>
    <t>-748383481</t>
  </si>
  <si>
    <t>https://podminky.urs.cz/item/CS_URS_2024_01/220960302</t>
  </si>
  <si>
    <t>- skupiny VB a PA:</t>
  </si>
  <si>
    <t>99</t>
  </si>
  <si>
    <t>220960311</t>
  </si>
  <si>
    <t>Komplexní vyzkoušení křižovatky s mikroprocesorovým řadičem MR před uvedením zařízení do provozu do pěti signálních skupin</t>
  </si>
  <si>
    <t>650263155</t>
  </si>
  <si>
    <t>https://podminky.urs.cz/item/CS_URS_2024_01/220960311</t>
  </si>
  <si>
    <t>- skupiny VA, VB a PA:</t>
  </si>
  <si>
    <t>46-M</t>
  </si>
  <si>
    <t>Zemní práce při extr.mont.pracích</t>
  </si>
  <si>
    <t>100</t>
  </si>
  <si>
    <t>460010024</t>
  </si>
  <si>
    <t>Vytyčení trasy vedení kabelového (podzemního) v zastavěném prostoru</t>
  </si>
  <si>
    <t>km</t>
  </si>
  <si>
    <t>1907965460</t>
  </si>
  <si>
    <t>https://podminky.urs.cz/item/CS_URS_2024_01/460010024</t>
  </si>
  <si>
    <t>- výkop 50 x 80 ručně - odměřeno v AutoCadu:</t>
  </si>
  <si>
    <t>(4+16)*0,001</t>
  </si>
  <si>
    <t>101</t>
  </si>
  <si>
    <t>460010025</t>
  </si>
  <si>
    <t>Vytyčení trasy inženýrských sítí v zastavěném prostoru</t>
  </si>
  <si>
    <t>801121789</t>
  </si>
  <si>
    <t>https://podminky.urs.cz/item/CS_URS_2024_01/460010025</t>
  </si>
  <si>
    <t>102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</si>
  <si>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</si>
  <si>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</si>
  <si>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289223667</t>
  </si>
  <si>
    <t>https://podminky.urs.cz/item/CS_URS_2024_01/460131113</t>
  </si>
  <si>
    <t>- výkop jámy pro základ výložníkového stožáru č. 1:</t>
  </si>
  <si>
    <t>- výkop jámy pro základ chodeckého stožáru č. 2:</t>
  </si>
  <si>
    <t>- výkop jámy pro základ řadiče SSZ:</t>
  </si>
  <si>
    <t>- výkop jámy pro betonový základ elektroměrového rozvaděče RE:</t>
  </si>
  <si>
    <t>103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</si>
  <si>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</si>
  <si>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 hornině třídy těžitelnosti I skupiny 3</t>
  </si>
  <si>
    <t>291840406</t>
  </si>
  <si>
    <t>https://podminky.urs.cz/item/CS_URS_2024_01/460161272</t>
  </si>
  <si>
    <t>4+16</t>
  </si>
  <si>
    <t>104</t>
  </si>
  <si>
    <t>460400021</t>
  </si>
  <si>
    <t>Pažení výkopů příložné plné rýh kabelových, hloubky do 2 m</t>
  </si>
  <si>
    <t>m2</t>
  </si>
  <si>
    <t>-255923207</t>
  </si>
  <si>
    <t>https://podminky.urs.cz/item/CS_URS_2024_01/460400021</t>
  </si>
  <si>
    <t>- pažení výkopů jámy základu pro výložníkový stožár č. 1:</t>
  </si>
  <si>
    <t>1*1,7*4</t>
  </si>
  <si>
    <t>105</t>
  </si>
  <si>
    <t>460400121</t>
  </si>
  <si>
    <t>Pažení výkopů odstranění pažení příložného plného rýh kabelových, hloubky do 2 m</t>
  </si>
  <si>
    <t>-332649909</t>
  </si>
  <si>
    <t>https://podminky.urs.cz/item/CS_URS_2024_01/460400121</t>
  </si>
  <si>
    <t>106</t>
  </si>
  <si>
    <t>460421182</t>
  </si>
  <si>
    <t>Kabelové lože z písku včetně podsypu, zhutnění a urovnání povrchu pro kabely vn a vvn zakryté plastovou fólií, šířky přes 25 do 50 cm</t>
  </si>
  <si>
    <t>303712016</t>
  </si>
  <si>
    <t>https://podminky.urs.cz/item/CS_URS_2024_01/460421182</t>
  </si>
  <si>
    <t>107</t>
  </si>
  <si>
    <t>69311311</t>
  </si>
  <si>
    <t>pás varovný plný do výkopu š 330mm s potiskem</t>
  </si>
  <si>
    <t>216068884</t>
  </si>
  <si>
    <t>P</t>
  </si>
  <si>
    <t>Poznámka k položce:_x000D_
šíře 33 cm s potiskem</t>
  </si>
  <si>
    <t>108</t>
  </si>
  <si>
    <t>34571352</t>
  </si>
  <si>
    <t>trubka elektroinstalační ohebná dvouplášťová korugovaná (chránička) D 52/63mm, HDPE+LDPE</t>
  </si>
  <si>
    <t>1288955287</t>
  </si>
  <si>
    <t>- dodávka chrániček D63 kabelů - odměřeno v AutoCadu:</t>
  </si>
  <si>
    <t>35+25+5+5+5</t>
  </si>
  <si>
    <t>109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</si>
  <si>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</si>
  <si>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</si>
  <si>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1211124267</t>
  </si>
  <si>
    <t>https://podminky.urs.cz/item/CS_URS_2024_01/460431282</t>
  </si>
  <si>
    <t>- zához výkopu 50 x 80 ručně - odměřeno v AutoCadu:</t>
  </si>
  <si>
    <t>110</t>
  </si>
  <si>
    <t>460641113</t>
  </si>
  <si>
    <t>Základové konstrukce základ bez bednění do rostlé zeminy z monolitického betonu tř. C 16/20</t>
  </si>
  <si>
    <t>1732053688</t>
  </si>
  <si>
    <t>https://podminky.urs.cz/item/CS_URS_2024_01/460641113</t>
  </si>
  <si>
    <t>- betonový základ chodeckého stožáru č. 2:</t>
  </si>
  <si>
    <t>- betonový základ řadiče SSZ:</t>
  </si>
  <si>
    <t>- betonový základ elektroměrového rozvaděče RE:</t>
  </si>
  <si>
    <t>111</t>
  </si>
  <si>
    <t>460641125</t>
  </si>
  <si>
    <t>Základové konstrukce základ bez bednění do rostlé zeminy z monolitického železobetonu bez výztuže bez zvláštních nároků na prostředí tř. C 25/30</t>
  </si>
  <si>
    <t>-752171329</t>
  </si>
  <si>
    <t>https://podminky.urs.cz/item/CS_URS_2024_01/460641125</t>
  </si>
  <si>
    <t>- betonový základ výložníkového stožáru č. 1:</t>
  </si>
  <si>
    <t>1,7*1,0*1,0</t>
  </si>
  <si>
    <t>112</t>
  </si>
  <si>
    <t>460641212</t>
  </si>
  <si>
    <t>Základové konstrukce výztuž z betonářské oceli 10 505</t>
  </si>
  <si>
    <t>-1457178501</t>
  </si>
  <si>
    <t>https://podminky.urs.cz/item/CS_URS_2024_01/460641212</t>
  </si>
  <si>
    <t>- hmotnost ocelové výstuže betonového základu výložníkového stožáru č. 1:</t>
  </si>
  <si>
    <t>1*0,005</t>
  </si>
  <si>
    <t>113</t>
  </si>
  <si>
    <t>460641411</t>
  </si>
  <si>
    <t>Základové konstrukce bednění s případnými vzpěrami nezabudované zřízení</t>
  </si>
  <si>
    <t>203985198</t>
  </si>
  <si>
    <t>https://podminky.urs.cz/item/CS_URS_2024_01/460641411</t>
  </si>
  <si>
    <t>- bednění betonového základu výložníkového stožáru č. 1:</t>
  </si>
  <si>
    <t>4*1,0*1,7</t>
  </si>
  <si>
    <t>- bednění betonového základuchodeckého stožáru č. 2:</t>
  </si>
  <si>
    <t>4*0,6</t>
  </si>
  <si>
    <t>- bednění betonového základu řadiče SSZ:</t>
  </si>
  <si>
    <t>(0,8*1,5)*2 +(1,0*1,5)*2</t>
  </si>
  <si>
    <t>- bednění betonového základu elektroměrového rozvaděče RE:</t>
  </si>
  <si>
    <t>(0,4*1,0)*2+(0,6*1,0)*2</t>
  </si>
  <si>
    <t>114</t>
  </si>
  <si>
    <t>460641412</t>
  </si>
  <si>
    <t>Základové konstrukce bednění s případnými vzpěrami nezabudované odstranění</t>
  </si>
  <si>
    <t>-490522860</t>
  </si>
  <si>
    <t>https://podminky.urs.cz/item/CS_URS_2024_01/460641412</t>
  </si>
  <si>
    <t>115</t>
  </si>
  <si>
    <t>460741133</t>
  </si>
  <si>
    <t>Osazení kabelových prostupů včetně utěsnění a spárování z trub betonových do rýhy, bez výkopových prací s obetonováním, vnitřního průměru přes 20 do 30 cm</t>
  </si>
  <si>
    <t>-1004510877</t>
  </si>
  <si>
    <t>https://podminky.urs.cz/item/CS_URS_2024_01/460741133</t>
  </si>
  <si>
    <t>1,5</t>
  </si>
  <si>
    <t>116</t>
  </si>
  <si>
    <t>28611181</t>
  </si>
  <si>
    <t>trubka kanalizační PVC-U plnostěnná jednovrstvá DN 315x3000mm SN10</t>
  </si>
  <si>
    <t>1073735319</t>
  </si>
  <si>
    <t>117</t>
  </si>
  <si>
    <t>460905121</t>
  </si>
  <si>
    <t>Montáž kompaktního plastového pilíře pro rozvod nn samostatného šířky přes 38 do 55 cm (např. SS300, SR322, ER122, RVO)</t>
  </si>
  <si>
    <t>1563889195</t>
  </si>
  <si>
    <t>https://podminky.urs.cz/item/CS_URS_2024_01/460905121</t>
  </si>
  <si>
    <t>118</t>
  </si>
  <si>
    <t>460751112</t>
  </si>
  <si>
    <t>Osazení kabelových kanálů včetně utěsnění, vyspárování a zakrytí víkem z prefabrikovaných betonových žlabů do rýhy, bez výkopových prací vnější šířky přes 20 do 25 cm</t>
  </si>
  <si>
    <t>-1241954302</t>
  </si>
  <si>
    <t>https://podminky.urs.cz/item/CS_URS_2024_01/460751112</t>
  </si>
  <si>
    <t>- křížení kabelové trasy SSZ se STL plynovodem GasNet a.s.:</t>
  </si>
  <si>
    <t>119</t>
  </si>
  <si>
    <t>59213011</t>
  </si>
  <si>
    <t>žlab kabelový betonový k ochraně zemního drátovodného vedení 100x23x19cm</t>
  </si>
  <si>
    <t>270953508</t>
  </si>
  <si>
    <t>120</t>
  </si>
  <si>
    <t>59213345</t>
  </si>
  <si>
    <t>poklop kabelového žlabu betonový 500x230x40mm</t>
  </si>
  <si>
    <t>-1754214867</t>
  </si>
  <si>
    <t>3*2</t>
  </si>
  <si>
    <t>VRN</t>
  </si>
  <si>
    <t>Vedlejší rozpočtové náklady</t>
  </si>
  <si>
    <t>VRN1</t>
  </si>
  <si>
    <t>Průzkumné, geodetické a projektové práce</t>
  </si>
  <si>
    <t>121</t>
  </si>
  <si>
    <t>012103000</t>
  </si>
  <si>
    <t>Geodetické práce před výstavbou</t>
  </si>
  <si>
    <t>1024</t>
  </si>
  <si>
    <t>217191043</t>
  </si>
  <si>
    <t>https://podminky.urs.cz/item/CS_URS_2024_01/012103000</t>
  </si>
  <si>
    <t>- vytyčení kabelových tras, stožárů, řadiče, RE :</t>
  </si>
  <si>
    <t>122</t>
  </si>
  <si>
    <t>012203000</t>
  </si>
  <si>
    <t>Geodetické práce při provádění stavby</t>
  </si>
  <si>
    <t>1154394828</t>
  </si>
  <si>
    <t>https://podminky.urs.cz/item/CS_URS_2024_01/012203000</t>
  </si>
  <si>
    <t>- zaměření kabelových tras SSZ:</t>
  </si>
  <si>
    <t>123</t>
  </si>
  <si>
    <t>013244000</t>
  </si>
  <si>
    <t>Dokumentace pro provádění stavby - SSZ</t>
  </si>
  <si>
    <t>-1211623935</t>
  </si>
  <si>
    <t>https://podminky.urs.cz/item/CS_URS_2024_01/013244000</t>
  </si>
  <si>
    <t>- dílenská dokumentace pro SSZ:</t>
  </si>
  <si>
    <t>124</t>
  </si>
  <si>
    <t>013254000</t>
  </si>
  <si>
    <t>Dokumentace skutečného provedení stavby - SSZ</t>
  </si>
  <si>
    <t>-1499277512</t>
  </si>
  <si>
    <t>https://podminky.urs.cz/item/CS_URS_2024_01/013254000</t>
  </si>
  <si>
    <t>- dokumentace skutečného provedení stavby:</t>
  </si>
  <si>
    <t>VRN4</t>
  </si>
  <si>
    <t>Inženýrská činnost</t>
  </si>
  <si>
    <t>125</t>
  </si>
  <si>
    <t>044002000</t>
  </si>
  <si>
    <t>Revize</t>
  </si>
  <si>
    <t>-985385025</t>
  </si>
  <si>
    <t>https://podminky.urs.cz/item/CS_URS_2024_01/044002000</t>
  </si>
  <si>
    <t>- výchozí revize SSZ: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</si>
</sst>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220300607" TargetMode="External"/><Relationship Id="rId21" Type="http://schemas.openxmlformats.org/officeDocument/2006/relationships/hyperlink" Target="https://podminky.urs.cz/item/CS_URS_2024_01/220111741" TargetMode="External"/><Relationship Id="rId42" Type="http://schemas.openxmlformats.org/officeDocument/2006/relationships/hyperlink" Target="https://podminky.urs.cz/item/CS_URS_2024_01/220960192" TargetMode="External"/><Relationship Id="rId47" Type="http://schemas.openxmlformats.org/officeDocument/2006/relationships/hyperlink" Target="https://podminky.urs.cz/item/CS_URS_2024_01/220960301" TargetMode="External"/><Relationship Id="rId63" Type="http://schemas.openxmlformats.org/officeDocument/2006/relationships/hyperlink" Target="https://podminky.urs.cz/item/CS_URS_2024_01/460741133" TargetMode="External"/><Relationship Id="rId68" Type="http://schemas.openxmlformats.org/officeDocument/2006/relationships/hyperlink" Target="https://podminky.urs.cz/item/CS_URS_2024_01/013244000" TargetMode="External"/><Relationship Id="rId7" Type="http://schemas.openxmlformats.org/officeDocument/2006/relationships/hyperlink" Target="https://podminky.urs.cz/item/CS_URS_2024_01/210100251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4_01/171201231" TargetMode="External"/><Relationship Id="rId16" Type="http://schemas.openxmlformats.org/officeDocument/2006/relationships/hyperlink" Target="https://podminky.urs.cz/item/CS_URS_2024_01/210813131" TargetMode="External"/><Relationship Id="rId29" Type="http://schemas.openxmlformats.org/officeDocument/2006/relationships/hyperlink" Target="https://podminky.urs.cz/item/CS_URS_2024_01/220960005" TargetMode="External"/><Relationship Id="rId11" Type="http://schemas.openxmlformats.org/officeDocument/2006/relationships/hyperlink" Target="https://podminky.urs.cz/item/CS_URS_2024_01/210800411" TargetMode="External"/><Relationship Id="rId24" Type="http://schemas.openxmlformats.org/officeDocument/2006/relationships/hyperlink" Target="https://podminky.urs.cz/item/CS_URS_2024_01/220300533" TargetMode="External"/><Relationship Id="rId32" Type="http://schemas.openxmlformats.org/officeDocument/2006/relationships/hyperlink" Target="https://podminky.urs.cz/item/CS_URS_2024_01/220960096" TargetMode="External"/><Relationship Id="rId37" Type="http://schemas.openxmlformats.org/officeDocument/2006/relationships/hyperlink" Target="https://podminky.urs.cz/item/CS_URS_2024_01/220960113" TargetMode="External"/><Relationship Id="rId40" Type="http://schemas.openxmlformats.org/officeDocument/2006/relationships/hyperlink" Target="https://podminky.urs.cz/item/CS_URS_2024_01/220960143" TargetMode="External"/><Relationship Id="rId45" Type="http://schemas.openxmlformats.org/officeDocument/2006/relationships/hyperlink" Target="https://podminky.urs.cz/item/CS_URS_2024_01/220960200" TargetMode="External"/><Relationship Id="rId53" Type="http://schemas.openxmlformats.org/officeDocument/2006/relationships/hyperlink" Target="https://podminky.urs.cz/item/CS_URS_2024_01/460161272" TargetMode="External"/><Relationship Id="rId58" Type="http://schemas.openxmlformats.org/officeDocument/2006/relationships/hyperlink" Target="https://podminky.urs.cz/item/CS_URS_2024_01/460641113" TargetMode="External"/><Relationship Id="rId66" Type="http://schemas.openxmlformats.org/officeDocument/2006/relationships/hyperlink" Target="https://podminky.urs.cz/item/CS_URS_2024_01/012103000" TargetMode="External"/><Relationship Id="rId5" Type="http://schemas.openxmlformats.org/officeDocument/2006/relationships/hyperlink" Target="https://podminky.urs.cz/item/CS_URS_2024_01/914111112" TargetMode="External"/><Relationship Id="rId61" Type="http://schemas.openxmlformats.org/officeDocument/2006/relationships/hyperlink" Target="https://podminky.urs.cz/item/CS_URS_2024_01/460641411" TargetMode="External"/><Relationship Id="rId19" Type="http://schemas.openxmlformats.org/officeDocument/2006/relationships/hyperlink" Target="https://podminky.urs.cz/item/CS_URS_2024_01/220110346" TargetMode="External"/><Relationship Id="rId14" Type="http://schemas.openxmlformats.org/officeDocument/2006/relationships/hyperlink" Target="https://podminky.urs.cz/item/CS_URS_2024_01/210813071" TargetMode="External"/><Relationship Id="rId22" Type="http://schemas.openxmlformats.org/officeDocument/2006/relationships/hyperlink" Target="https://podminky.urs.cz/item/CS_URS_2024_01/220260515" TargetMode="External"/><Relationship Id="rId27" Type="http://schemas.openxmlformats.org/officeDocument/2006/relationships/hyperlink" Target="https://podminky.urs.cz/item/CS_URS_2024_01/220960002" TargetMode="External"/><Relationship Id="rId30" Type="http://schemas.openxmlformats.org/officeDocument/2006/relationships/hyperlink" Target="https://podminky.urs.cz/item/CS_URS_2024_01/220960021" TargetMode="External"/><Relationship Id="rId35" Type="http://schemas.openxmlformats.org/officeDocument/2006/relationships/hyperlink" Target="https://podminky.urs.cz/item/CS_URS_2024_01/220960042" TargetMode="External"/><Relationship Id="rId43" Type="http://schemas.openxmlformats.org/officeDocument/2006/relationships/hyperlink" Target="https://podminky.urs.cz/item/CS_URS_2024_01/220960198" TargetMode="External"/><Relationship Id="rId48" Type="http://schemas.openxmlformats.org/officeDocument/2006/relationships/hyperlink" Target="https://podminky.urs.cz/item/CS_URS_2024_01/220960302" TargetMode="External"/><Relationship Id="rId56" Type="http://schemas.openxmlformats.org/officeDocument/2006/relationships/hyperlink" Target="https://podminky.urs.cz/item/CS_URS_2024_01/460421182" TargetMode="External"/><Relationship Id="rId64" Type="http://schemas.openxmlformats.org/officeDocument/2006/relationships/hyperlink" Target="https://podminky.urs.cz/item/CS_URS_2024_01/460905121" TargetMode="External"/><Relationship Id="rId69" Type="http://schemas.openxmlformats.org/officeDocument/2006/relationships/hyperlink" Target="https://podminky.urs.cz/item/CS_URS_2024_01/013254000" TargetMode="External"/><Relationship Id="rId8" Type="http://schemas.openxmlformats.org/officeDocument/2006/relationships/hyperlink" Target="https://podminky.urs.cz/item/CS_URS_2024_01/210191514" TargetMode="External"/><Relationship Id="rId51" Type="http://schemas.openxmlformats.org/officeDocument/2006/relationships/hyperlink" Target="https://podminky.urs.cz/item/CS_URS_2024_01/460010025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997221551" TargetMode="External"/><Relationship Id="rId12" Type="http://schemas.openxmlformats.org/officeDocument/2006/relationships/hyperlink" Target="https://podminky.urs.cz/item/CS_URS_2024_01/210813033" TargetMode="External"/><Relationship Id="rId17" Type="http://schemas.openxmlformats.org/officeDocument/2006/relationships/hyperlink" Target="https://podminky.urs.cz/item/CS_URS_2024_01/210950121" TargetMode="External"/><Relationship Id="rId25" Type="http://schemas.openxmlformats.org/officeDocument/2006/relationships/hyperlink" Target="https://podminky.urs.cz/item/CS_URS_2024_01/220300605" TargetMode="External"/><Relationship Id="rId33" Type="http://schemas.openxmlformats.org/officeDocument/2006/relationships/hyperlink" Target="https://podminky.urs.cz/item/CS_URS_2024_01/220960041" TargetMode="External"/><Relationship Id="rId38" Type="http://schemas.openxmlformats.org/officeDocument/2006/relationships/hyperlink" Target="https://podminky.urs.cz/item/CS_URS_2024_01/220960126" TargetMode="External"/><Relationship Id="rId46" Type="http://schemas.openxmlformats.org/officeDocument/2006/relationships/hyperlink" Target="https://podminky.urs.cz/item/CS_URS_2024_01/220960220" TargetMode="External"/><Relationship Id="rId59" Type="http://schemas.openxmlformats.org/officeDocument/2006/relationships/hyperlink" Target="https://podminky.urs.cz/item/CS_URS_2024_01/460641125" TargetMode="External"/><Relationship Id="rId67" Type="http://schemas.openxmlformats.org/officeDocument/2006/relationships/hyperlink" Target="https://podminky.urs.cz/item/CS_URS_2024_01/012203000" TargetMode="External"/><Relationship Id="rId20" Type="http://schemas.openxmlformats.org/officeDocument/2006/relationships/hyperlink" Target="https://podminky.urs.cz/item/CS_URS_2024_01/220111436" TargetMode="External"/><Relationship Id="rId41" Type="http://schemas.openxmlformats.org/officeDocument/2006/relationships/hyperlink" Target="https://podminky.urs.cz/item/CS_URS_2024_01/220960181" TargetMode="External"/><Relationship Id="rId54" Type="http://schemas.openxmlformats.org/officeDocument/2006/relationships/hyperlink" Target="https://podminky.urs.cz/item/CS_URS_2024_01/460400021" TargetMode="External"/><Relationship Id="rId62" Type="http://schemas.openxmlformats.org/officeDocument/2006/relationships/hyperlink" Target="https://podminky.urs.cz/item/CS_URS_2024_01/460641412" TargetMode="External"/><Relationship Id="rId70" Type="http://schemas.openxmlformats.org/officeDocument/2006/relationships/hyperlink" Target="https://podminky.urs.cz/item/CS_URS_2024_01/044002000" TargetMode="External"/><Relationship Id="rId1" Type="http://schemas.openxmlformats.org/officeDocument/2006/relationships/hyperlink" Target="https://podminky.urs.cz/item/CS_URS_2024_01/171201201" TargetMode="External"/><Relationship Id="rId6" Type="http://schemas.openxmlformats.org/officeDocument/2006/relationships/hyperlink" Target="https://podminky.urs.cz/item/CS_URS_2024_01/210100014" TargetMode="External"/><Relationship Id="rId15" Type="http://schemas.openxmlformats.org/officeDocument/2006/relationships/hyperlink" Target="https://podminky.urs.cz/item/CS_URS_2024_01/210813111" TargetMode="External"/><Relationship Id="rId23" Type="http://schemas.openxmlformats.org/officeDocument/2006/relationships/hyperlink" Target="https://podminky.urs.cz/item/CS_URS_2024_01/220271621" TargetMode="External"/><Relationship Id="rId28" Type="http://schemas.openxmlformats.org/officeDocument/2006/relationships/hyperlink" Target="https://podminky.urs.cz/item/CS_URS_2024_01/220960003" TargetMode="External"/><Relationship Id="rId36" Type="http://schemas.openxmlformats.org/officeDocument/2006/relationships/hyperlink" Target="https://podminky.urs.cz/item/CS_URS_2024_01/220960102" TargetMode="External"/><Relationship Id="rId49" Type="http://schemas.openxmlformats.org/officeDocument/2006/relationships/hyperlink" Target="https://podminky.urs.cz/item/CS_URS_2024_01/220960311" TargetMode="External"/><Relationship Id="rId57" Type="http://schemas.openxmlformats.org/officeDocument/2006/relationships/hyperlink" Target="https://podminky.urs.cz/item/CS_URS_2024_01/460431282" TargetMode="External"/><Relationship Id="rId10" Type="http://schemas.openxmlformats.org/officeDocument/2006/relationships/hyperlink" Target="https://podminky.urs.cz/item/CS_URS_2024_01/210220452" TargetMode="External"/><Relationship Id="rId31" Type="http://schemas.openxmlformats.org/officeDocument/2006/relationships/hyperlink" Target="https://podminky.urs.cz/item/CS_URS_2024_01/220960036" TargetMode="External"/><Relationship Id="rId44" Type="http://schemas.openxmlformats.org/officeDocument/2006/relationships/hyperlink" Target="https://podminky.urs.cz/item/CS_URS_2024_01/220960199" TargetMode="External"/><Relationship Id="rId52" Type="http://schemas.openxmlformats.org/officeDocument/2006/relationships/hyperlink" Target="https://podminky.urs.cz/item/CS_URS_2024_01/460131113" TargetMode="External"/><Relationship Id="rId60" Type="http://schemas.openxmlformats.org/officeDocument/2006/relationships/hyperlink" Target="https://podminky.urs.cz/item/CS_URS_2024_01/460641212" TargetMode="External"/><Relationship Id="rId65" Type="http://schemas.openxmlformats.org/officeDocument/2006/relationships/hyperlink" Target="https://podminky.urs.cz/item/CS_URS_2024_01/460751112" TargetMode="External"/><Relationship Id="rId4" Type="http://schemas.openxmlformats.org/officeDocument/2006/relationships/hyperlink" Target="https://podminky.urs.cz/item/CS_URS_2024_01/997221559" TargetMode="External"/><Relationship Id="rId9" Type="http://schemas.openxmlformats.org/officeDocument/2006/relationships/hyperlink" Target="https://podminky.urs.cz/item/CS_URS_2024_01/210220301" TargetMode="External"/><Relationship Id="rId13" Type="http://schemas.openxmlformats.org/officeDocument/2006/relationships/hyperlink" Target="https://podminky.urs.cz/item/CS_URS_2024_01/210813061" TargetMode="External"/><Relationship Id="rId18" Type="http://schemas.openxmlformats.org/officeDocument/2006/relationships/hyperlink" Target="https://podminky.urs.cz/item/CS_URS_2024_01/220061701" TargetMode="External"/><Relationship Id="rId39" Type="http://schemas.openxmlformats.org/officeDocument/2006/relationships/hyperlink" Target="https://podminky.urs.cz/item/CS_URS_2024_01/220960134" TargetMode="External"/><Relationship Id="rId34" Type="http://schemas.openxmlformats.org/officeDocument/2006/relationships/hyperlink" Target="https://podminky.urs.cz/item/CS_URS_2024_01/220960101" TargetMode="External"/><Relationship Id="rId50" Type="http://schemas.openxmlformats.org/officeDocument/2006/relationships/hyperlink" Target="https://podminky.urs.cz/item/CS_URS_2024_01/460010024" TargetMode="External"/><Relationship Id="rId55" Type="http://schemas.openxmlformats.org/officeDocument/2006/relationships/hyperlink" Target="https://podminky.urs.cz/item/CS_URS_2024_01/460400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8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17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17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176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76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176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32</v>
      </c>
      <c r="AR10" s="19"/>
      <c r="BE10" s="176"/>
      <c r="BS10" s="16" t="s">
        <v>6</v>
      </c>
    </row>
    <row r="11" spans="1:74" ht="18.399999999999999" customHeight="1">
      <c r="B11" s="19"/>
      <c r="E11" s="24" t="s">
        <v>33</v>
      </c>
      <c r="AK11" s="26" t="s">
        <v>34</v>
      </c>
      <c r="AN11" s="24" t="s">
        <v>35</v>
      </c>
      <c r="AR11" s="19"/>
      <c r="BE11" s="176"/>
      <c r="BS11" s="16" t="s">
        <v>6</v>
      </c>
    </row>
    <row r="12" spans="1:74" ht="6.95" customHeight="1">
      <c r="B12" s="19"/>
      <c r="AR12" s="19"/>
      <c r="BE12" s="176"/>
      <c r="BS12" s="16" t="s">
        <v>6</v>
      </c>
    </row>
    <row r="13" spans="1:74" ht="12" customHeight="1">
      <c r="B13" s="19"/>
      <c r="D13" s="26" t="s">
        <v>36</v>
      </c>
      <c r="AK13" s="26" t="s">
        <v>31</v>
      </c>
      <c r="AN13" s="29" t="s">
        <v>37</v>
      </c>
      <c r="AR13" s="19"/>
      <c r="BE13" s="176"/>
      <c r="BS13" s="16" t="s">
        <v>6</v>
      </c>
    </row>
    <row r="14" spans="1:74" ht="12.75">
      <c r="B14" s="19"/>
      <c r="E14" s="181" t="s">
        <v>37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34</v>
      </c>
      <c r="AN14" s="29" t="s">
        <v>37</v>
      </c>
      <c r="AR14" s="19"/>
      <c r="BE14" s="176"/>
      <c r="BS14" s="16" t="s">
        <v>6</v>
      </c>
    </row>
    <row r="15" spans="1:74" ht="6.95" customHeight="1">
      <c r="B15" s="19"/>
      <c r="AR15" s="19"/>
      <c r="BE15" s="176"/>
      <c r="BS15" s="16" t="s">
        <v>4</v>
      </c>
    </row>
    <row r="16" spans="1:74" ht="12" customHeight="1">
      <c r="B16" s="19"/>
      <c r="D16" s="26" t="s">
        <v>38</v>
      </c>
      <c r="AK16" s="26" t="s">
        <v>31</v>
      </c>
      <c r="AN16" s="24" t="s">
        <v>39</v>
      </c>
      <c r="AR16" s="19"/>
      <c r="BE16" s="176"/>
      <c r="BS16" s="16" t="s">
        <v>4</v>
      </c>
    </row>
    <row r="17" spans="2:71" ht="18.399999999999999" customHeight="1">
      <c r="B17" s="19"/>
      <c r="E17" s="24" t="s">
        <v>40</v>
      </c>
      <c r="AK17" s="26" t="s">
        <v>34</v>
      </c>
      <c r="AN17" s="24" t="s">
        <v>41</v>
      </c>
      <c r="AR17" s="19"/>
      <c r="BE17" s="176"/>
      <c r="BS17" s="16" t="s">
        <v>42</v>
      </c>
    </row>
    <row r="18" spans="2:71" ht="6.95" customHeight="1">
      <c r="B18" s="19"/>
      <c r="AR18" s="19"/>
      <c r="BE18" s="176"/>
      <c r="BS18" s="16" t="s">
        <v>6</v>
      </c>
    </row>
    <row r="19" spans="2:71" ht="12" customHeight="1">
      <c r="B19" s="19"/>
      <c r="D19" s="26" t="s">
        <v>43</v>
      </c>
      <c r="AK19" s="26" t="s">
        <v>31</v>
      </c>
      <c r="AN19" s="24" t="s">
        <v>44</v>
      </c>
      <c r="AR19" s="19"/>
      <c r="BE19" s="176"/>
      <c r="BS19" s="16" t="s">
        <v>6</v>
      </c>
    </row>
    <row r="20" spans="2:71" ht="18.399999999999999" customHeight="1">
      <c r="B20" s="19"/>
      <c r="E20" s="24" t="s">
        <v>45</v>
      </c>
      <c r="AK20" s="26" t="s">
        <v>34</v>
      </c>
      <c r="AN20" s="24" t="s">
        <v>46</v>
      </c>
      <c r="AR20" s="19"/>
      <c r="BE20" s="176"/>
      <c r="BS20" s="16" t="s">
        <v>4</v>
      </c>
    </row>
    <row r="21" spans="2:71" ht="6.95" customHeight="1">
      <c r="B21" s="19"/>
      <c r="AR21" s="19"/>
      <c r="BE21" s="176"/>
    </row>
    <row r="22" spans="2:71" ht="12" customHeight="1">
      <c r="B22" s="19"/>
      <c r="D22" s="26" t="s">
        <v>47</v>
      </c>
      <c r="AR22" s="19"/>
      <c r="BE22" s="176"/>
    </row>
    <row r="23" spans="2:71" ht="47.25" customHeight="1">
      <c r="B23" s="19"/>
      <c r="E23" s="183" t="s">
        <v>48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2:71" ht="6.95" customHeight="1">
      <c r="B24" s="19"/>
      <c r="AR24" s="19"/>
      <c r="BE24" s="176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176"/>
    </row>
    <row r="26" spans="2:71" s="1" customFormat="1" ht="25.9" customHeight="1">
      <c r="B26" s="32"/>
      <c r="D26" s="33" t="s">
        <v>49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ROUND(AG54,2)</f>
        <v>0</v>
      </c>
      <c r="AL26" s="185"/>
      <c r="AM26" s="185"/>
      <c r="AN26" s="185"/>
      <c r="AO26" s="185"/>
      <c r="AR26" s="32"/>
      <c r="BE26" s="176"/>
    </row>
    <row r="27" spans="2:71" s="1" customFormat="1" ht="6.95" customHeight="1">
      <c r="B27" s="32"/>
      <c r="AR27" s="32"/>
      <c r="BE27" s="176"/>
    </row>
    <row r="28" spans="2:71" s="1" customFormat="1" ht="12.75">
      <c r="B28" s="32"/>
      <c r="L28" s="186" t="s">
        <v>50</v>
      </c>
      <c r="M28" s="186"/>
      <c r="N28" s="186"/>
      <c r="O28" s="186"/>
      <c r="P28" s="186"/>
      <c r="W28" s="186" t="s">
        <v>51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52</v>
      </c>
      <c r="AL28" s="186"/>
      <c r="AM28" s="186"/>
      <c r="AN28" s="186"/>
      <c r="AO28" s="186"/>
      <c r="AR28" s="32"/>
      <c r="BE28" s="176"/>
    </row>
    <row r="29" spans="2:71" s="2" customFormat="1" ht="14.45" customHeight="1">
      <c r="B29" s="36"/>
      <c r="D29" s="26" t="s">
        <v>53</v>
      </c>
      <c r="F29" s="26" t="s">
        <v>54</v>
      </c>
      <c r="L29" s="189">
        <v>0.21</v>
      </c>
      <c r="M29" s="188"/>
      <c r="N29" s="188"/>
      <c r="O29" s="188"/>
      <c r="P29" s="188"/>
      <c r="W29" s="187">
        <f>ROUND(AZ54,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ROUND(AV54, 2)</f>
        <v>0</v>
      </c>
      <c r="AL29" s="188"/>
      <c r="AM29" s="188"/>
      <c r="AN29" s="188"/>
      <c r="AO29" s="188"/>
      <c r="AR29" s="36"/>
      <c r="BE29" s="177"/>
    </row>
    <row r="30" spans="2:71" s="2" customFormat="1" ht="14.45" customHeight="1">
      <c r="B30" s="36"/>
      <c r="F30" s="26" t="s">
        <v>55</v>
      </c>
      <c r="L30" s="189">
        <v>0.12</v>
      </c>
      <c r="M30" s="188"/>
      <c r="N30" s="188"/>
      <c r="O30" s="188"/>
      <c r="P30" s="188"/>
      <c r="W30" s="187">
        <f>ROUND(BA54,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ROUND(AW54, 2)</f>
        <v>0</v>
      </c>
      <c r="AL30" s="188"/>
      <c r="AM30" s="188"/>
      <c r="AN30" s="188"/>
      <c r="AO30" s="188"/>
      <c r="AR30" s="36"/>
      <c r="BE30" s="177"/>
    </row>
    <row r="31" spans="2:71" s="2" customFormat="1" ht="14.45" hidden="1" customHeight="1">
      <c r="B31" s="36"/>
      <c r="F31" s="26" t="s">
        <v>56</v>
      </c>
      <c r="L31" s="189">
        <v>0.21</v>
      </c>
      <c r="M31" s="188"/>
      <c r="N31" s="188"/>
      <c r="O31" s="188"/>
      <c r="P31" s="188"/>
      <c r="W31" s="187">
        <f>ROUND(BB54,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2:71" s="2" customFormat="1" ht="14.45" hidden="1" customHeight="1">
      <c r="B32" s="36"/>
      <c r="F32" s="26" t="s">
        <v>57</v>
      </c>
      <c r="L32" s="189">
        <v>0.12</v>
      </c>
      <c r="M32" s="188"/>
      <c r="N32" s="188"/>
      <c r="O32" s="188"/>
      <c r="P32" s="188"/>
      <c r="W32" s="187">
        <f>ROUND(BC54,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2:44" s="2" customFormat="1" ht="14.45" hidden="1" customHeight="1">
      <c r="B33" s="36"/>
      <c r="F33" s="26" t="s">
        <v>58</v>
      </c>
      <c r="L33" s="189">
        <v>0</v>
      </c>
      <c r="M33" s="188"/>
      <c r="N33" s="188"/>
      <c r="O33" s="188"/>
      <c r="P33" s="188"/>
      <c r="W33" s="187">
        <f>ROUND(BD54,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60</v>
      </c>
      <c r="U35" s="39"/>
      <c r="V35" s="39"/>
      <c r="W35" s="39"/>
      <c r="X35" s="190" t="s">
        <v>61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0" t="s">
        <v>62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6" t="s">
        <v>13</v>
      </c>
      <c r="L44" s="3" t="str">
        <f>K5</f>
        <v>Terlicko</v>
      </c>
      <c r="AR44" s="45"/>
    </row>
    <row r="45" spans="2:44" s="4" customFormat="1" ht="36.950000000000003" customHeight="1">
      <c r="B45" s="46"/>
      <c r="C45" s="47" t="s">
        <v>16</v>
      </c>
      <c r="L45" s="194" t="str">
        <f>K6</f>
        <v>Přechod pro chodce a chodník u autobusové zastávky ul. Třanovická, katastrální území Hradiště pod Babí horou</v>
      </c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6" t="s">
        <v>22</v>
      </c>
      <c r="L47" s="48" t="str">
        <f>IF(K8="","",K8)</f>
        <v>Těrlicko</v>
      </c>
      <c r="AI47" s="26" t="s">
        <v>24</v>
      </c>
      <c r="AM47" s="196" t="str">
        <f>IF(AN8= "","",AN8)</f>
        <v>2. 5. 2024</v>
      </c>
      <c r="AN47" s="19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6" t="s">
        <v>30</v>
      </c>
      <c r="L49" s="3" t="str">
        <f>IF(E11= "","",E11)</f>
        <v>Obec Těrlicko</v>
      </c>
      <c r="AI49" s="26" t="s">
        <v>38</v>
      </c>
      <c r="AM49" s="197" t="str">
        <f>IF(E17="","",E17)</f>
        <v>INPROS F-M s.r.o.</v>
      </c>
      <c r="AN49" s="198"/>
      <c r="AO49" s="198"/>
      <c r="AP49" s="198"/>
      <c r="AR49" s="32"/>
      <c r="AS49" s="199" t="s">
        <v>63</v>
      </c>
      <c r="AT49" s="20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6" t="s">
        <v>36</v>
      </c>
      <c r="L50" s="3" t="str">
        <f>IF(E14= "Vyplň údaj","",E14)</f>
        <v/>
      </c>
      <c r="AI50" s="26" t="s">
        <v>43</v>
      </c>
      <c r="AM50" s="197" t="str">
        <f>IF(E20="","",E20)</f>
        <v>PK SSZ Obrdlík, s.r.o.</v>
      </c>
      <c r="AN50" s="198"/>
      <c r="AO50" s="198"/>
      <c r="AP50" s="198"/>
      <c r="AR50" s="32"/>
      <c r="AS50" s="201"/>
      <c r="AT50" s="202"/>
      <c r="BD50" s="53"/>
    </row>
    <row r="51" spans="1:91" s="1" customFormat="1" ht="10.9" customHeight="1">
      <c r="B51" s="32"/>
      <c r="AR51" s="32"/>
      <c r="AS51" s="201"/>
      <c r="AT51" s="202"/>
      <c r="BD51" s="53"/>
    </row>
    <row r="52" spans="1:91" s="1" customFormat="1" ht="29.25" customHeight="1">
      <c r="B52" s="32"/>
      <c r="C52" s="203" t="s">
        <v>64</v>
      </c>
      <c r="D52" s="204"/>
      <c r="E52" s="204"/>
      <c r="F52" s="204"/>
      <c r="G52" s="204"/>
      <c r="H52" s="54"/>
      <c r="I52" s="205" t="s">
        <v>65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6" t="s">
        <v>66</v>
      </c>
      <c r="AH52" s="204"/>
      <c r="AI52" s="204"/>
      <c r="AJ52" s="204"/>
      <c r="AK52" s="204"/>
      <c r="AL52" s="204"/>
      <c r="AM52" s="204"/>
      <c r="AN52" s="205" t="s">
        <v>67</v>
      </c>
      <c r="AO52" s="204"/>
      <c r="AP52" s="204"/>
      <c r="AQ52" s="55" t="s">
        <v>68</v>
      </c>
      <c r="AR52" s="32"/>
      <c r="AS52" s="56" t="s">
        <v>69</v>
      </c>
      <c r="AT52" s="57" t="s">
        <v>70</v>
      </c>
      <c r="AU52" s="57" t="s">
        <v>71</v>
      </c>
      <c r="AV52" s="57" t="s">
        <v>72</v>
      </c>
      <c r="AW52" s="57" t="s">
        <v>73</v>
      </c>
      <c r="AX52" s="57" t="s">
        <v>74</v>
      </c>
      <c r="AY52" s="57" t="s">
        <v>75</v>
      </c>
      <c r="AZ52" s="57" t="s">
        <v>76</v>
      </c>
      <c r="BA52" s="57" t="s">
        <v>77</v>
      </c>
      <c r="BB52" s="57" t="s">
        <v>78</v>
      </c>
      <c r="BC52" s="57" t="s">
        <v>79</v>
      </c>
      <c r="BD52" s="58" t="s">
        <v>80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81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10">
        <f>ROUND(AG55,2)</f>
        <v>0</v>
      </c>
      <c r="AH54" s="210"/>
      <c r="AI54" s="210"/>
      <c r="AJ54" s="210"/>
      <c r="AK54" s="210"/>
      <c r="AL54" s="210"/>
      <c r="AM54" s="210"/>
      <c r="AN54" s="211">
        <f>SUM(AG54,AT54)</f>
        <v>0</v>
      </c>
      <c r="AO54" s="211"/>
      <c r="AP54" s="211"/>
      <c r="AQ54" s="64" t="s">
        <v>82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83</v>
      </c>
      <c r="BT54" s="69" t="s">
        <v>84</v>
      </c>
      <c r="BU54" s="70" t="s">
        <v>85</v>
      </c>
      <c r="BV54" s="69" t="s">
        <v>86</v>
      </c>
      <c r="BW54" s="69" t="s">
        <v>5</v>
      </c>
      <c r="BX54" s="69" t="s">
        <v>87</v>
      </c>
      <c r="CL54" s="69" t="s">
        <v>19</v>
      </c>
    </row>
    <row r="55" spans="1:91" s="6" customFormat="1" ht="16.5" customHeight="1">
      <c r="A55" s="71" t="s">
        <v>88</v>
      </c>
      <c r="B55" s="72"/>
      <c r="C55" s="73"/>
      <c r="D55" s="209" t="s">
        <v>89</v>
      </c>
      <c r="E55" s="209"/>
      <c r="F55" s="209"/>
      <c r="G55" s="209"/>
      <c r="H55" s="209"/>
      <c r="I55" s="74"/>
      <c r="J55" s="209" t="s">
        <v>90</v>
      </c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7">
        <f>'SO400.2 - Světelná signal...'!J30</f>
        <v>0</v>
      </c>
      <c r="AH55" s="208"/>
      <c r="AI55" s="208"/>
      <c r="AJ55" s="208"/>
      <c r="AK55" s="208"/>
      <c r="AL55" s="208"/>
      <c r="AM55" s="208"/>
      <c r="AN55" s="207">
        <f>SUM(AG55,AT55)</f>
        <v>0</v>
      </c>
      <c r="AO55" s="208"/>
      <c r="AP55" s="208"/>
      <c r="AQ55" s="75" t="s">
        <v>91</v>
      </c>
      <c r="AR55" s="72"/>
      <c r="AS55" s="76">
        <v>0</v>
      </c>
      <c r="AT55" s="77">
        <f>ROUND(SUM(AV55:AW55),2)</f>
        <v>0</v>
      </c>
      <c r="AU55" s="78">
        <f>'SO400.2 - Světelná signal...'!P89</f>
        <v>0</v>
      </c>
      <c r="AV55" s="77">
        <f>'SO400.2 - Světelná signal...'!J33</f>
        <v>0</v>
      </c>
      <c r="AW55" s="77">
        <f>'SO400.2 - Světelná signal...'!J34</f>
        <v>0</v>
      </c>
      <c r="AX55" s="77">
        <f>'SO400.2 - Světelná signal...'!J35</f>
        <v>0</v>
      </c>
      <c r="AY55" s="77">
        <f>'SO400.2 - Světelná signal...'!J36</f>
        <v>0</v>
      </c>
      <c r="AZ55" s="77">
        <f>'SO400.2 - Světelná signal...'!F33</f>
        <v>0</v>
      </c>
      <c r="BA55" s="77">
        <f>'SO400.2 - Světelná signal...'!F34</f>
        <v>0</v>
      </c>
      <c r="BB55" s="77">
        <f>'SO400.2 - Světelná signal...'!F35</f>
        <v>0</v>
      </c>
      <c r="BC55" s="77">
        <f>'SO400.2 - Světelná signal...'!F36</f>
        <v>0</v>
      </c>
      <c r="BD55" s="79">
        <f>'SO400.2 - Světelná signal...'!F37</f>
        <v>0</v>
      </c>
      <c r="BT55" s="80" t="s">
        <v>92</v>
      </c>
      <c r="BV55" s="80" t="s">
        <v>86</v>
      </c>
      <c r="BW55" s="80" t="s">
        <v>93</v>
      </c>
      <c r="BX55" s="80" t="s">
        <v>5</v>
      </c>
      <c r="CL55" s="80" t="s">
        <v>19</v>
      </c>
      <c r="CM55" s="80" t="s">
        <v>94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bIyTYwoMHHnPS0I5ukuMtpEmcRO5pApvu7xrBif2JT6goQyB4/1+P3HBPEgI2HOkRna3+iQ6ZDvSK8rF7H+quA==" saltValue="qG/4TX6m4IJSp4Jn1vr/K/BBQ08I0K0gMMNlPQcD2F/SanfRhshmpcgudOr3pV125zHg5vkQGUHs+Du15SPIU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400.2 - Světelná signal...'!C2" display="/" xr:uid="{00000000-0004-0000-0000-000000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94</v>
      </c>
    </row>
    <row r="4" spans="2:46" ht="24.95" customHeight="1">
      <c r="B4" s="19"/>
      <c r="D4" s="20" t="s">
        <v>95</v>
      </c>
      <c r="L4" s="19"/>
      <c r="M4" s="8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2" t="str">
        <f>'Rekapitulace stavby'!K6</f>
        <v>Přechod pro chodce a chodník u autobusové zastávky ul. Třanovická, katastrální území Hradiště pod Babí horou</v>
      </c>
      <c r="F7" s="213"/>
      <c r="G7" s="213"/>
      <c r="H7" s="213"/>
      <c r="L7" s="19"/>
    </row>
    <row r="8" spans="2:46" s="1" customFormat="1" ht="12" customHeight="1">
      <c r="B8" s="32"/>
      <c r="D8" s="26" t="s">
        <v>96</v>
      </c>
      <c r="L8" s="32"/>
    </row>
    <row r="9" spans="2:46" s="1" customFormat="1" ht="16.5" customHeight="1">
      <c r="B9" s="32"/>
      <c r="E9" s="194" t="s">
        <v>97</v>
      </c>
      <c r="F9" s="214"/>
      <c r="G9" s="214"/>
      <c r="H9" s="21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19</v>
      </c>
      <c r="I11" s="26" t="s">
        <v>20</v>
      </c>
      <c r="J11" s="24" t="s">
        <v>21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49" t="str">
        <f>'Rekapitulace stavby'!AN8</f>
        <v>2. 5. 2024</v>
      </c>
      <c r="L12" s="32"/>
    </row>
    <row r="13" spans="2:46" s="1" customFormat="1" ht="21.75" customHeight="1">
      <c r="B13" s="32"/>
      <c r="D13" s="23" t="s">
        <v>26</v>
      </c>
      <c r="F13" s="28" t="s">
        <v>27</v>
      </c>
      <c r="I13" s="23" t="s">
        <v>28</v>
      </c>
      <c r="J13" s="28" t="s">
        <v>29</v>
      </c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">
        <v>32</v>
      </c>
      <c r="L14" s="32"/>
    </row>
    <row r="15" spans="2:46" s="1" customFormat="1" ht="18" customHeight="1">
      <c r="B15" s="32"/>
      <c r="E15" s="24" t="s">
        <v>33</v>
      </c>
      <c r="I15" s="26" t="s">
        <v>34</v>
      </c>
      <c r="J15" s="24" t="s">
        <v>35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36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15" t="str">
        <f>'Rekapitulace stavby'!E14</f>
        <v>Vyplň údaj</v>
      </c>
      <c r="F18" s="178"/>
      <c r="G18" s="178"/>
      <c r="H18" s="178"/>
      <c r="I18" s="26" t="s">
        <v>34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38</v>
      </c>
      <c r="I20" s="26" t="s">
        <v>31</v>
      </c>
      <c r="J20" s="24" t="s">
        <v>39</v>
      </c>
      <c r="L20" s="32"/>
    </row>
    <row r="21" spans="2:12" s="1" customFormat="1" ht="18" customHeight="1">
      <c r="B21" s="32"/>
      <c r="E21" s="24" t="s">
        <v>40</v>
      </c>
      <c r="I21" s="26" t="s">
        <v>34</v>
      </c>
      <c r="J21" s="24" t="s">
        <v>41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43</v>
      </c>
      <c r="I23" s="26" t="s">
        <v>31</v>
      </c>
      <c r="J23" s="24" t="s">
        <v>44</v>
      </c>
      <c r="L23" s="32"/>
    </row>
    <row r="24" spans="2:12" s="1" customFormat="1" ht="18" customHeight="1">
      <c r="B24" s="32"/>
      <c r="E24" s="24" t="s">
        <v>45</v>
      </c>
      <c r="I24" s="26" t="s">
        <v>34</v>
      </c>
      <c r="J24" s="24" t="s">
        <v>46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47</v>
      </c>
      <c r="L26" s="32"/>
    </row>
    <row r="27" spans="2:12" s="7" customFormat="1" ht="16.5" customHeight="1">
      <c r="B27" s="82"/>
      <c r="E27" s="183" t="s">
        <v>82</v>
      </c>
      <c r="F27" s="183"/>
      <c r="G27" s="183"/>
      <c r="H27" s="183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49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51</v>
      </c>
      <c r="I32" s="35" t="s">
        <v>50</v>
      </c>
      <c r="J32" s="35" t="s">
        <v>52</v>
      </c>
      <c r="L32" s="32"/>
    </row>
    <row r="33" spans="2:12" s="1" customFormat="1" ht="14.45" customHeight="1">
      <c r="B33" s="32"/>
      <c r="D33" s="52" t="s">
        <v>53</v>
      </c>
      <c r="E33" s="26" t="s">
        <v>54</v>
      </c>
      <c r="F33" s="84">
        <f>ROUND((SUM(BE89:BE872)),  2)</f>
        <v>0</v>
      </c>
      <c r="I33" s="85">
        <v>0.21</v>
      </c>
      <c r="J33" s="84">
        <f>ROUND(((SUM(BE89:BE872))*I33),  2)</f>
        <v>0</v>
      </c>
      <c r="L33" s="32"/>
    </row>
    <row r="34" spans="2:12" s="1" customFormat="1" ht="14.45" customHeight="1">
      <c r="B34" s="32"/>
      <c r="E34" s="26" t="s">
        <v>55</v>
      </c>
      <c r="F34" s="84">
        <f>ROUND((SUM(BF89:BF872)),  2)</f>
        <v>0</v>
      </c>
      <c r="I34" s="85">
        <v>0.12</v>
      </c>
      <c r="J34" s="84">
        <f>ROUND(((SUM(BF89:BF872))*I34),  2)</f>
        <v>0</v>
      </c>
      <c r="L34" s="32"/>
    </row>
    <row r="35" spans="2:12" s="1" customFormat="1" ht="14.45" hidden="1" customHeight="1">
      <c r="B35" s="32"/>
      <c r="E35" s="26" t="s">
        <v>56</v>
      </c>
      <c r="F35" s="84">
        <f>ROUND((SUM(BG89:BG872)),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6" t="s">
        <v>57</v>
      </c>
      <c r="F36" s="84">
        <f>ROUND((SUM(BH89:BH872)),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6" t="s">
        <v>58</v>
      </c>
      <c r="F37" s="84">
        <f>ROUND((SUM(BI89:BI872)),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59</v>
      </c>
      <c r="E39" s="54"/>
      <c r="F39" s="54"/>
      <c r="G39" s="88" t="s">
        <v>60</v>
      </c>
      <c r="H39" s="89" t="s">
        <v>61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98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16</v>
      </c>
      <c r="L47" s="32"/>
    </row>
    <row r="48" spans="2:12" s="1" customFormat="1" ht="26.25" customHeight="1">
      <c r="B48" s="32"/>
      <c r="E48" s="212" t="str">
        <f>E7</f>
        <v>Přechod pro chodce a chodník u autobusové zastávky ul. Třanovická, katastrální území Hradiště pod Babí horou</v>
      </c>
      <c r="F48" s="213"/>
      <c r="G48" s="213"/>
      <c r="H48" s="213"/>
      <c r="L48" s="32"/>
    </row>
    <row r="49" spans="2:47" s="1" customFormat="1" ht="12" customHeight="1">
      <c r="B49" s="32"/>
      <c r="C49" s="26" t="s">
        <v>96</v>
      </c>
      <c r="L49" s="32"/>
    </row>
    <row r="50" spans="2:47" s="1" customFormat="1" ht="16.5" customHeight="1">
      <c r="B50" s="32"/>
      <c r="E50" s="194" t="str">
        <f>E9</f>
        <v>SO400.2 - Světelná signalizace</v>
      </c>
      <c r="F50" s="214"/>
      <c r="G50" s="214"/>
      <c r="H50" s="21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22</v>
      </c>
      <c r="F52" s="24" t="str">
        <f>F12</f>
        <v>Těrlicko</v>
      </c>
      <c r="I52" s="26" t="s">
        <v>24</v>
      </c>
      <c r="J52" s="49" t="str">
        <f>IF(J12="","",J12)</f>
        <v>2. 5. 2024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6" t="s">
        <v>30</v>
      </c>
      <c r="F54" s="24" t="str">
        <f>E15</f>
        <v>Obec Těrlicko</v>
      </c>
      <c r="I54" s="26" t="s">
        <v>38</v>
      </c>
      <c r="J54" s="30" t="str">
        <f>E21</f>
        <v>INPROS F-M s.r.o.</v>
      </c>
      <c r="L54" s="32"/>
    </row>
    <row r="55" spans="2:47" s="1" customFormat="1" ht="25.7" customHeight="1">
      <c r="B55" s="32"/>
      <c r="C55" s="26" t="s">
        <v>36</v>
      </c>
      <c r="F55" s="24" t="str">
        <f>IF(E18="","",E18)</f>
        <v>Vyplň údaj</v>
      </c>
      <c r="I55" s="26" t="s">
        <v>43</v>
      </c>
      <c r="J55" s="30" t="str">
        <f>E24</f>
        <v>PK SSZ Obrdlík,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99</v>
      </c>
      <c r="D57" s="86"/>
      <c r="E57" s="86"/>
      <c r="F57" s="86"/>
      <c r="G57" s="86"/>
      <c r="H57" s="86"/>
      <c r="I57" s="86"/>
      <c r="J57" s="93" t="s">
        <v>100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81</v>
      </c>
      <c r="J59" s="63">
        <f>J89</f>
        <v>0</v>
      </c>
      <c r="L59" s="32"/>
      <c r="AU59" s="16" t="s">
        <v>101</v>
      </c>
    </row>
    <row r="60" spans="2:47" s="8" customFormat="1" ht="24.95" customHeight="1">
      <c r="B60" s="95"/>
      <c r="D60" s="96" t="s">
        <v>102</v>
      </c>
      <c r="E60" s="97"/>
      <c r="F60" s="97"/>
      <c r="G60" s="97"/>
      <c r="H60" s="97"/>
      <c r="I60" s="97"/>
      <c r="J60" s="98">
        <f>J90</f>
        <v>0</v>
      </c>
      <c r="L60" s="95"/>
    </row>
    <row r="61" spans="2:47" s="9" customFormat="1" ht="19.899999999999999" customHeight="1">
      <c r="B61" s="99"/>
      <c r="D61" s="100" t="s">
        <v>103</v>
      </c>
      <c r="E61" s="101"/>
      <c r="F61" s="101"/>
      <c r="G61" s="101"/>
      <c r="H61" s="101"/>
      <c r="I61" s="101"/>
      <c r="J61" s="102">
        <f>J91</f>
        <v>0</v>
      </c>
      <c r="L61" s="99"/>
    </row>
    <row r="62" spans="2:47" s="9" customFormat="1" ht="19.899999999999999" customHeight="1">
      <c r="B62" s="99"/>
      <c r="D62" s="100" t="s">
        <v>104</v>
      </c>
      <c r="E62" s="101"/>
      <c r="F62" s="101"/>
      <c r="G62" s="101"/>
      <c r="H62" s="101"/>
      <c r="I62" s="101"/>
      <c r="J62" s="102">
        <f>J157</f>
        <v>0</v>
      </c>
      <c r="L62" s="99"/>
    </row>
    <row r="63" spans="2:47" s="8" customFormat="1" ht="24.95" customHeight="1">
      <c r="B63" s="95"/>
      <c r="D63" s="96" t="s">
        <v>105</v>
      </c>
      <c r="E63" s="97"/>
      <c r="F63" s="97"/>
      <c r="G63" s="97"/>
      <c r="H63" s="97"/>
      <c r="I63" s="97"/>
      <c r="J63" s="98">
        <f>J217</f>
        <v>0</v>
      </c>
      <c r="L63" s="95"/>
    </row>
    <row r="64" spans="2:47" s="9" customFormat="1" ht="19.899999999999999" customHeight="1">
      <c r="B64" s="99"/>
      <c r="D64" s="100" t="s">
        <v>106</v>
      </c>
      <c r="E64" s="101"/>
      <c r="F64" s="101"/>
      <c r="G64" s="101"/>
      <c r="H64" s="101"/>
      <c r="I64" s="101"/>
      <c r="J64" s="102">
        <f>J218</f>
        <v>0</v>
      </c>
      <c r="L64" s="99"/>
    </row>
    <row r="65" spans="2:12" s="9" customFormat="1" ht="19.899999999999999" customHeight="1">
      <c r="B65" s="99"/>
      <c r="D65" s="100" t="s">
        <v>107</v>
      </c>
      <c r="E65" s="101"/>
      <c r="F65" s="101"/>
      <c r="G65" s="101"/>
      <c r="H65" s="101"/>
      <c r="I65" s="101"/>
      <c r="J65" s="102">
        <f>J350</f>
        <v>0</v>
      </c>
      <c r="L65" s="99"/>
    </row>
    <row r="66" spans="2:12" s="9" customFormat="1" ht="19.899999999999999" customHeight="1">
      <c r="B66" s="99"/>
      <c r="D66" s="100" t="s">
        <v>108</v>
      </c>
      <c r="E66" s="101"/>
      <c r="F66" s="101"/>
      <c r="G66" s="101"/>
      <c r="H66" s="101"/>
      <c r="I66" s="101"/>
      <c r="J66" s="102">
        <f>J711</f>
        <v>0</v>
      </c>
      <c r="L66" s="99"/>
    </row>
    <row r="67" spans="2:12" s="8" customFormat="1" ht="24.95" customHeight="1">
      <c r="B67" s="95"/>
      <c r="D67" s="96" t="s">
        <v>109</v>
      </c>
      <c r="E67" s="97"/>
      <c r="F67" s="97"/>
      <c r="G67" s="97"/>
      <c r="H67" s="97"/>
      <c r="I67" s="97"/>
      <c r="J67" s="98">
        <f>J850</f>
        <v>0</v>
      </c>
      <c r="L67" s="95"/>
    </row>
    <row r="68" spans="2:12" s="9" customFormat="1" ht="19.899999999999999" customHeight="1">
      <c r="B68" s="99"/>
      <c r="D68" s="100" t="s">
        <v>110</v>
      </c>
      <c r="E68" s="101"/>
      <c r="F68" s="101"/>
      <c r="G68" s="101"/>
      <c r="H68" s="101"/>
      <c r="I68" s="101"/>
      <c r="J68" s="102">
        <f>J851</f>
        <v>0</v>
      </c>
      <c r="L68" s="99"/>
    </row>
    <row r="69" spans="2:12" s="9" customFormat="1" ht="19.899999999999999" customHeight="1">
      <c r="B69" s="99"/>
      <c r="D69" s="100" t="s">
        <v>111</v>
      </c>
      <c r="E69" s="101"/>
      <c r="F69" s="101"/>
      <c r="G69" s="101"/>
      <c r="H69" s="101"/>
      <c r="I69" s="101"/>
      <c r="J69" s="102">
        <f>J868</f>
        <v>0</v>
      </c>
      <c r="L69" s="9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0" t="s">
        <v>112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16</v>
      </c>
      <c r="L78" s="32"/>
    </row>
    <row r="79" spans="2:12" s="1" customFormat="1" ht="26.25" customHeight="1">
      <c r="B79" s="32"/>
      <c r="E79" s="212" t="str">
        <f>E7</f>
        <v>Přechod pro chodce a chodník u autobusové zastávky ul. Třanovická, katastrální území Hradiště pod Babí horou</v>
      </c>
      <c r="F79" s="213"/>
      <c r="G79" s="213"/>
      <c r="H79" s="213"/>
      <c r="L79" s="32"/>
    </row>
    <row r="80" spans="2:12" s="1" customFormat="1" ht="12" customHeight="1">
      <c r="B80" s="32"/>
      <c r="C80" s="26" t="s">
        <v>96</v>
      </c>
      <c r="L80" s="32"/>
    </row>
    <row r="81" spans="2:65" s="1" customFormat="1" ht="16.5" customHeight="1">
      <c r="B81" s="32"/>
      <c r="E81" s="194" t="str">
        <f>E9</f>
        <v>SO400.2 - Světelná signalizace</v>
      </c>
      <c r="F81" s="214"/>
      <c r="G81" s="214"/>
      <c r="H81" s="214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6" t="s">
        <v>22</v>
      </c>
      <c r="F83" s="24" t="str">
        <f>F12</f>
        <v>Těrlicko</v>
      </c>
      <c r="I83" s="26" t="s">
        <v>24</v>
      </c>
      <c r="J83" s="49" t="str">
        <f>IF(J12="","",J12)</f>
        <v>2. 5. 2024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6" t="s">
        <v>30</v>
      </c>
      <c r="F85" s="24" t="str">
        <f>E15</f>
        <v>Obec Těrlicko</v>
      </c>
      <c r="I85" s="26" t="s">
        <v>38</v>
      </c>
      <c r="J85" s="30" t="str">
        <f>E21</f>
        <v>INPROS F-M s.r.o.</v>
      </c>
      <c r="L85" s="32"/>
    </row>
    <row r="86" spans="2:65" s="1" customFormat="1" ht="25.7" customHeight="1">
      <c r="B86" s="32"/>
      <c r="C86" s="26" t="s">
        <v>36</v>
      </c>
      <c r="F86" s="24" t="str">
        <f>IF(E18="","",E18)</f>
        <v>Vyplň údaj</v>
      </c>
      <c r="I86" s="26" t="s">
        <v>43</v>
      </c>
      <c r="J86" s="30" t="str">
        <f>E24</f>
        <v>PK SSZ Obrdlík, s.r.o.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3"/>
      <c r="C88" s="104" t="s">
        <v>113</v>
      </c>
      <c r="D88" s="105" t="s">
        <v>68</v>
      </c>
      <c r="E88" s="105" t="s">
        <v>64</v>
      </c>
      <c r="F88" s="105" t="s">
        <v>65</v>
      </c>
      <c r="G88" s="105" t="s">
        <v>114</v>
      </c>
      <c r="H88" s="105" t="s">
        <v>115</v>
      </c>
      <c r="I88" s="105" t="s">
        <v>116</v>
      </c>
      <c r="J88" s="105" t="s">
        <v>100</v>
      </c>
      <c r="K88" s="106" t="s">
        <v>117</v>
      </c>
      <c r="L88" s="103"/>
      <c r="M88" s="56" t="s">
        <v>82</v>
      </c>
      <c r="N88" s="57" t="s">
        <v>53</v>
      </c>
      <c r="O88" s="57" t="s">
        <v>118</v>
      </c>
      <c r="P88" s="57" t="s">
        <v>119</v>
      </c>
      <c r="Q88" s="57" t="s">
        <v>120</v>
      </c>
      <c r="R88" s="57" t="s">
        <v>121</v>
      </c>
      <c r="S88" s="57" t="s">
        <v>122</v>
      </c>
      <c r="T88" s="58" t="s">
        <v>123</v>
      </c>
    </row>
    <row r="89" spans="2:65" s="1" customFormat="1" ht="22.9" customHeight="1">
      <c r="B89" s="32"/>
      <c r="C89" s="61" t="s">
        <v>124</v>
      </c>
      <c r="J89" s="107">
        <f>BK89</f>
        <v>0</v>
      </c>
      <c r="L89" s="32"/>
      <c r="M89" s="59"/>
      <c r="N89" s="50"/>
      <c r="O89" s="50"/>
      <c r="P89" s="108">
        <f>P90+P217+P850</f>
        <v>0</v>
      </c>
      <c r="Q89" s="50"/>
      <c r="R89" s="108">
        <f>R90+R217+R850</f>
        <v>9.4107165299999984</v>
      </c>
      <c r="S89" s="50"/>
      <c r="T89" s="109">
        <f>T90+T217+T850</f>
        <v>0</v>
      </c>
      <c r="AT89" s="16" t="s">
        <v>83</v>
      </c>
      <c r="AU89" s="16" t="s">
        <v>101</v>
      </c>
      <c r="BK89" s="110">
        <f>BK90+BK217+BK850</f>
        <v>0</v>
      </c>
    </row>
    <row r="90" spans="2:65" s="11" customFormat="1" ht="25.9" customHeight="1">
      <c r="B90" s="111"/>
      <c r="D90" s="112" t="s">
        <v>83</v>
      </c>
      <c r="E90" s="113" t="s">
        <v>125</v>
      </c>
      <c r="F90" s="113" t="s">
        <v>126</v>
      </c>
      <c r="I90" s="114"/>
      <c r="J90" s="115">
        <f>BK90</f>
        <v>0</v>
      </c>
      <c r="L90" s="111"/>
      <c r="M90" s="116"/>
      <c r="P90" s="117">
        <f>P91+P157</f>
        <v>0</v>
      </c>
      <c r="R90" s="117">
        <f>R91+R157</f>
        <v>1.464096E-2</v>
      </c>
      <c r="T90" s="118">
        <f>T91+T157</f>
        <v>0</v>
      </c>
      <c r="AR90" s="112" t="s">
        <v>92</v>
      </c>
      <c r="AT90" s="119" t="s">
        <v>83</v>
      </c>
      <c r="AU90" s="119" t="s">
        <v>84</v>
      </c>
      <c r="AY90" s="112" t="s">
        <v>127</v>
      </c>
      <c r="BK90" s="120">
        <f>BK91+BK157</f>
        <v>0</v>
      </c>
    </row>
    <row r="91" spans="2:65" s="11" customFormat="1" ht="22.9" customHeight="1">
      <c r="B91" s="111"/>
      <c r="D91" s="112" t="s">
        <v>83</v>
      </c>
      <c r="E91" s="121" t="s">
        <v>92</v>
      </c>
      <c r="F91" s="121" t="s">
        <v>128</v>
      </c>
      <c r="I91" s="114"/>
      <c r="J91" s="122">
        <f>BK91</f>
        <v>0</v>
      </c>
      <c r="L91" s="111"/>
      <c r="M91" s="116"/>
      <c r="P91" s="117">
        <f>SUM(P92:P156)</f>
        <v>0</v>
      </c>
      <c r="R91" s="117">
        <f>SUM(R92:R156)</f>
        <v>0</v>
      </c>
      <c r="T91" s="118">
        <f>SUM(T92:T156)</f>
        <v>0</v>
      </c>
      <c r="AR91" s="112" t="s">
        <v>92</v>
      </c>
      <c r="AT91" s="119" t="s">
        <v>83</v>
      </c>
      <c r="AU91" s="119" t="s">
        <v>92</v>
      </c>
      <c r="AY91" s="112" t="s">
        <v>127</v>
      </c>
      <c r="BK91" s="120">
        <f>SUM(BK92:BK156)</f>
        <v>0</v>
      </c>
    </row>
    <row r="92" spans="2:65" s="1" customFormat="1" ht="37.9" customHeight="1">
      <c r="B92" s="32"/>
      <c r="C92" s="123" t="s">
        <v>92</v>
      </c>
      <c r="D92" s="123" t="s">
        <v>129</v>
      </c>
      <c r="E92" s="124" t="s">
        <v>130</v>
      </c>
      <c r="F92" s="125" t="s">
        <v>131</v>
      </c>
      <c r="G92" s="126" t="s">
        <v>132</v>
      </c>
      <c r="H92" s="127">
        <v>5.3559999999999999</v>
      </c>
      <c r="I92" s="128"/>
      <c r="J92" s="129">
        <f>ROUND(I92*H92,2)</f>
        <v>0</v>
      </c>
      <c r="K92" s="125" t="s">
        <v>133</v>
      </c>
      <c r="L92" s="32"/>
      <c r="M92" s="130" t="s">
        <v>82</v>
      </c>
      <c r="N92" s="131" t="s">
        <v>54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134</v>
      </c>
      <c r="AT92" s="134" t="s">
        <v>129</v>
      </c>
      <c r="AU92" s="134" t="s">
        <v>94</v>
      </c>
      <c r="AY92" s="16" t="s">
        <v>127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6" t="s">
        <v>92</v>
      </c>
      <c r="BK92" s="135">
        <f>ROUND(I92*H92,2)</f>
        <v>0</v>
      </c>
      <c r="BL92" s="16" t="s">
        <v>134</v>
      </c>
      <c r="BM92" s="134" t="s">
        <v>135</v>
      </c>
    </row>
    <row r="93" spans="2:65" s="1" customFormat="1" ht="11.25">
      <c r="B93" s="32"/>
      <c r="D93" s="136" t="s">
        <v>136</v>
      </c>
      <c r="F93" s="137" t="s">
        <v>137</v>
      </c>
      <c r="I93" s="138"/>
      <c r="L93" s="32"/>
      <c r="M93" s="139"/>
      <c r="T93" s="53"/>
      <c r="AT93" s="16" t="s">
        <v>136</v>
      </c>
      <c r="AU93" s="16" t="s">
        <v>94</v>
      </c>
    </row>
    <row r="94" spans="2:65" s="12" customFormat="1" ht="11.25">
      <c r="B94" s="140"/>
      <c r="D94" s="141" t="s">
        <v>138</v>
      </c>
      <c r="E94" s="142" t="s">
        <v>82</v>
      </c>
      <c r="F94" s="143" t="s">
        <v>139</v>
      </c>
      <c r="H94" s="142" t="s">
        <v>82</v>
      </c>
      <c r="I94" s="144"/>
      <c r="L94" s="140"/>
      <c r="M94" s="145"/>
      <c r="T94" s="146"/>
      <c r="AT94" s="142" t="s">
        <v>138</v>
      </c>
      <c r="AU94" s="142" t="s">
        <v>94</v>
      </c>
      <c r="AV94" s="12" t="s">
        <v>92</v>
      </c>
      <c r="AW94" s="12" t="s">
        <v>42</v>
      </c>
      <c r="AX94" s="12" t="s">
        <v>84</v>
      </c>
      <c r="AY94" s="142" t="s">
        <v>127</v>
      </c>
    </row>
    <row r="95" spans="2:65" s="12" customFormat="1" ht="11.25">
      <c r="B95" s="140"/>
      <c r="D95" s="141" t="s">
        <v>138</v>
      </c>
      <c r="E95" s="142" t="s">
        <v>82</v>
      </c>
      <c r="F95" s="143" t="s">
        <v>140</v>
      </c>
      <c r="H95" s="142" t="s">
        <v>82</v>
      </c>
      <c r="I95" s="144"/>
      <c r="L95" s="140"/>
      <c r="M95" s="145"/>
      <c r="T95" s="146"/>
      <c r="AT95" s="142" t="s">
        <v>138</v>
      </c>
      <c r="AU95" s="142" t="s">
        <v>94</v>
      </c>
      <c r="AV95" s="12" t="s">
        <v>92</v>
      </c>
      <c r="AW95" s="12" t="s">
        <v>42</v>
      </c>
      <c r="AX95" s="12" t="s">
        <v>84</v>
      </c>
      <c r="AY95" s="142" t="s">
        <v>127</v>
      </c>
    </row>
    <row r="96" spans="2:65" s="12" customFormat="1" ht="22.5">
      <c r="B96" s="140"/>
      <c r="D96" s="141" t="s">
        <v>138</v>
      </c>
      <c r="E96" s="142" t="s">
        <v>82</v>
      </c>
      <c r="F96" s="143" t="s">
        <v>141</v>
      </c>
      <c r="H96" s="142" t="s">
        <v>82</v>
      </c>
      <c r="I96" s="144"/>
      <c r="L96" s="140"/>
      <c r="M96" s="145"/>
      <c r="T96" s="146"/>
      <c r="AT96" s="142" t="s">
        <v>138</v>
      </c>
      <c r="AU96" s="142" t="s">
        <v>94</v>
      </c>
      <c r="AV96" s="12" t="s">
        <v>92</v>
      </c>
      <c r="AW96" s="12" t="s">
        <v>42</v>
      </c>
      <c r="AX96" s="12" t="s">
        <v>84</v>
      </c>
      <c r="AY96" s="142" t="s">
        <v>127</v>
      </c>
    </row>
    <row r="97" spans="2:65" s="13" customFormat="1" ht="11.25">
      <c r="B97" s="147"/>
      <c r="D97" s="141" t="s">
        <v>138</v>
      </c>
      <c r="E97" s="148" t="s">
        <v>82</v>
      </c>
      <c r="F97" s="149" t="s">
        <v>142</v>
      </c>
      <c r="H97" s="150">
        <v>1.7</v>
      </c>
      <c r="I97" s="151"/>
      <c r="L97" s="147"/>
      <c r="M97" s="152"/>
      <c r="T97" s="153"/>
      <c r="AT97" s="148" t="s">
        <v>138</v>
      </c>
      <c r="AU97" s="148" t="s">
        <v>94</v>
      </c>
      <c r="AV97" s="13" t="s">
        <v>94</v>
      </c>
      <c r="AW97" s="13" t="s">
        <v>42</v>
      </c>
      <c r="AX97" s="13" t="s">
        <v>84</v>
      </c>
      <c r="AY97" s="148" t="s">
        <v>127</v>
      </c>
    </row>
    <row r="98" spans="2:65" s="12" customFormat="1" ht="22.5">
      <c r="B98" s="140"/>
      <c r="D98" s="141" t="s">
        <v>138</v>
      </c>
      <c r="E98" s="142" t="s">
        <v>82</v>
      </c>
      <c r="F98" s="143" t="s">
        <v>143</v>
      </c>
      <c r="H98" s="142" t="s">
        <v>82</v>
      </c>
      <c r="I98" s="144"/>
      <c r="L98" s="140"/>
      <c r="M98" s="145"/>
      <c r="T98" s="146"/>
      <c r="AT98" s="142" t="s">
        <v>138</v>
      </c>
      <c r="AU98" s="142" t="s">
        <v>94</v>
      </c>
      <c r="AV98" s="12" t="s">
        <v>92</v>
      </c>
      <c r="AW98" s="12" t="s">
        <v>42</v>
      </c>
      <c r="AX98" s="12" t="s">
        <v>84</v>
      </c>
      <c r="AY98" s="142" t="s">
        <v>127</v>
      </c>
    </row>
    <row r="99" spans="2:65" s="13" customFormat="1" ht="11.25">
      <c r="B99" s="147"/>
      <c r="D99" s="141" t="s">
        <v>138</v>
      </c>
      <c r="E99" s="148" t="s">
        <v>82</v>
      </c>
      <c r="F99" s="149" t="s">
        <v>144</v>
      </c>
      <c r="H99" s="150">
        <v>0.216</v>
      </c>
      <c r="I99" s="151"/>
      <c r="L99" s="147"/>
      <c r="M99" s="152"/>
      <c r="T99" s="153"/>
      <c r="AT99" s="148" t="s">
        <v>138</v>
      </c>
      <c r="AU99" s="148" t="s">
        <v>94</v>
      </c>
      <c r="AV99" s="13" t="s">
        <v>94</v>
      </c>
      <c r="AW99" s="13" t="s">
        <v>42</v>
      </c>
      <c r="AX99" s="13" t="s">
        <v>84</v>
      </c>
      <c r="AY99" s="148" t="s">
        <v>127</v>
      </c>
    </row>
    <row r="100" spans="2:65" s="12" customFormat="1" ht="11.25">
      <c r="B100" s="140"/>
      <c r="D100" s="141" t="s">
        <v>138</v>
      </c>
      <c r="E100" s="142" t="s">
        <v>82</v>
      </c>
      <c r="F100" s="143" t="s">
        <v>139</v>
      </c>
      <c r="H100" s="142" t="s">
        <v>82</v>
      </c>
      <c r="I100" s="144"/>
      <c r="L100" s="140"/>
      <c r="M100" s="145"/>
      <c r="T100" s="146"/>
      <c r="AT100" s="142" t="s">
        <v>138</v>
      </c>
      <c r="AU100" s="142" t="s">
        <v>94</v>
      </c>
      <c r="AV100" s="12" t="s">
        <v>92</v>
      </c>
      <c r="AW100" s="12" t="s">
        <v>42</v>
      </c>
      <c r="AX100" s="12" t="s">
        <v>84</v>
      </c>
      <c r="AY100" s="142" t="s">
        <v>127</v>
      </c>
    </row>
    <row r="101" spans="2:65" s="12" customFormat="1" ht="22.5">
      <c r="B101" s="140"/>
      <c r="D101" s="141" t="s">
        <v>138</v>
      </c>
      <c r="E101" s="142" t="s">
        <v>82</v>
      </c>
      <c r="F101" s="143" t="s">
        <v>145</v>
      </c>
      <c r="H101" s="142" t="s">
        <v>82</v>
      </c>
      <c r="I101" s="144"/>
      <c r="L101" s="140"/>
      <c r="M101" s="145"/>
      <c r="T101" s="146"/>
      <c r="AT101" s="142" t="s">
        <v>138</v>
      </c>
      <c r="AU101" s="142" t="s">
        <v>94</v>
      </c>
      <c r="AV101" s="12" t="s">
        <v>92</v>
      </c>
      <c r="AW101" s="12" t="s">
        <v>42</v>
      </c>
      <c r="AX101" s="12" t="s">
        <v>84</v>
      </c>
      <c r="AY101" s="142" t="s">
        <v>127</v>
      </c>
    </row>
    <row r="102" spans="2:65" s="13" customFormat="1" ht="11.25">
      <c r="B102" s="147"/>
      <c r="D102" s="141" t="s">
        <v>138</v>
      </c>
      <c r="E102" s="148" t="s">
        <v>82</v>
      </c>
      <c r="F102" s="149" t="s">
        <v>146</v>
      </c>
      <c r="H102" s="150">
        <v>1.2</v>
      </c>
      <c r="I102" s="151"/>
      <c r="L102" s="147"/>
      <c r="M102" s="152"/>
      <c r="T102" s="153"/>
      <c r="AT102" s="148" t="s">
        <v>138</v>
      </c>
      <c r="AU102" s="148" t="s">
        <v>94</v>
      </c>
      <c r="AV102" s="13" t="s">
        <v>94</v>
      </c>
      <c r="AW102" s="13" t="s">
        <v>42</v>
      </c>
      <c r="AX102" s="13" t="s">
        <v>84</v>
      </c>
      <c r="AY102" s="148" t="s">
        <v>127</v>
      </c>
    </row>
    <row r="103" spans="2:65" s="12" customFormat="1" ht="22.5">
      <c r="B103" s="140"/>
      <c r="D103" s="141" t="s">
        <v>138</v>
      </c>
      <c r="E103" s="142" t="s">
        <v>82</v>
      </c>
      <c r="F103" s="143" t="s">
        <v>147</v>
      </c>
      <c r="H103" s="142" t="s">
        <v>82</v>
      </c>
      <c r="I103" s="144"/>
      <c r="L103" s="140"/>
      <c r="M103" s="145"/>
      <c r="T103" s="146"/>
      <c r="AT103" s="142" t="s">
        <v>138</v>
      </c>
      <c r="AU103" s="142" t="s">
        <v>94</v>
      </c>
      <c r="AV103" s="12" t="s">
        <v>92</v>
      </c>
      <c r="AW103" s="12" t="s">
        <v>42</v>
      </c>
      <c r="AX103" s="12" t="s">
        <v>84</v>
      </c>
      <c r="AY103" s="142" t="s">
        <v>127</v>
      </c>
    </row>
    <row r="104" spans="2:65" s="13" customFormat="1" ht="11.25">
      <c r="B104" s="147"/>
      <c r="D104" s="141" t="s">
        <v>138</v>
      </c>
      <c r="E104" s="148" t="s">
        <v>82</v>
      </c>
      <c r="F104" s="149" t="s">
        <v>148</v>
      </c>
      <c r="H104" s="150">
        <v>0.24</v>
      </c>
      <c r="I104" s="151"/>
      <c r="L104" s="147"/>
      <c r="M104" s="152"/>
      <c r="T104" s="153"/>
      <c r="AT104" s="148" t="s">
        <v>138</v>
      </c>
      <c r="AU104" s="148" t="s">
        <v>94</v>
      </c>
      <c r="AV104" s="13" t="s">
        <v>94</v>
      </c>
      <c r="AW104" s="13" t="s">
        <v>42</v>
      </c>
      <c r="AX104" s="13" t="s">
        <v>84</v>
      </c>
      <c r="AY104" s="148" t="s">
        <v>127</v>
      </c>
    </row>
    <row r="105" spans="2:65" s="12" customFormat="1" ht="11.25">
      <c r="B105" s="140"/>
      <c r="D105" s="141" t="s">
        <v>138</v>
      </c>
      <c r="E105" s="142" t="s">
        <v>82</v>
      </c>
      <c r="F105" s="143" t="s">
        <v>149</v>
      </c>
      <c r="H105" s="142" t="s">
        <v>82</v>
      </c>
      <c r="I105" s="144"/>
      <c r="L105" s="140"/>
      <c r="M105" s="145"/>
      <c r="T105" s="146"/>
      <c r="AT105" s="142" t="s">
        <v>138</v>
      </c>
      <c r="AU105" s="142" t="s">
        <v>94</v>
      </c>
      <c r="AV105" s="12" t="s">
        <v>92</v>
      </c>
      <c r="AW105" s="12" t="s">
        <v>42</v>
      </c>
      <c r="AX105" s="12" t="s">
        <v>84</v>
      </c>
      <c r="AY105" s="142" t="s">
        <v>127</v>
      </c>
    </row>
    <row r="106" spans="2:65" s="13" customFormat="1" ht="11.25">
      <c r="B106" s="147"/>
      <c r="D106" s="141" t="s">
        <v>138</v>
      </c>
      <c r="E106" s="148" t="s">
        <v>82</v>
      </c>
      <c r="F106" s="149" t="s">
        <v>150</v>
      </c>
      <c r="H106" s="150">
        <v>2</v>
      </c>
      <c r="I106" s="151"/>
      <c r="L106" s="147"/>
      <c r="M106" s="152"/>
      <c r="T106" s="153"/>
      <c r="AT106" s="148" t="s">
        <v>138</v>
      </c>
      <c r="AU106" s="148" t="s">
        <v>94</v>
      </c>
      <c r="AV106" s="13" t="s">
        <v>94</v>
      </c>
      <c r="AW106" s="13" t="s">
        <v>42</v>
      </c>
      <c r="AX106" s="13" t="s">
        <v>84</v>
      </c>
      <c r="AY106" s="148" t="s">
        <v>127</v>
      </c>
    </row>
    <row r="107" spans="2:65" s="14" customFormat="1" ht="11.25">
      <c r="B107" s="154"/>
      <c r="D107" s="141" t="s">
        <v>138</v>
      </c>
      <c r="E107" s="155" t="s">
        <v>82</v>
      </c>
      <c r="F107" s="156" t="s">
        <v>151</v>
      </c>
      <c r="H107" s="157">
        <v>5.3559999999999999</v>
      </c>
      <c r="I107" s="158"/>
      <c r="L107" s="154"/>
      <c r="M107" s="159"/>
      <c r="T107" s="160"/>
      <c r="AT107" s="155" t="s">
        <v>138</v>
      </c>
      <c r="AU107" s="155" t="s">
        <v>94</v>
      </c>
      <c r="AV107" s="14" t="s">
        <v>134</v>
      </c>
      <c r="AW107" s="14" t="s">
        <v>42</v>
      </c>
      <c r="AX107" s="14" t="s">
        <v>92</v>
      </c>
      <c r="AY107" s="155" t="s">
        <v>127</v>
      </c>
    </row>
    <row r="108" spans="2:65" s="1" customFormat="1" ht="44.25" customHeight="1">
      <c r="B108" s="32"/>
      <c r="C108" s="123" t="s">
        <v>94</v>
      </c>
      <c r="D108" s="123" t="s">
        <v>129</v>
      </c>
      <c r="E108" s="124" t="s">
        <v>152</v>
      </c>
      <c r="F108" s="125" t="s">
        <v>153</v>
      </c>
      <c r="G108" s="126" t="s">
        <v>154</v>
      </c>
      <c r="H108" s="127">
        <v>9.1050000000000004</v>
      </c>
      <c r="I108" s="128"/>
      <c r="J108" s="129">
        <f>ROUND(I108*H108,2)</f>
        <v>0</v>
      </c>
      <c r="K108" s="125" t="s">
        <v>133</v>
      </c>
      <c r="L108" s="32"/>
      <c r="M108" s="130" t="s">
        <v>82</v>
      </c>
      <c r="N108" s="131" t="s">
        <v>54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134</v>
      </c>
      <c r="AT108" s="134" t="s">
        <v>129</v>
      </c>
      <c r="AU108" s="134" t="s">
        <v>94</v>
      </c>
      <c r="AY108" s="16" t="s">
        <v>127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6" t="s">
        <v>92</v>
      </c>
      <c r="BK108" s="135">
        <f>ROUND(I108*H108,2)</f>
        <v>0</v>
      </c>
      <c r="BL108" s="16" t="s">
        <v>134</v>
      </c>
      <c r="BM108" s="134" t="s">
        <v>155</v>
      </c>
    </row>
    <row r="109" spans="2:65" s="1" customFormat="1" ht="11.25">
      <c r="B109" s="32"/>
      <c r="D109" s="136" t="s">
        <v>136</v>
      </c>
      <c r="F109" s="137" t="s">
        <v>156</v>
      </c>
      <c r="I109" s="138"/>
      <c r="L109" s="32"/>
      <c r="M109" s="139"/>
      <c r="T109" s="53"/>
      <c r="AT109" s="16" t="s">
        <v>136</v>
      </c>
      <c r="AU109" s="16" t="s">
        <v>94</v>
      </c>
    </row>
    <row r="110" spans="2:65" s="12" customFormat="1" ht="11.25">
      <c r="B110" s="140"/>
      <c r="D110" s="141" t="s">
        <v>138</v>
      </c>
      <c r="E110" s="142" t="s">
        <v>82</v>
      </c>
      <c r="F110" s="143" t="s">
        <v>139</v>
      </c>
      <c r="H110" s="142" t="s">
        <v>82</v>
      </c>
      <c r="I110" s="144"/>
      <c r="L110" s="140"/>
      <c r="M110" s="145"/>
      <c r="T110" s="146"/>
      <c r="AT110" s="142" t="s">
        <v>138</v>
      </c>
      <c r="AU110" s="142" t="s">
        <v>94</v>
      </c>
      <c r="AV110" s="12" t="s">
        <v>92</v>
      </c>
      <c r="AW110" s="12" t="s">
        <v>42</v>
      </c>
      <c r="AX110" s="12" t="s">
        <v>84</v>
      </c>
      <c r="AY110" s="142" t="s">
        <v>127</v>
      </c>
    </row>
    <row r="111" spans="2:65" s="12" customFormat="1" ht="11.25">
      <c r="B111" s="140"/>
      <c r="D111" s="141" t="s">
        <v>138</v>
      </c>
      <c r="E111" s="142" t="s">
        <v>82</v>
      </c>
      <c r="F111" s="143" t="s">
        <v>140</v>
      </c>
      <c r="H111" s="142" t="s">
        <v>82</v>
      </c>
      <c r="I111" s="144"/>
      <c r="L111" s="140"/>
      <c r="M111" s="145"/>
      <c r="T111" s="146"/>
      <c r="AT111" s="142" t="s">
        <v>138</v>
      </c>
      <c r="AU111" s="142" t="s">
        <v>94</v>
      </c>
      <c r="AV111" s="12" t="s">
        <v>92</v>
      </c>
      <c r="AW111" s="12" t="s">
        <v>42</v>
      </c>
      <c r="AX111" s="12" t="s">
        <v>84</v>
      </c>
      <c r="AY111" s="142" t="s">
        <v>127</v>
      </c>
    </row>
    <row r="112" spans="2:65" s="12" customFormat="1" ht="22.5">
      <c r="B112" s="140"/>
      <c r="D112" s="141" t="s">
        <v>138</v>
      </c>
      <c r="E112" s="142" t="s">
        <v>82</v>
      </c>
      <c r="F112" s="143" t="s">
        <v>141</v>
      </c>
      <c r="H112" s="142" t="s">
        <v>82</v>
      </c>
      <c r="I112" s="144"/>
      <c r="L112" s="140"/>
      <c r="M112" s="145"/>
      <c r="T112" s="146"/>
      <c r="AT112" s="142" t="s">
        <v>138</v>
      </c>
      <c r="AU112" s="142" t="s">
        <v>94</v>
      </c>
      <c r="AV112" s="12" t="s">
        <v>92</v>
      </c>
      <c r="AW112" s="12" t="s">
        <v>42</v>
      </c>
      <c r="AX112" s="12" t="s">
        <v>84</v>
      </c>
      <c r="AY112" s="142" t="s">
        <v>127</v>
      </c>
    </row>
    <row r="113" spans="2:65" s="13" customFormat="1" ht="11.25">
      <c r="B113" s="147"/>
      <c r="D113" s="141" t="s">
        <v>138</v>
      </c>
      <c r="E113" s="148" t="s">
        <v>82</v>
      </c>
      <c r="F113" s="149" t="s">
        <v>157</v>
      </c>
      <c r="H113" s="150">
        <v>2.89</v>
      </c>
      <c r="I113" s="151"/>
      <c r="L113" s="147"/>
      <c r="M113" s="152"/>
      <c r="T113" s="153"/>
      <c r="AT113" s="148" t="s">
        <v>138</v>
      </c>
      <c r="AU113" s="148" t="s">
        <v>94</v>
      </c>
      <c r="AV113" s="13" t="s">
        <v>94</v>
      </c>
      <c r="AW113" s="13" t="s">
        <v>42</v>
      </c>
      <c r="AX113" s="13" t="s">
        <v>84</v>
      </c>
      <c r="AY113" s="148" t="s">
        <v>127</v>
      </c>
    </row>
    <row r="114" spans="2:65" s="12" customFormat="1" ht="22.5">
      <c r="B114" s="140"/>
      <c r="D114" s="141" t="s">
        <v>138</v>
      </c>
      <c r="E114" s="142" t="s">
        <v>82</v>
      </c>
      <c r="F114" s="143" t="s">
        <v>143</v>
      </c>
      <c r="H114" s="142" t="s">
        <v>82</v>
      </c>
      <c r="I114" s="144"/>
      <c r="L114" s="140"/>
      <c r="M114" s="145"/>
      <c r="T114" s="146"/>
      <c r="AT114" s="142" t="s">
        <v>138</v>
      </c>
      <c r="AU114" s="142" t="s">
        <v>94</v>
      </c>
      <c r="AV114" s="12" t="s">
        <v>92</v>
      </c>
      <c r="AW114" s="12" t="s">
        <v>42</v>
      </c>
      <c r="AX114" s="12" t="s">
        <v>84</v>
      </c>
      <c r="AY114" s="142" t="s">
        <v>127</v>
      </c>
    </row>
    <row r="115" spans="2:65" s="13" customFormat="1" ht="11.25">
      <c r="B115" s="147"/>
      <c r="D115" s="141" t="s">
        <v>138</v>
      </c>
      <c r="E115" s="148" t="s">
        <v>82</v>
      </c>
      <c r="F115" s="149" t="s">
        <v>158</v>
      </c>
      <c r="H115" s="150">
        <v>0.36699999999999999</v>
      </c>
      <c r="I115" s="151"/>
      <c r="L115" s="147"/>
      <c r="M115" s="152"/>
      <c r="T115" s="153"/>
      <c r="AT115" s="148" t="s">
        <v>138</v>
      </c>
      <c r="AU115" s="148" t="s">
        <v>94</v>
      </c>
      <c r="AV115" s="13" t="s">
        <v>94</v>
      </c>
      <c r="AW115" s="13" t="s">
        <v>42</v>
      </c>
      <c r="AX115" s="13" t="s">
        <v>84</v>
      </c>
      <c r="AY115" s="148" t="s">
        <v>127</v>
      </c>
    </row>
    <row r="116" spans="2:65" s="12" customFormat="1" ht="11.25">
      <c r="B116" s="140"/>
      <c r="D116" s="141" t="s">
        <v>138</v>
      </c>
      <c r="E116" s="142" t="s">
        <v>82</v>
      </c>
      <c r="F116" s="143" t="s">
        <v>139</v>
      </c>
      <c r="H116" s="142" t="s">
        <v>82</v>
      </c>
      <c r="I116" s="144"/>
      <c r="L116" s="140"/>
      <c r="M116" s="145"/>
      <c r="T116" s="146"/>
      <c r="AT116" s="142" t="s">
        <v>138</v>
      </c>
      <c r="AU116" s="142" t="s">
        <v>94</v>
      </c>
      <c r="AV116" s="12" t="s">
        <v>92</v>
      </c>
      <c r="AW116" s="12" t="s">
        <v>42</v>
      </c>
      <c r="AX116" s="12" t="s">
        <v>84</v>
      </c>
      <c r="AY116" s="142" t="s">
        <v>127</v>
      </c>
    </row>
    <row r="117" spans="2:65" s="12" customFormat="1" ht="22.5">
      <c r="B117" s="140"/>
      <c r="D117" s="141" t="s">
        <v>138</v>
      </c>
      <c r="E117" s="142" t="s">
        <v>82</v>
      </c>
      <c r="F117" s="143" t="s">
        <v>145</v>
      </c>
      <c r="H117" s="142" t="s">
        <v>82</v>
      </c>
      <c r="I117" s="144"/>
      <c r="L117" s="140"/>
      <c r="M117" s="145"/>
      <c r="T117" s="146"/>
      <c r="AT117" s="142" t="s">
        <v>138</v>
      </c>
      <c r="AU117" s="142" t="s">
        <v>94</v>
      </c>
      <c r="AV117" s="12" t="s">
        <v>92</v>
      </c>
      <c r="AW117" s="12" t="s">
        <v>42</v>
      </c>
      <c r="AX117" s="12" t="s">
        <v>84</v>
      </c>
      <c r="AY117" s="142" t="s">
        <v>127</v>
      </c>
    </row>
    <row r="118" spans="2:65" s="13" customFormat="1" ht="11.25">
      <c r="B118" s="147"/>
      <c r="D118" s="141" t="s">
        <v>138</v>
      </c>
      <c r="E118" s="148" t="s">
        <v>82</v>
      </c>
      <c r="F118" s="149" t="s">
        <v>159</v>
      </c>
      <c r="H118" s="150">
        <v>2.04</v>
      </c>
      <c r="I118" s="151"/>
      <c r="L118" s="147"/>
      <c r="M118" s="152"/>
      <c r="T118" s="153"/>
      <c r="AT118" s="148" t="s">
        <v>138</v>
      </c>
      <c r="AU118" s="148" t="s">
        <v>94</v>
      </c>
      <c r="AV118" s="13" t="s">
        <v>94</v>
      </c>
      <c r="AW118" s="13" t="s">
        <v>42</v>
      </c>
      <c r="AX118" s="13" t="s">
        <v>84</v>
      </c>
      <c r="AY118" s="148" t="s">
        <v>127</v>
      </c>
    </row>
    <row r="119" spans="2:65" s="12" customFormat="1" ht="22.5">
      <c r="B119" s="140"/>
      <c r="D119" s="141" t="s">
        <v>138</v>
      </c>
      <c r="E119" s="142" t="s">
        <v>82</v>
      </c>
      <c r="F119" s="143" t="s">
        <v>147</v>
      </c>
      <c r="H119" s="142" t="s">
        <v>82</v>
      </c>
      <c r="I119" s="144"/>
      <c r="L119" s="140"/>
      <c r="M119" s="145"/>
      <c r="T119" s="146"/>
      <c r="AT119" s="142" t="s">
        <v>138</v>
      </c>
      <c r="AU119" s="142" t="s">
        <v>94</v>
      </c>
      <c r="AV119" s="12" t="s">
        <v>92</v>
      </c>
      <c r="AW119" s="12" t="s">
        <v>42</v>
      </c>
      <c r="AX119" s="12" t="s">
        <v>84</v>
      </c>
      <c r="AY119" s="142" t="s">
        <v>127</v>
      </c>
    </row>
    <row r="120" spans="2:65" s="13" customFormat="1" ht="11.25">
      <c r="B120" s="147"/>
      <c r="D120" s="141" t="s">
        <v>138</v>
      </c>
      <c r="E120" s="148" t="s">
        <v>82</v>
      </c>
      <c r="F120" s="149" t="s">
        <v>160</v>
      </c>
      <c r="H120" s="150">
        <v>0.40799999999999997</v>
      </c>
      <c r="I120" s="151"/>
      <c r="L120" s="147"/>
      <c r="M120" s="152"/>
      <c r="T120" s="153"/>
      <c r="AT120" s="148" t="s">
        <v>138</v>
      </c>
      <c r="AU120" s="148" t="s">
        <v>94</v>
      </c>
      <c r="AV120" s="13" t="s">
        <v>94</v>
      </c>
      <c r="AW120" s="13" t="s">
        <v>42</v>
      </c>
      <c r="AX120" s="13" t="s">
        <v>84</v>
      </c>
      <c r="AY120" s="148" t="s">
        <v>127</v>
      </c>
    </row>
    <row r="121" spans="2:65" s="12" customFormat="1" ht="11.25">
      <c r="B121" s="140"/>
      <c r="D121" s="141" t="s">
        <v>138</v>
      </c>
      <c r="E121" s="142" t="s">
        <v>82</v>
      </c>
      <c r="F121" s="143" t="s">
        <v>149</v>
      </c>
      <c r="H121" s="142" t="s">
        <v>82</v>
      </c>
      <c r="I121" s="144"/>
      <c r="L121" s="140"/>
      <c r="M121" s="145"/>
      <c r="T121" s="146"/>
      <c r="AT121" s="142" t="s">
        <v>138</v>
      </c>
      <c r="AU121" s="142" t="s">
        <v>94</v>
      </c>
      <c r="AV121" s="12" t="s">
        <v>92</v>
      </c>
      <c r="AW121" s="12" t="s">
        <v>42</v>
      </c>
      <c r="AX121" s="12" t="s">
        <v>84</v>
      </c>
      <c r="AY121" s="142" t="s">
        <v>127</v>
      </c>
    </row>
    <row r="122" spans="2:65" s="13" customFormat="1" ht="11.25">
      <c r="B122" s="147"/>
      <c r="D122" s="141" t="s">
        <v>138</v>
      </c>
      <c r="E122" s="148" t="s">
        <v>82</v>
      </c>
      <c r="F122" s="149" t="s">
        <v>161</v>
      </c>
      <c r="H122" s="150">
        <v>3.4</v>
      </c>
      <c r="I122" s="151"/>
      <c r="L122" s="147"/>
      <c r="M122" s="152"/>
      <c r="T122" s="153"/>
      <c r="AT122" s="148" t="s">
        <v>138</v>
      </c>
      <c r="AU122" s="148" t="s">
        <v>94</v>
      </c>
      <c r="AV122" s="13" t="s">
        <v>94</v>
      </c>
      <c r="AW122" s="13" t="s">
        <v>42</v>
      </c>
      <c r="AX122" s="13" t="s">
        <v>84</v>
      </c>
      <c r="AY122" s="148" t="s">
        <v>127</v>
      </c>
    </row>
    <row r="123" spans="2:65" s="14" customFormat="1" ht="11.25">
      <c r="B123" s="154"/>
      <c r="D123" s="141" t="s">
        <v>138</v>
      </c>
      <c r="E123" s="155" t="s">
        <v>82</v>
      </c>
      <c r="F123" s="156" t="s">
        <v>151</v>
      </c>
      <c r="H123" s="157">
        <v>9.1050000000000004</v>
      </c>
      <c r="I123" s="158"/>
      <c r="L123" s="154"/>
      <c r="M123" s="159"/>
      <c r="T123" s="160"/>
      <c r="AT123" s="155" t="s">
        <v>138</v>
      </c>
      <c r="AU123" s="155" t="s">
        <v>94</v>
      </c>
      <c r="AV123" s="14" t="s">
        <v>134</v>
      </c>
      <c r="AW123" s="14" t="s">
        <v>42</v>
      </c>
      <c r="AX123" s="14" t="s">
        <v>92</v>
      </c>
      <c r="AY123" s="155" t="s">
        <v>127</v>
      </c>
    </row>
    <row r="124" spans="2:65" s="1" customFormat="1" ht="37.9" customHeight="1">
      <c r="B124" s="32"/>
      <c r="C124" s="123" t="s">
        <v>162</v>
      </c>
      <c r="D124" s="123" t="s">
        <v>129</v>
      </c>
      <c r="E124" s="124" t="s">
        <v>163</v>
      </c>
      <c r="F124" s="125" t="s">
        <v>164</v>
      </c>
      <c r="G124" s="126" t="s">
        <v>154</v>
      </c>
      <c r="H124" s="127">
        <v>9.1050000000000004</v>
      </c>
      <c r="I124" s="128"/>
      <c r="J124" s="129">
        <f>ROUND(I124*H124,2)</f>
        <v>0</v>
      </c>
      <c r="K124" s="125" t="s">
        <v>133</v>
      </c>
      <c r="L124" s="32"/>
      <c r="M124" s="130" t="s">
        <v>82</v>
      </c>
      <c r="N124" s="131" t="s">
        <v>54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134</v>
      </c>
      <c r="AT124" s="134" t="s">
        <v>129</v>
      </c>
      <c r="AU124" s="134" t="s">
        <v>94</v>
      </c>
      <c r="AY124" s="16" t="s">
        <v>127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6" t="s">
        <v>92</v>
      </c>
      <c r="BK124" s="135">
        <f>ROUND(I124*H124,2)</f>
        <v>0</v>
      </c>
      <c r="BL124" s="16" t="s">
        <v>134</v>
      </c>
      <c r="BM124" s="134" t="s">
        <v>165</v>
      </c>
    </row>
    <row r="125" spans="2:65" s="1" customFormat="1" ht="11.25">
      <c r="B125" s="32"/>
      <c r="D125" s="136" t="s">
        <v>136</v>
      </c>
      <c r="F125" s="137" t="s">
        <v>166</v>
      </c>
      <c r="I125" s="138"/>
      <c r="L125" s="32"/>
      <c r="M125" s="139"/>
      <c r="T125" s="53"/>
      <c r="AT125" s="16" t="s">
        <v>136</v>
      </c>
      <c r="AU125" s="16" t="s">
        <v>94</v>
      </c>
    </row>
    <row r="126" spans="2:65" s="12" customFormat="1" ht="11.25">
      <c r="B126" s="140"/>
      <c r="D126" s="141" t="s">
        <v>138</v>
      </c>
      <c r="E126" s="142" t="s">
        <v>82</v>
      </c>
      <c r="F126" s="143" t="s">
        <v>139</v>
      </c>
      <c r="H126" s="142" t="s">
        <v>82</v>
      </c>
      <c r="I126" s="144"/>
      <c r="L126" s="140"/>
      <c r="M126" s="145"/>
      <c r="T126" s="146"/>
      <c r="AT126" s="142" t="s">
        <v>138</v>
      </c>
      <c r="AU126" s="142" t="s">
        <v>94</v>
      </c>
      <c r="AV126" s="12" t="s">
        <v>92</v>
      </c>
      <c r="AW126" s="12" t="s">
        <v>42</v>
      </c>
      <c r="AX126" s="12" t="s">
        <v>84</v>
      </c>
      <c r="AY126" s="142" t="s">
        <v>127</v>
      </c>
    </row>
    <row r="127" spans="2:65" s="12" customFormat="1" ht="11.25">
      <c r="B127" s="140"/>
      <c r="D127" s="141" t="s">
        <v>138</v>
      </c>
      <c r="E127" s="142" t="s">
        <v>82</v>
      </c>
      <c r="F127" s="143" t="s">
        <v>140</v>
      </c>
      <c r="H127" s="142" t="s">
        <v>82</v>
      </c>
      <c r="I127" s="144"/>
      <c r="L127" s="140"/>
      <c r="M127" s="145"/>
      <c r="T127" s="146"/>
      <c r="AT127" s="142" t="s">
        <v>138</v>
      </c>
      <c r="AU127" s="142" t="s">
        <v>94</v>
      </c>
      <c r="AV127" s="12" t="s">
        <v>92</v>
      </c>
      <c r="AW127" s="12" t="s">
        <v>42</v>
      </c>
      <c r="AX127" s="12" t="s">
        <v>84</v>
      </c>
      <c r="AY127" s="142" t="s">
        <v>127</v>
      </c>
    </row>
    <row r="128" spans="2:65" s="12" customFormat="1" ht="22.5">
      <c r="B128" s="140"/>
      <c r="D128" s="141" t="s">
        <v>138</v>
      </c>
      <c r="E128" s="142" t="s">
        <v>82</v>
      </c>
      <c r="F128" s="143" t="s">
        <v>167</v>
      </c>
      <c r="H128" s="142" t="s">
        <v>82</v>
      </c>
      <c r="I128" s="144"/>
      <c r="L128" s="140"/>
      <c r="M128" s="145"/>
      <c r="T128" s="146"/>
      <c r="AT128" s="142" t="s">
        <v>138</v>
      </c>
      <c r="AU128" s="142" t="s">
        <v>94</v>
      </c>
      <c r="AV128" s="12" t="s">
        <v>92</v>
      </c>
      <c r="AW128" s="12" t="s">
        <v>42</v>
      </c>
      <c r="AX128" s="12" t="s">
        <v>84</v>
      </c>
      <c r="AY128" s="142" t="s">
        <v>127</v>
      </c>
    </row>
    <row r="129" spans="2:65" s="13" customFormat="1" ht="11.25">
      <c r="B129" s="147"/>
      <c r="D129" s="141" t="s">
        <v>138</v>
      </c>
      <c r="E129" s="148" t="s">
        <v>82</v>
      </c>
      <c r="F129" s="149" t="s">
        <v>157</v>
      </c>
      <c r="H129" s="150">
        <v>2.89</v>
      </c>
      <c r="I129" s="151"/>
      <c r="L129" s="147"/>
      <c r="M129" s="152"/>
      <c r="T129" s="153"/>
      <c r="AT129" s="148" t="s">
        <v>138</v>
      </c>
      <c r="AU129" s="148" t="s">
        <v>94</v>
      </c>
      <c r="AV129" s="13" t="s">
        <v>94</v>
      </c>
      <c r="AW129" s="13" t="s">
        <v>42</v>
      </c>
      <c r="AX129" s="13" t="s">
        <v>84</v>
      </c>
      <c r="AY129" s="148" t="s">
        <v>127</v>
      </c>
    </row>
    <row r="130" spans="2:65" s="12" customFormat="1" ht="22.5">
      <c r="B130" s="140"/>
      <c r="D130" s="141" t="s">
        <v>138</v>
      </c>
      <c r="E130" s="142" t="s">
        <v>82</v>
      </c>
      <c r="F130" s="143" t="s">
        <v>168</v>
      </c>
      <c r="H130" s="142" t="s">
        <v>82</v>
      </c>
      <c r="I130" s="144"/>
      <c r="L130" s="140"/>
      <c r="M130" s="145"/>
      <c r="T130" s="146"/>
      <c r="AT130" s="142" t="s">
        <v>138</v>
      </c>
      <c r="AU130" s="142" t="s">
        <v>94</v>
      </c>
      <c r="AV130" s="12" t="s">
        <v>92</v>
      </c>
      <c r="AW130" s="12" t="s">
        <v>42</v>
      </c>
      <c r="AX130" s="12" t="s">
        <v>84</v>
      </c>
      <c r="AY130" s="142" t="s">
        <v>127</v>
      </c>
    </row>
    <row r="131" spans="2:65" s="13" customFormat="1" ht="11.25">
      <c r="B131" s="147"/>
      <c r="D131" s="141" t="s">
        <v>138</v>
      </c>
      <c r="E131" s="148" t="s">
        <v>82</v>
      </c>
      <c r="F131" s="149" t="s">
        <v>158</v>
      </c>
      <c r="H131" s="150">
        <v>0.36699999999999999</v>
      </c>
      <c r="I131" s="151"/>
      <c r="L131" s="147"/>
      <c r="M131" s="152"/>
      <c r="T131" s="153"/>
      <c r="AT131" s="148" t="s">
        <v>138</v>
      </c>
      <c r="AU131" s="148" t="s">
        <v>94</v>
      </c>
      <c r="AV131" s="13" t="s">
        <v>94</v>
      </c>
      <c r="AW131" s="13" t="s">
        <v>42</v>
      </c>
      <c r="AX131" s="13" t="s">
        <v>84</v>
      </c>
      <c r="AY131" s="148" t="s">
        <v>127</v>
      </c>
    </row>
    <row r="132" spans="2:65" s="12" customFormat="1" ht="11.25">
      <c r="B132" s="140"/>
      <c r="D132" s="141" t="s">
        <v>138</v>
      </c>
      <c r="E132" s="142" t="s">
        <v>82</v>
      </c>
      <c r="F132" s="143" t="s">
        <v>139</v>
      </c>
      <c r="H132" s="142" t="s">
        <v>82</v>
      </c>
      <c r="I132" s="144"/>
      <c r="L132" s="140"/>
      <c r="M132" s="145"/>
      <c r="T132" s="146"/>
      <c r="AT132" s="142" t="s">
        <v>138</v>
      </c>
      <c r="AU132" s="142" t="s">
        <v>94</v>
      </c>
      <c r="AV132" s="12" t="s">
        <v>92</v>
      </c>
      <c r="AW132" s="12" t="s">
        <v>42</v>
      </c>
      <c r="AX132" s="12" t="s">
        <v>84</v>
      </c>
      <c r="AY132" s="142" t="s">
        <v>127</v>
      </c>
    </row>
    <row r="133" spans="2:65" s="12" customFormat="1" ht="22.5">
      <c r="B133" s="140"/>
      <c r="D133" s="141" t="s">
        <v>138</v>
      </c>
      <c r="E133" s="142" t="s">
        <v>82</v>
      </c>
      <c r="F133" s="143" t="s">
        <v>169</v>
      </c>
      <c r="H133" s="142" t="s">
        <v>82</v>
      </c>
      <c r="I133" s="144"/>
      <c r="L133" s="140"/>
      <c r="M133" s="145"/>
      <c r="T133" s="146"/>
      <c r="AT133" s="142" t="s">
        <v>138</v>
      </c>
      <c r="AU133" s="142" t="s">
        <v>94</v>
      </c>
      <c r="AV133" s="12" t="s">
        <v>92</v>
      </c>
      <c r="AW133" s="12" t="s">
        <v>42</v>
      </c>
      <c r="AX133" s="12" t="s">
        <v>84</v>
      </c>
      <c r="AY133" s="142" t="s">
        <v>127</v>
      </c>
    </row>
    <row r="134" spans="2:65" s="13" customFormat="1" ht="11.25">
      <c r="B134" s="147"/>
      <c r="D134" s="141" t="s">
        <v>138</v>
      </c>
      <c r="E134" s="148" t="s">
        <v>82</v>
      </c>
      <c r="F134" s="149" t="s">
        <v>159</v>
      </c>
      <c r="H134" s="150">
        <v>2.04</v>
      </c>
      <c r="I134" s="151"/>
      <c r="L134" s="147"/>
      <c r="M134" s="152"/>
      <c r="T134" s="153"/>
      <c r="AT134" s="148" t="s">
        <v>138</v>
      </c>
      <c r="AU134" s="148" t="s">
        <v>94</v>
      </c>
      <c r="AV134" s="13" t="s">
        <v>94</v>
      </c>
      <c r="AW134" s="13" t="s">
        <v>42</v>
      </c>
      <c r="AX134" s="13" t="s">
        <v>84</v>
      </c>
      <c r="AY134" s="148" t="s">
        <v>127</v>
      </c>
    </row>
    <row r="135" spans="2:65" s="12" customFormat="1" ht="22.5">
      <c r="B135" s="140"/>
      <c r="D135" s="141" t="s">
        <v>138</v>
      </c>
      <c r="E135" s="142" t="s">
        <v>82</v>
      </c>
      <c r="F135" s="143" t="s">
        <v>170</v>
      </c>
      <c r="H135" s="142" t="s">
        <v>82</v>
      </c>
      <c r="I135" s="144"/>
      <c r="L135" s="140"/>
      <c r="M135" s="145"/>
      <c r="T135" s="146"/>
      <c r="AT135" s="142" t="s">
        <v>138</v>
      </c>
      <c r="AU135" s="142" t="s">
        <v>94</v>
      </c>
      <c r="AV135" s="12" t="s">
        <v>92</v>
      </c>
      <c r="AW135" s="12" t="s">
        <v>42</v>
      </c>
      <c r="AX135" s="12" t="s">
        <v>84</v>
      </c>
      <c r="AY135" s="142" t="s">
        <v>127</v>
      </c>
    </row>
    <row r="136" spans="2:65" s="13" customFormat="1" ht="11.25">
      <c r="B136" s="147"/>
      <c r="D136" s="141" t="s">
        <v>138</v>
      </c>
      <c r="E136" s="148" t="s">
        <v>82</v>
      </c>
      <c r="F136" s="149" t="s">
        <v>160</v>
      </c>
      <c r="H136" s="150">
        <v>0.40799999999999997</v>
      </c>
      <c r="I136" s="151"/>
      <c r="L136" s="147"/>
      <c r="M136" s="152"/>
      <c r="T136" s="153"/>
      <c r="AT136" s="148" t="s">
        <v>138</v>
      </c>
      <c r="AU136" s="148" t="s">
        <v>94</v>
      </c>
      <c r="AV136" s="13" t="s">
        <v>94</v>
      </c>
      <c r="AW136" s="13" t="s">
        <v>42</v>
      </c>
      <c r="AX136" s="13" t="s">
        <v>84</v>
      </c>
      <c r="AY136" s="148" t="s">
        <v>127</v>
      </c>
    </row>
    <row r="137" spans="2:65" s="12" customFormat="1" ht="11.25">
      <c r="B137" s="140"/>
      <c r="D137" s="141" t="s">
        <v>138</v>
      </c>
      <c r="E137" s="142" t="s">
        <v>82</v>
      </c>
      <c r="F137" s="143" t="s">
        <v>171</v>
      </c>
      <c r="H137" s="142" t="s">
        <v>82</v>
      </c>
      <c r="I137" s="144"/>
      <c r="L137" s="140"/>
      <c r="M137" s="145"/>
      <c r="T137" s="146"/>
      <c r="AT137" s="142" t="s">
        <v>138</v>
      </c>
      <c r="AU137" s="142" t="s">
        <v>94</v>
      </c>
      <c r="AV137" s="12" t="s">
        <v>92</v>
      </c>
      <c r="AW137" s="12" t="s">
        <v>42</v>
      </c>
      <c r="AX137" s="12" t="s">
        <v>84</v>
      </c>
      <c r="AY137" s="142" t="s">
        <v>127</v>
      </c>
    </row>
    <row r="138" spans="2:65" s="13" customFormat="1" ht="11.25">
      <c r="B138" s="147"/>
      <c r="D138" s="141" t="s">
        <v>138</v>
      </c>
      <c r="E138" s="148" t="s">
        <v>82</v>
      </c>
      <c r="F138" s="149" t="s">
        <v>161</v>
      </c>
      <c r="H138" s="150">
        <v>3.4</v>
      </c>
      <c r="I138" s="151"/>
      <c r="L138" s="147"/>
      <c r="M138" s="152"/>
      <c r="T138" s="153"/>
      <c r="AT138" s="148" t="s">
        <v>138</v>
      </c>
      <c r="AU138" s="148" t="s">
        <v>94</v>
      </c>
      <c r="AV138" s="13" t="s">
        <v>94</v>
      </c>
      <c r="AW138" s="13" t="s">
        <v>42</v>
      </c>
      <c r="AX138" s="13" t="s">
        <v>84</v>
      </c>
      <c r="AY138" s="148" t="s">
        <v>127</v>
      </c>
    </row>
    <row r="139" spans="2:65" s="14" customFormat="1" ht="11.25">
      <c r="B139" s="154"/>
      <c r="D139" s="141" t="s">
        <v>138</v>
      </c>
      <c r="E139" s="155" t="s">
        <v>82</v>
      </c>
      <c r="F139" s="156" t="s">
        <v>151</v>
      </c>
      <c r="H139" s="157">
        <v>9.1050000000000004</v>
      </c>
      <c r="I139" s="158"/>
      <c r="L139" s="154"/>
      <c r="M139" s="159"/>
      <c r="T139" s="160"/>
      <c r="AT139" s="155" t="s">
        <v>138</v>
      </c>
      <c r="AU139" s="155" t="s">
        <v>94</v>
      </c>
      <c r="AV139" s="14" t="s">
        <v>134</v>
      </c>
      <c r="AW139" s="14" t="s">
        <v>42</v>
      </c>
      <c r="AX139" s="14" t="s">
        <v>92</v>
      </c>
      <c r="AY139" s="155" t="s">
        <v>127</v>
      </c>
    </row>
    <row r="140" spans="2:65" s="1" customFormat="1" ht="37.9" customHeight="1">
      <c r="B140" s="32"/>
      <c r="C140" s="123" t="s">
        <v>134</v>
      </c>
      <c r="D140" s="123" t="s">
        <v>129</v>
      </c>
      <c r="E140" s="124" t="s">
        <v>172</v>
      </c>
      <c r="F140" s="125" t="s">
        <v>173</v>
      </c>
      <c r="G140" s="126" t="s">
        <v>154</v>
      </c>
      <c r="H140" s="127">
        <v>127.473</v>
      </c>
      <c r="I140" s="128"/>
      <c r="J140" s="129">
        <f>ROUND(I140*H140,2)</f>
        <v>0</v>
      </c>
      <c r="K140" s="125" t="s">
        <v>133</v>
      </c>
      <c r="L140" s="32"/>
      <c r="M140" s="130" t="s">
        <v>82</v>
      </c>
      <c r="N140" s="131" t="s">
        <v>54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134</v>
      </c>
      <c r="AT140" s="134" t="s">
        <v>129</v>
      </c>
      <c r="AU140" s="134" t="s">
        <v>94</v>
      </c>
      <c r="AY140" s="16" t="s">
        <v>127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6" t="s">
        <v>92</v>
      </c>
      <c r="BK140" s="135">
        <f>ROUND(I140*H140,2)</f>
        <v>0</v>
      </c>
      <c r="BL140" s="16" t="s">
        <v>134</v>
      </c>
      <c r="BM140" s="134" t="s">
        <v>174</v>
      </c>
    </row>
    <row r="141" spans="2:65" s="1" customFormat="1" ht="11.25">
      <c r="B141" s="32"/>
      <c r="D141" s="136" t="s">
        <v>136</v>
      </c>
      <c r="F141" s="137" t="s">
        <v>175</v>
      </c>
      <c r="I141" s="138"/>
      <c r="L141" s="32"/>
      <c r="M141" s="139"/>
      <c r="T141" s="53"/>
      <c r="AT141" s="16" t="s">
        <v>136</v>
      </c>
      <c r="AU141" s="16" t="s">
        <v>94</v>
      </c>
    </row>
    <row r="142" spans="2:65" s="12" customFormat="1" ht="11.25">
      <c r="B142" s="140"/>
      <c r="D142" s="141" t="s">
        <v>138</v>
      </c>
      <c r="E142" s="142" t="s">
        <v>82</v>
      </c>
      <c r="F142" s="143" t="s">
        <v>176</v>
      </c>
      <c r="H142" s="142" t="s">
        <v>82</v>
      </c>
      <c r="I142" s="144"/>
      <c r="L142" s="140"/>
      <c r="M142" s="145"/>
      <c r="T142" s="146"/>
      <c r="AT142" s="142" t="s">
        <v>138</v>
      </c>
      <c r="AU142" s="142" t="s">
        <v>94</v>
      </c>
      <c r="AV142" s="12" t="s">
        <v>92</v>
      </c>
      <c r="AW142" s="12" t="s">
        <v>42</v>
      </c>
      <c r="AX142" s="12" t="s">
        <v>84</v>
      </c>
      <c r="AY142" s="142" t="s">
        <v>127</v>
      </c>
    </row>
    <row r="143" spans="2:65" s="12" customFormat="1" ht="11.25">
      <c r="B143" s="140"/>
      <c r="D143" s="141" t="s">
        <v>138</v>
      </c>
      <c r="E143" s="142" t="s">
        <v>82</v>
      </c>
      <c r="F143" s="143" t="s">
        <v>139</v>
      </c>
      <c r="H143" s="142" t="s">
        <v>82</v>
      </c>
      <c r="I143" s="144"/>
      <c r="L143" s="140"/>
      <c r="M143" s="145"/>
      <c r="T143" s="146"/>
      <c r="AT143" s="142" t="s">
        <v>138</v>
      </c>
      <c r="AU143" s="142" t="s">
        <v>94</v>
      </c>
      <c r="AV143" s="12" t="s">
        <v>92</v>
      </c>
      <c r="AW143" s="12" t="s">
        <v>42</v>
      </c>
      <c r="AX143" s="12" t="s">
        <v>84</v>
      </c>
      <c r="AY143" s="142" t="s">
        <v>127</v>
      </c>
    </row>
    <row r="144" spans="2:65" s="12" customFormat="1" ht="11.25">
      <c r="B144" s="140"/>
      <c r="D144" s="141" t="s">
        <v>138</v>
      </c>
      <c r="E144" s="142" t="s">
        <v>82</v>
      </c>
      <c r="F144" s="143" t="s">
        <v>140</v>
      </c>
      <c r="H144" s="142" t="s">
        <v>82</v>
      </c>
      <c r="I144" s="144"/>
      <c r="L144" s="140"/>
      <c r="M144" s="145"/>
      <c r="T144" s="146"/>
      <c r="AT144" s="142" t="s">
        <v>138</v>
      </c>
      <c r="AU144" s="142" t="s">
        <v>94</v>
      </c>
      <c r="AV144" s="12" t="s">
        <v>92</v>
      </c>
      <c r="AW144" s="12" t="s">
        <v>42</v>
      </c>
      <c r="AX144" s="12" t="s">
        <v>84</v>
      </c>
      <c r="AY144" s="142" t="s">
        <v>127</v>
      </c>
    </row>
    <row r="145" spans="2:65" s="12" customFormat="1" ht="22.5">
      <c r="B145" s="140"/>
      <c r="D145" s="141" t="s">
        <v>138</v>
      </c>
      <c r="E145" s="142" t="s">
        <v>82</v>
      </c>
      <c r="F145" s="143" t="s">
        <v>177</v>
      </c>
      <c r="H145" s="142" t="s">
        <v>82</v>
      </c>
      <c r="I145" s="144"/>
      <c r="L145" s="140"/>
      <c r="M145" s="145"/>
      <c r="T145" s="146"/>
      <c r="AT145" s="142" t="s">
        <v>138</v>
      </c>
      <c r="AU145" s="142" t="s">
        <v>94</v>
      </c>
      <c r="AV145" s="12" t="s">
        <v>92</v>
      </c>
      <c r="AW145" s="12" t="s">
        <v>42</v>
      </c>
      <c r="AX145" s="12" t="s">
        <v>84</v>
      </c>
      <c r="AY145" s="142" t="s">
        <v>127</v>
      </c>
    </row>
    <row r="146" spans="2:65" s="13" customFormat="1" ht="11.25">
      <c r="B146" s="147"/>
      <c r="D146" s="141" t="s">
        <v>138</v>
      </c>
      <c r="E146" s="148" t="s">
        <v>82</v>
      </c>
      <c r="F146" s="149" t="s">
        <v>178</v>
      </c>
      <c r="H146" s="150">
        <v>40.46</v>
      </c>
      <c r="I146" s="151"/>
      <c r="L146" s="147"/>
      <c r="M146" s="152"/>
      <c r="T146" s="153"/>
      <c r="AT146" s="148" t="s">
        <v>138</v>
      </c>
      <c r="AU146" s="148" t="s">
        <v>94</v>
      </c>
      <c r="AV146" s="13" t="s">
        <v>94</v>
      </c>
      <c r="AW146" s="13" t="s">
        <v>42</v>
      </c>
      <c r="AX146" s="13" t="s">
        <v>84</v>
      </c>
      <c r="AY146" s="148" t="s">
        <v>127</v>
      </c>
    </row>
    <row r="147" spans="2:65" s="12" customFormat="1" ht="22.5">
      <c r="B147" s="140"/>
      <c r="D147" s="141" t="s">
        <v>138</v>
      </c>
      <c r="E147" s="142" t="s">
        <v>82</v>
      </c>
      <c r="F147" s="143" t="s">
        <v>168</v>
      </c>
      <c r="H147" s="142" t="s">
        <v>82</v>
      </c>
      <c r="I147" s="144"/>
      <c r="L147" s="140"/>
      <c r="M147" s="145"/>
      <c r="T147" s="146"/>
      <c r="AT147" s="142" t="s">
        <v>138</v>
      </c>
      <c r="AU147" s="142" t="s">
        <v>94</v>
      </c>
      <c r="AV147" s="12" t="s">
        <v>92</v>
      </c>
      <c r="AW147" s="12" t="s">
        <v>42</v>
      </c>
      <c r="AX147" s="12" t="s">
        <v>84</v>
      </c>
      <c r="AY147" s="142" t="s">
        <v>127</v>
      </c>
    </row>
    <row r="148" spans="2:65" s="13" customFormat="1" ht="11.25">
      <c r="B148" s="147"/>
      <c r="D148" s="141" t="s">
        <v>138</v>
      </c>
      <c r="E148" s="148" t="s">
        <v>82</v>
      </c>
      <c r="F148" s="149" t="s">
        <v>179</v>
      </c>
      <c r="H148" s="150">
        <v>5.141</v>
      </c>
      <c r="I148" s="151"/>
      <c r="L148" s="147"/>
      <c r="M148" s="152"/>
      <c r="T148" s="153"/>
      <c r="AT148" s="148" t="s">
        <v>138</v>
      </c>
      <c r="AU148" s="148" t="s">
        <v>94</v>
      </c>
      <c r="AV148" s="13" t="s">
        <v>94</v>
      </c>
      <c r="AW148" s="13" t="s">
        <v>42</v>
      </c>
      <c r="AX148" s="13" t="s">
        <v>84</v>
      </c>
      <c r="AY148" s="148" t="s">
        <v>127</v>
      </c>
    </row>
    <row r="149" spans="2:65" s="12" customFormat="1" ht="11.25">
      <c r="B149" s="140"/>
      <c r="D149" s="141" t="s">
        <v>138</v>
      </c>
      <c r="E149" s="142" t="s">
        <v>82</v>
      </c>
      <c r="F149" s="143" t="s">
        <v>139</v>
      </c>
      <c r="H149" s="142" t="s">
        <v>82</v>
      </c>
      <c r="I149" s="144"/>
      <c r="L149" s="140"/>
      <c r="M149" s="145"/>
      <c r="T149" s="146"/>
      <c r="AT149" s="142" t="s">
        <v>138</v>
      </c>
      <c r="AU149" s="142" t="s">
        <v>94</v>
      </c>
      <c r="AV149" s="12" t="s">
        <v>92</v>
      </c>
      <c r="AW149" s="12" t="s">
        <v>42</v>
      </c>
      <c r="AX149" s="12" t="s">
        <v>84</v>
      </c>
      <c r="AY149" s="142" t="s">
        <v>127</v>
      </c>
    </row>
    <row r="150" spans="2:65" s="12" customFormat="1" ht="22.5">
      <c r="B150" s="140"/>
      <c r="D150" s="141" t="s">
        <v>138</v>
      </c>
      <c r="E150" s="142" t="s">
        <v>82</v>
      </c>
      <c r="F150" s="143" t="s">
        <v>169</v>
      </c>
      <c r="H150" s="142" t="s">
        <v>82</v>
      </c>
      <c r="I150" s="144"/>
      <c r="L150" s="140"/>
      <c r="M150" s="145"/>
      <c r="T150" s="146"/>
      <c r="AT150" s="142" t="s">
        <v>138</v>
      </c>
      <c r="AU150" s="142" t="s">
        <v>94</v>
      </c>
      <c r="AV150" s="12" t="s">
        <v>92</v>
      </c>
      <c r="AW150" s="12" t="s">
        <v>42</v>
      </c>
      <c r="AX150" s="12" t="s">
        <v>84</v>
      </c>
      <c r="AY150" s="142" t="s">
        <v>127</v>
      </c>
    </row>
    <row r="151" spans="2:65" s="13" customFormat="1" ht="11.25">
      <c r="B151" s="147"/>
      <c r="D151" s="141" t="s">
        <v>138</v>
      </c>
      <c r="E151" s="148" t="s">
        <v>82</v>
      </c>
      <c r="F151" s="149" t="s">
        <v>180</v>
      </c>
      <c r="H151" s="150">
        <v>28.56</v>
      </c>
      <c r="I151" s="151"/>
      <c r="L151" s="147"/>
      <c r="M151" s="152"/>
      <c r="T151" s="153"/>
      <c r="AT151" s="148" t="s">
        <v>138</v>
      </c>
      <c r="AU151" s="148" t="s">
        <v>94</v>
      </c>
      <c r="AV151" s="13" t="s">
        <v>94</v>
      </c>
      <c r="AW151" s="13" t="s">
        <v>42</v>
      </c>
      <c r="AX151" s="13" t="s">
        <v>84</v>
      </c>
      <c r="AY151" s="148" t="s">
        <v>127</v>
      </c>
    </row>
    <row r="152" spans="2:65" s="12" customFormat="1" ht="22.5">
      <c r="B152" s="140"/>
      <c r="D152" s="141" t="s">
        <v>138</v>
      </c>
      <c r="E152" s="142" t="s">
        <v>82</v>
      </c>
      <c r="F152" s="143" t="s">
        <v>170</v>
      </c>
      <c r="H152" s="142" t="s">
        <v>82</v>
      </c>
      <c r="I152" s="144"/>
      <c r="L152" s="140"/>
      <c r="M152" s="145"/>
      <c r="T152" s="146"/>
      <c r="AT152" s="142" t="s">
        <v>138</v>
      </c>
      <c r="AU152" s="142" t="s">
        <v>94</v>
      </c>
      <c r="AV152" s="12" t="s">
        <v>92</v>
      </c>
      <c r="AW152" s="12" t="s">
        <v>42</v>
      </c>
      <c r="AX152" s="12" t="s">
        <v>84</v>
      </c>
      <c r="AY152" s="142" t="s">
        <v>127</v>
      </c>
    </row>
    <row r="153" spans="2:65" s="13" customFormat="1" ht="11.25">
      <c r="B153" s="147"/>
      <c r="D153" s="141" t="s">
        <v>138</v>
      </c>
      <c r="E153" s="148" t="s">
        <v>82</v>
      </c>
      <c r="F153" s="149" t="s">
        <v>181</v>
      </c>
      <c r="H153" s="150">
        <v>5.7119999999999997</v>
      </c>
      <c r="I153" s="151"/>
      <c r="L153" s="147"/>
      <c r="M153" s="152"/>
      <c r="T153" s="153"/>
      <c r="AT153" s="148" t="s">
        <v>138</v>
      </c>
      <c r="AU153" s="148" t="s">
        <v>94</v>
      </c>
      <c r="AV153" s="13" t="s">
        <v>94</v>
      </c>
      <c r="AW153" s="13" t="s">
        <v>42</v>
      </c>
      <c r="AX153" s="13" t="s">
        <v>84</v>
      </c>
      <c r="AY153" s="148" t="s">
        <v>127</v>
      </c>
    </row>
    <row r="154" spans="2:65" s="12" customFormat="1" ht="11.25">
      <c r="B154" s="140"/>
      <c r="D154" s="141" t="s">
        <v>138</v>
      </c>
      <c r="E154" s="142" t="s">
        <v>82</v>
      </c>
      <c r="F154" s="143" t="s">
        <v>171</v>
      </c>
      <c r="H154" s="142" t="s">
        <v>82</v>
      </c>
      <c r="I154" s="144"/>
      <c r="L154" s="140"/>
      <c r="M154" s="145"/>
      <c r="T154" s="146"/>
      <c r="AT154" s="142" t="s">
        <v>138</v>
      </c>
      <c r="AU154" s="142" t="s">
        <v>94</v>
      </c>
      <c r="AV154" s="12" t="s">
        <v>92</v>
      </c>
      <c r="AW154" s="12" t="s">
        <v>42</v>
      </c>
      <c r="AX154" s="12" t="s">
        <v>84</v>
      </c>
      <c r="AY154" s="142" t="s">
        <v>127</v>
      </c>
    </row>
    <row r="155" spans="2:65" s="13" customFormat="1" ht="11.25">
      <c r="B155" s="147"/>
      <c r="D155" s="141" t="s">
        <v>138</v>
      </c>
      <c r="E155" s="148" t="s">
        <v>82</v>
      </c>
      <c r="F155" s="149" t="s">
        <v>182</v>
      </c>
      <c r="H155" s="150">
        <v>47.6</v>
      </c>
      <c r="I155" s="151"/>
      <c r="L155" s="147"/>
      <c r="M155" s="152"/>
      <c r="T155" s="153"/>
      <c r="AT155" s="148" t="s">
        <v>138</v>
      </c>
      <c r="AU155" s="148" t="s">
        <v>94</v>
      </c>
      <c r="AV155" s="13" t="s">
        <v>94</v>
      </c>
      <c r="AW155" s="13" t="s">
        <v>42</v>
      </c>
      <c r="AX155" s="13" t="s">
        <v>84</v>
      </c>
      <c r="AY155" s="148" t="s">
        <v>127</v>
      </c>
    </row>
    <row r="156" spans="2:65" s="14" customFormat="1" ht="11.25">
      <c r="B156" s="154"/>
      <c r="D156" s="141" t="s">
        <v>138</v>
      </c>
      <c r="E156" s="155" t="s">
        <v>82</v>
      </c>
      <c r="F156" s="156" t="s">
        <v>151</v>
      </c>
      <c r="H156" s="157">
        <v>127.473</v>
      </c>
      <c r="I156" s="158"/>
      <c r="L156" s="154"/>
      <c r="M156" s="159"/>
      <c r="T156" s="160"/>
      <c r="AT156" s="155" t="s">
        <v>138</v>
      </c>
      <c r="AU156" s="155" t="s">
        <v>94</v>
      </c>
      <c r="AV156" s="14" t="s">
        <v>134</v>
      </c>
      <c r="AW156" s="14" t="s">
        <v>42</v>
      </c>
      <c r="AX156" s="14" t="s">
        <v>92</v>
      </c>
      <c r="AY156" s="155" t="s">
        <v>127</v>
      </c>
    </row>
    <row r="157" spans="2:65" s="11" customFormat="1" ht="22.9" customHeight="1">
      <c r="B157" s="111"/>
      <c r="D157" s="112" t="s">
        <v>83</v>
      </c>
      <c r="E157" s="121" t="s">
        <v>183</v>
      </c>
      <c r="F157" s="121" t="s">
        <v>184</v>
      </c>
      <c r="I157" s="114"/>
      <c r="J157" s="122">
        <f>BK157</f>
        <v>0</v>
      </c>
      <c r="L157" s="111"/>
      <c r="M157" s="116"/>
      <c r="P157" s="117">
        <f>SUM(P158:P216)</f>
        <v>0</v>
      </c>
      <c r="R157" s="117">
        <f>SUM(R158:R216)</f>
        <v>1.464096E-2</v>
      </c>
      <c r="T157" s="118">
        <f>SUM(T158:T216)</f>
        <v>0</v>
      </c>
      <c r="AR157" s="112" t="s">
        <v>92</v>
      </c>
      <c r="AT157" s="119" t="s">
        <v>83</v>
      </c>
      <c r="AU157" s="119" t="s">
        <v>92</v>
      </c>
      <c r="AY157" s="112" t="s">
        <v>127</v>
      </c>
      <c r="BK157" s="120">
        <f>SUM(BK158:BK216)</f>
        <v>0</v>
      </c>
    </row>
    <row r="158" spans="2:65" s="1" customFormat="1" ht="24.2" customHeight="1">
      <c r="B158" s="32"/>
      <c r="C158" s="123" t="s">
        <v>185</v>
      </c>
      <c r="D158" s="123" t="s">
        <v>129</v>
      </c>
      <c r="E158" s="124" t="s">
        <v>186</v>
      </c>
      <c r="F158" s="125" t="s">
        <v>187</v>
      </c>
      <c r="G158" s="126" t="s">
        <v>188</v>
      </c>
      <c r="H158" s="127">
        <v>2</v>
      </c>
      <c r="I158" s="128"/>
      <c r="J158" s="129">
        <f>ROUND(I158*H158,2)</f>
        <v>0</v>
      </c>
      <c r="K158" s="125" t="s">
        <v>133</v>
      </c>
      <c r="L158" s="32"/>
      <c r="M158" s="130" t="s">
        <v>82</v>
      </c>
      <c r="N158" s="131" t="s">
        <v>54</v>
      </c>
      <c r="P158" s="132">
        <f>O158*H158</f>
        <v>0</v>
      </c>
      <c r="Q158" s="132">
        <v>1.0000000000000001E-5</v>
      </c>
      <c r="R158" s="132">
        <f>Q158*H158</f>
        <v>2.0000000000000002E-5</v>
      </c>
      <c r="S158" s="132">
        <v>0</v>
      </c>
      <c r="T158" s="133">
        <f>S158*H158</f>
        <v>0</v>
      </c>
      <c r="AR158" s="134" t="s">
        <v>134</v>
      </c>
      <c r="AT158" s="134" t="s">
        <v>129</v>
      </c>
      <c r="AU158" s="134" t="s">
        <v>94</v>
      </c>
      <c r="AY158" s="16" t="s">
        <v>127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6" t="s">
        <v>92</v>
      </c>
      <c r="BK158" s="135">
        <f>ROUND(I158*H158,2)</f>
        <v>0</v>
      </c>
      <c r="BL158" s="16" t="s">
        <v>134</v>
      </c>
      <c r="BM158" s="134" t="s">
        <v>189</v>
      </c>
    </row>
    <row r="159" spans="2:65" s="1" customFormat="1" ht="11.25">
      <c r="B159" s="32"/>
      <c r="D159" s="136" t="s">
        <v>136</v>
      </c>
      <c r="F159" s="137" t="s">
        <v>190</v>
      </c>
      <c r="I159" s="138"/>
      <c r="L159" s="32"/>
      <c r="M159" s="139"/>
      <c r="T159" s="53"/>
      <c r="AT159" s="16" t="s">
        <v>136</v>
      </c>
      <c r="AU159" s="16" t="s">
        <v>94</v>
      </c>
    </row>
    <row r="160" spans="2:65" s="12" customFormat="1" ht="11.25">
      <c r="B160" s="140"/>
      <c r="D160" s="141" t="s">
        <v>138</v>
      </c>
      <c r="E160" s="142" t="s">
        <v>82</v>
      </c>
      <c r="F160" s="143" t="s">
        <v>139</v>
      </c>
      <c r="H160" s="142" t="s">
        <v>82</v>
      </c>
      <c r="I160" s="144"/>
      <c r="L160" s="140"/>
      <c r="M160" s="145"/>
      <c r="T160" s="146"/>
      <c r="AT160" s="142" t="s">
        <v>138</v>
      </c>
      <c r="AU160" s="142" t="s">
        <v>94</v>
      </c>
      <c r="AV160" s="12" t="s">
        <v>92</v>
      </c>
      <c r="AW160" s="12" t="s">
        <v>42</v>
      </c>
      <c r="AX160" s="12" t="s">
        <v>84</v>
      </c>
      <c r="AY160" s="142" t="s">
        <v>127</v>
      </c>
    </row>
    <row r="161" spans="2:65" s="12" customFormat="1" ht="11.25">
      <c r="B161" s="140"/>
      <c r="D161" s="141" t="s">
        <v>138</v>
      </c>
      <c r="E161" s="142" t="s">
        <v>82</v>
      </c>
      <c r="F161" s="143" t="s">
        <v>140</v>
      </c>
      <c r="H161" s="142" t="s">
        <v>82</v>
      </c>
      <c r="I161" s="144"/>
      <c r="L161" s="140"/>
      <c r="M161" s="145"/>
      <c r="T161" s="146"/>
      <c r="AT161" s="142" t="s">
        <v>138</v>
      </c>
      <c r="AU161" s="142" t="s">
        <v>94</v>
      </c>
      <c r="AV161" s="12" t="s">
        <v>92</v>
      </c>
      <c r="AW161" s="12" t="s">
        <v>42</v>
      </c>
      <c r="AX161" s="12" t="s">
        <v>84</v>
      </c>
      <c r="AY161" s="142" t="s">
        <v>127</v>
      </c>
    </row>
    <row r="162" spans="2:65" s="12" customFormat="1" ht="11.25">
      <c r="B162" s="140"/>
      <c r="D162" s="141" t="s">
        <v>138</v>
      </c>
      <c r="E162" s="142" t="s">
        <v>82</v>
      </c>
      <c r="F162" s="143" t="s">
        <v>191</v>
      </c>
      <c r="H162" s="142" t="s">
        <v>82</v>
      </c>
      <c r="I162" s="144"/>
      <c r="L162" s="140"/>
      <c r="M162" s="145"/>
      <c r="T162" s="146"/>
      <c r="AT162" s="142" t="s">
        <v>138</v>
      </c>
      <c r="AU162" s="142" t="s">
        <v>94</v>
      </c>
      <c r="AV162" s="12" t="s">
        <v>92</v>
      </c>
      <c r="AW162" s="12" t="s">
        <v>42</v>
      </c>
      <c r="AX162" s="12" t="s">
        <v>84</v>
      </c>
      <c r="AY162" s="142" t="s">
        <v>127</v>
      </c>
    </row>
    <row r="163" spans="2:65" s="13" customFormat="1" ht="11.25">
      <c r="B163" s="147"/>
      <c r="D163" s="141" t="s">
        <v>138</v>
      </c>
      <c r="E163" s="148" t="s">
        <v>82</v>
      </c>
      <c r="F163" s="149" t="s">
        <v>92</v>
      </c>
      <c r="H163" s="150">
        <v>1</v>
      </c>
      <c r="I163" s="151"/>
      <c r="L163" s="147"/>
      <c r="M163" s="152"/>
      <c r="T163" s="153"/>
      <c r="AT163" s="148" t="s">
        <v>138</v>
      </c>
      <c r="AU163" s="148" t="s">
        <v>94</v>
      </c>
      <c r="AV163" s="13" t="s">
        <v>94</v>
      </c>
      <c r="AW163" s="13" t="s">
        <v>42</v>
      </c>
      <c r="AX163" s="13" t="s">
        <v>84</v>
      </c>
      <c r="AY163" s="148" t="s">
        <v>127</v>
      </c>
    </row>
    <row r="164" spans="2:65" s="12" customFormat="1" ht="11.25">
      <c r="B164" s="140"/>
      <c r="D164" s="141" t="s">
        <v>138</v>
      </c>
      <c r="E164" s="142" t="s">
        <v>82</v>
      </c>
      <c r="F164" s="143" t="s">
        <v>192</v>
      </c>
      <c r="H164" s="142" t="s">
        <v>82</v>
      </c>
      <c r="I164" s="144"/>
      <c r="L164" s="140"/>
      <c r="M164" s="145"/>
      <c r="T164" s="146"/>
      <c r="AT164" s="142" t="s">
        <v>138</v>
      </c>
      <c r="AU164" s="142" t="s">
        <v>94</v>
      </c>
      <c r="AV164" s="12" t="s">
        <v>92</v>
      </c>
      <c r="AW164" s="12" t="s">
        <v>42</v>
      </c>
      <c r="AX164" s="12" t="s">
        <v>84</v>
      </c>
      <c r="AY164" s="142" t="s">
        <v>127</v>
      </c>
    </row>
    <row r="165" spans="2:65" s="13" customFormat="1" ht="11.25">
      <c r="B165" s="147"/>
      <c r="D165" s="141" t="s">
        <v>138</v>
      </c>
      <c r="E165" s="148" t="s">
        <v>82</v>
      </c>
      <c r="F165" s="149" t="s">
        <v>92</v>
      </c>
      <c r="H165" s="150">
        <v>1</v>
      </c>
      <c r="I165" s="151"/>
      <c r="L165" s="147"/>
      <c r="M165" s="152"/>
      <c r="T165" s="153"/>
      <c r="AT165" s="148" t="s">
        <v>138</v>
      </c>
      <c r="AU165" s="148" t="s">
        <v>94</v>
      </c>
      <c r="AV165" s="13" t="s">
        <v>94</v>
      </c>
      <c r="AW165" s="13" t="s">
        <v>42</v>
      </c>
      <c r="AX165" s="13" t="s">
        <v>84</v>
      </c>
      <c r="AY165" s="148" t="s">
        <v>127</v>
      </c>
    </row>
    <row r="166" spans="2:65" s="14" customFormat="1" ht="11.25">
      <c r="B166" s="154"/>
      <c r="D166" s="141" t="s">
        <v>138</v>
      </c>
      <c r="E166" s="155" t="s">
        <v>82</v>
      </c>
      <c r="F166" s="156" t="s">
        <v>151</v>
      </c>
      <c r="H166" s="157">
        <v>2</v>
      </c>
      <c r="I166" s="158"/>
      <c r="L166" s="154"/>
      <c r="M166" s="159"/>
      <c r="T166" s="160"/>
      <c r="AT166" s="155" t="s">
        <v>138</v>
      </c>
      <c r="AU166" s="155" t="s">
        <v>94</v>
      </c>
      <c r="AV166" s="14" t="s">
        <v>134</v>
      </c>
      <c r="AW166" s="14" t="s">
        <v>42</v>
      </c>
      <c r="AX166" s="14" t="s">
        <v>92</v>
      </c>
      <c r="AY166" s="155" t="s">
        <v>127</v>
      </c>
    </row>
    <row r="167" spans="2:65" s="1" customFormat="1" ht="24.2" customHeight="1">
      <c r="B167" s="32"/>
      <c r="C167" s="161" t="s">
        <v>193</v>
      </c>
      <c r="D167" s="161" t="s">
        <v>194</v>
      </c>
      <c r="E167" s="162" t="s">
        <v>195</v>
      </c>
      <c r="F167" s="163" t="s">
        <v>196</v>
      </c>
      <c r="G167" s="164" t="s">
        <v>188</v>
      </c>
      <c r="H167" s="165">
        <v>2</v>
      </c>
      <c r="I167" s="166"/>
      <c r="J167" s="167">
        <f>ROUND(I167*H167,2)</f>
        <v>0</v>
      </c>
      <c r="K167" s="163" t="s">
        <v>133</v>
      </c>
      <c r="L167" s="168"/>
      <c r="M167" s="169" t="s">
        <v>82</v>
      </c>
      <c r="N167" s="170" t="s">
        <v>54</v>
      </c>
      <c r="P167" s="132">
        <f>O167*H167</f>
        <v>0</v>
      </c>
      <c r="Q167" s="132">
        <v>2.5999999999999999E-3</v>
      </c>
      <c r="R167" s="132">
        <f>Q167*H167</f>
        <v>5.1999999999999998E-3</v>
      </c>
      <c r="S167" s="132">
        <v>0</v>
      </c>
      <c r="T167" s="133">
        <f>S167*H167</f>
        <v>0</v>
      </c>
      <c r="AR167" s="134" t="s">
        <v>197</v>
      </c>
      <c r="AT167" s="134" t="s">
        <v>194</v>
      </c>
      <c r="AU167" s="134" t="s">
        <v>94</v>
      </c>
      <c r="AY167" s="16" t="s">
        <v>127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6" t="s">
        <v>92</v>
      </c>
      <c r="BK167" s="135">
        <f>ROUND(I167*H167,2)</f>
        <v>0</v>
      </c>
      <c r="BL167" s="16" t="s">
        <v>134</v>
      </c>
      <c r="BM167" s="134" t="s">
        <v>198</v>
      </c>
    </row>
    <row r="168" spans="2:65" s="12" customFormat="1" ht="11.25">
      <c r="B168" s="140"/>
      <c r="D168" s="141" t="s">
        <v>138</v>
      </c>
      <c r="E168" s="142" t="s">
        <v>82</v>
      </c>
      <c r="F168" s="143" t="s">
        <v>139</v>
      </c>
      <c r="H168" s="142" t="s">
        <v>82</v>
      </c>
      <c r="I168" s="144"/>
      <c r="L168" s="140"/>
      <c r="M168" s="145"/>
      <c r="T168" s="146"/>
      <c r="AT168" s="142" t="s">
        <v>138</v>
      </c>
      <c r="AU168" s="142" t="s">
        <v>94</v>
      </c>
      <c r="AV168" s="12" t="s">
        <v>92</v>
      </c>
      <c r="AW168" s="12" t="s">
        <v>42</v>
      </c>
      <c r="AX168" s="12" t="s">
        <v>84</v>
      </c>
      <c r="AY168" s="142" t="s">
        <v>127</v>
      </c>
    </row>
    <row r="169" spans="2:65" s="12" customFormat="1" ht="11.25">
      <c r="B169" s="140"/>
      <c r="D169" s="141" t="s">
        <v>138</v>
      </c>
      <c r="E169" s="142" t="s">
        <v>82</v>
      </c>
      <c r="F169" s="143" t="s">
        <v>140</v>
      </c>
      <c r="H169" s="142" t="s">
        <v>82</v>
      </c>
      <c r="I169" s="144"/>
      <c r="L169" s="140"/>
      <c r="M169" s="145"/>
      <c r="T169" s="146"/>
      <c r="AT169" s="142" t="s">
        <v>138</v>
      </c>
      <c r="AU169" s="142" t="s">
        <v>94</v>
      </c>
      <c r="AV169" s="12" t="s">
        <v>92</v>
      </c>
      <c r="AW169" s="12" t="s">
        <v>42</v>
      </c>
      <c r="AX169" s="12" t="s">
        <v>84</v>
      </c>
      <c r="AY169" s="142" t="s">
        <v>127</v>
      </c>
    </row>
    <row r="170" spans="2:65" s="12" customFormat="1" ht="11.25">
      <c r="B170" s="140"/>
      <c r="D170" s="141" t="s">
        <v>138</v>
      </c>
      <c r="E170" s="142" t="s">
        <v>82</v>
      </c>
      <c r="F170" s="143" t="s">
        <v>199</v>
      </c>
      <c r="H170" s="142" t="s">
        <v>82</v>
      </c>
      <c r="I170" s="144"/>
      <c r="L170" s="140"/>
      <c r="M170" s="145"/>
      <c r="T170" s="146"/>
      <c r="AT170" s="142" t="s">
        <v>138</v>
      </c>
      <c r="AU170" s="142" t="s">
        <v>94</v>
      </c>
      <c r="AV170" s="12" t="s">
        <v>92</v>
      </c>
      <c r="AW170" s="12" t="s">
        <v>42</v>
      </c>
      <c r="AX170" s="12" t="s">
        <v>84</v>
      </c>
      <c r="AY170" s="142" t="s">
        <v>127</v>
      </c>
    </row>
    <row r="171" spans="2:65" s="13" customFormat="1" ht="11.25">
      <c r="B171" s="147"/>
      <c r="D171" s="141" t="s">
        <v>138</v>
      </c>
      <c r="E171" s="148" t="s">
        <v>82</v>
      </c>
      <c r="F171" s="149" t="s">
        <v>92</v>
      </c>
      <c r="H171" s="150">
        <v>1</v>
      </c>
      <c r="I171" s="151"/>
      <c r="L171" s="147"/>
      <c r="M171" s="152"/>
      <c r="T171" s="153"/>
      <c r="AT171" s="148" t="s">
        <v>138</v>
      </c>
      <c r="AU171" s="148" t="s">
        <v>94</v>
      </c>
      <c r="AV171" s="13" t="s">
        <v>94</v>
      </c>
      <c r="AW171" s="13" t="s">
        <v>42</v>
      </c>
      <c r="AX171" s="13" t="s">
        <v>84</v>
      </c>
      <c r="AY171" s="148" t="s">
        <v>127</v>
      </c>
    </row>
    <row r="172" spans="2:65" s="12" customFormat="1" ht="11.25">
      <c r="B172" s="140"/>
      <c r="D172" s="141" t="s">
        <v>138</v>
      </c>
      <c r="E172" s="142" t="s">
        <v>82</v>
      </c>
      <c r="F172" s="143" t="s">
        <v>200</v>
      </c>
      <c r="H172" s="142" t="s">
        <v>82</v>
      </c>
      <c r="I172" s="144"/>
      <c r="L172" s="140"/>
      <c r="M172" s="145"/>
      <c r="T172" s="146"/>
      <c r="AT172" s="142" t="s">
        <v>138</v>
      </c>
      <c r="AU172" s="142" t="s">
        <v>94</v>
      </c>
      <c r="AV172" s="12" t="s">
        <v>92</v>
      </c>
      <c r="AW172" s="12" t="s">
        <v>42</v>
      </c>
      <c r="AX172" s="12" t="s">
        <v>84</v>
      </c>
      <c r="AY172" s="142" t="s">
        <v>127</v>
      </c>
    </row>
    <row r="173" spans="2:65" s="13" customFormat="1" ht="11.25">
      <c r="B173" s="147"/>
      <c r="D173" s="141" t="s">
        <v>138</v>
      </c>
      <c r="E173" s="148" t="s">
        <v>82</v>
      </c>
      <c r="F173" s="149" t="s">
        <v>92</v>
      </c>
      <c r="H173" s="150">
        <v>1</v>
      </c>
      <c r="I173" s="151"/>
      <c r="L173" s="147"/>
      <c r="M173" s="152"/>
      <c r="T173" s="153"/>
      <c r="AT173" s="148" t="s">
        <v>138</v>
      </c>
      <c r="AU173" s="148" t="s">
        <v>94</v>
      </c>
      <c r="AV173" s="13" t="s">
        <v>94</v>
      </c>
      <c r="AW173" s="13" t="s">
        <v>42</v>
      </c>
      <c r="AX173" s="13" t="s">
        <v>84</v>
      </c>
      <c r="AY173" s="148" t="s">
        <v>127</v>
      </c>
    </row>
    <row r="174" spans="2:65" s="14" customFormat="1" ht="11.25">
      <c r="B174" s="154"/>
      <c r="D174" s="141" t="s">
        <v>138</v>
      </c>
      <c r="E174" s="155" t="s">
        <v>82</v>
      </c>
      <c r="F174" s="156" t="s">
        <v>151</v>
      </c>
      <c r="H174" s="157">
        <v>2</v>
      </c>
      <c r="I174" s="158"/>
      <c r="L174" s="154"/>
      <c r="M174" s="159"/>
      <c r="T174" s="160"/>
      <c r="AT174" s="155" t="s">
        <v>138</v>
      </c>
      <c r="AU174" s="155" t="s">
        <v>94</v>
      </c>
      <c r="AV174" s="14" t="s">
        <v>134</v>
      </c>
      <c r="AW174" s="14" t="s">
        <v>42</v>
      </c>
      <c r="AX174" s="14" t="s">
        <v>92</v>
      </c>
      <c r="AY174" s="155" t="s">
        <v>127</v>
      </c>
    </row>
    <row r="175" spans="2:65" s="1" customFormat="1" ht="16.5" customHeight="1">
      <c r="B175" s="32"/>
      <c r="C175" s="161" t="s">
        <v>201</v>
      </c>
      <c r="D175" s="161" t="s">
        <v>194</v>
      </c>
      <c r="E175" s="162" t="s">
        <v>202</v>
      </c>
      <c r="F175" s="163" t="s">
        <v>203</v>
      </c>
      <c r="G175" s="164" t="s">
        <v>188</v>
      </c>
      <c r="H175" s="165">
        <v>4</v>
      </c>
      <c r="I175" s="166"/>
      <c r="J175" s="167">
        <f>ROUND(I175*H175,2)</f>
        <v>0</v>
      </c>
      <c r="K175" s="163" t="s">
        <v>204</v>
      </c>
      <c r="L175" s="168"/>
      <c r="M175" s="169" t="s">
        <v>82</v>
      </c>
      <c r="N175" s="170" t="s">
        <v>54</v>
      </c>
      <c r="P175" s="132">
        <f>O175*H175</f>
        <v>0</v>
      </c>
      <c r="Q175" s="132">
        <v>4.0000000000000002E-4</v>
      </c>
      <c r="R175" s="132">
        <f>Q175*H175</f>
        <v>1.6000000000000001E-3</v>
      </c>
      <c r="S175" s="132">
        <v>0</v>
      </c>
      <c r="T175" s="133">
        <f>S175*H175</f>
        <v>0</v>
      </c>
      <c r="AR175" s="134" t="s">
        <v>197</v>
      </c>
      <c r="AT175" s="134" t="s">
        <v>194</v>
      </c>
      <c r="AU175" s="134" t="s">
        <v>94</v>
      </c>
      <c r="AY175" s="16" t="s">
        <v>127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6" t="s">
        <v>92</v>
      </c>
      <c r="BK175" s="135">
        <f>ROUND(I175*H175,2)</f>
        <v>0</v>
      </c>
      <c r="BL175" s="16" t="s">
        <v>134</v>
      </c>
      <c r="BM175" s="134" t="s">
        <v>205</v>
      </c>
    </row>
    <row r="176" spans="2:65" s="12" customFormat="1" ht="11.25">
      <c r="B176" s="140"/>
      <c r="D176" s="141" t="s">
        <v>138</v>
      </c>
      <c r="E176" s="142" t="s">
        <v>82</v>
      </c>
      <c r="F176" s="143" t="s">
        <v>139</v>
      </c>
      <c r="H176" s="142" t="s">
        <v>82</v>
      </c>
      <c r="I176" s="144"/>
      <c r="L176" s="140"/>
      <c r="M176" s="145"/>
      <c r="T176" s="146"/>
      <c r="AT176" s="142" t="s">
        <v>138</v>
      </c>
      <c r="AU176" s="142" t="s">
        <v>94</v>
      </c>
      <c r="AV176" s="12" t="s">
        <v>92</v>
      </c>
      <c r="AW176" s="12" t="s">
        <v>42</v>
      </c>
      <c r="AX176" s="12" t="s">
        <v>84</v>
      </c>
      <c r="AY176" s="142" t="s">
        <v>127</v>
      </c>
    </row>
    <row r="177" spans="2:65" s="12" customFormat="1" ht="11.25">
      <c r="B177" s="140"/>
      <c r="D177" s="141" t="s">
        <v>138</v>
      </c>
      <c r="E177" s="142" t="s">
        <v>82</v>
      </c>
      <c r="F177" s="143" t="s">
        <v>140</v>
      </c>
      <c r="H177" s="142" t="s">
        <v>82</v>
      </c>
      <c r="I177" s="144"/>
      <c r="L177" s="140"/>
      <c r="M177" s="145"/>
      <c r="T177" s="146"/>
      <c r="AT177" s="142" t="s">
        <v>138</v>
      </c>
      <c r="AU177" s="142" t="s">
        <v>94</v>
      </c>
      <c r="AV177" s="12" t="s">
        <v>92</v>
      </c>
      <c r="AW177" s="12" t="s">
        <v>42</v>
      </c>
      <c r="AX177" s="12" t="s">
        <v>84</v>
      </c>
      <c r="AY177" s="142" t="s">
        <v>127</v>
      </c>
    </row>
    <row r="178" spans="2:65" s="12" customFormat="1" ht="11.25">
      <c r="B178" s="140"/>
      <c r="D178" s="141" t="s">
        <v>138</v>
      </c>
      <c r="E178" s="142" t="s">
        <v>82</v>
      </c>
      <c r="F178" s="143" t="s">
        <v>206</v>
      </c>
      <c r="H178" s="142" t="s">
        <v>82</v>
      </c>
      <c r="I178" s="144"/>
      <c r="L178" s="140"/>
      <c r="M178" s="145"/>
      <c r="T178" s="146"/>
      <c r="AT178" s="142" t="s">
        <v>138</v>
      </c>
      <c r="AU178" s="142" t="s">
        <v>94</v>
      </c>
      <c r="AV178" s="12" t="s">
        <v>92</v>
      </c>
      <c r="AW178" s="12" t="s">
        <v>42</v>
      </c>
      <c r="AX178" s="12" t="s">
        <v>84</v>
      </c>
      <c r="AY178" s="142" t="s">
        <v>127</v>
      </c>
    </row>
    <row r="179" spans="2:65" s="13" customFormat="1" ht="11.25">
      <c r="B179" s="147"/>
      <c r="D179" s="141" t="s">
        <v>138</v>
      </c>
      <c r="E179" s="148" t="s">
        <v>82</v>
      </c>
      <c r="F179" s="149" t="s">
        <v>94</v>
      </c>
      <c r="H179" s="150">
        <v>2</v>
      </c>
      <c r="I179" s="151"/>
      <c r="L179" s="147"/>
      <c r="M179" s="152"/>
      <c r="T179" s="153"/>
      <c r="AT179" s="148" t="s">
        <v>138</v>
      </c>
      <c r="AU179" s="148" t="s">
        <v>94</v>
      </c>
      <c r="AV179" s="13" t="s">
        <v>94</v>
      </c>
      <c r="AW179" s="13" t="s">
        <v>42</v>
      </c>
      <c r="AX179" s="13" t="s">
        <v>84</v>
      </c>
      <c r="AY179" s="148" t="s">
        <v>127</v>
      </c>
    </row>
    <row r="180" spans="2:65" s="12" customFormat="1" ht="11.25">
      <c r="B180" s="140"/>
      <c r="D180" s="141" t="s">
        <v>138</v>
      </c>
      <c r="E180" s="142" t="s">
        <v>82</v>
      </c>
      <c r="F180" s="143" t="s">
        <v>207</v>
      </c>
      <c r="H180" s="142" t="s">
        <v>82</v>
      </c>
      <c r="I180" s="144"/>
      <c r="L180" s="140"/>
      <c r="M180" s="145"/>
      <c r="T180" s="146"/>
      <c r="AT180" s="142" t="s">
        <v>138</v>
      </c>
      <c r="AU180" s="142" t="s">
        <v>94</v>
      </c>
      <c r="AV180" s="12" t="s">
        <v>92</v>
      </c>
      <c r="AW180" s="12" t="s">
        <v>42</v>
      </c>
      <c r="AX180" s="12" t="s">
        <v>84</v>
      </c>
      <c r="AY180" s="142" t="s">
        <v>127</v>
      </c>
    </row>
    <row r="181" spans="2:65" s="13" customFormat="1" ht="11.25">
      <c r="B181" s="147"/>
      <c r="D181" s="141" t="s">
        <v>138</v>
      </c>
      <c r="E181" s="148" t="s">
        <v>82</v>
      </c>
      <c r="F181" s="149" t="s">
        <v>94</v>
      </c>
      <c r="H181" s="150">
        <v>2</v>
      </c>
      <c r="I181" s="151"/>
      <c r="L181" s="147"/>
      <c r="M181" s="152"/>
      <c r="T181" s="153"/>
      <c r="AT181" s="148" t="s">
        <v>138</v>
      </c>
      <c r="AU181" s="148" t="s">
        <v>94</v>
      </c>
      <c r="AV181" s="13" t="s">
        <v>94</v>
      </c>
      <c r="AW181" s="13" t="s">
        <v>42</v>
      </c>
      <c r="AX181" s="13" t="s">
        <v>84</v>
      </c>
      <c r="AY181" s="148" t="s">
        <v>127</v>
      </c>
    </row>
    <row r="182" spans="2:65" s="14" customFormat="1" ht="11.25">
      <c r="B182" s="154"/>
      <c r="D182" s="141" t="s">
        <v>138</v>
      </c>
      <c r="E182" s="155" t="s">
        <v>82</v>
      </c>
      <c r="F182" s="156" t="s">
        <v>151</v>
      </c>
      <c r="H182" s="157">
        <v>4</v>
      </c>
      <c r="I182" s="158"/>
      <c r="L182" s="154"/>
      <c r="M182" s="159"/>
      <c r="T182" s="160"/>
      <c r="AT182" s="155" t="s">
        <v>138</v>
      </c>
      <c r="AU182" s="155" t="s">
        <v>94</v>
      </c>
      <c r="AV182" s="14" t="s">
        <v>134</v>
      </c>
      <c r="AW182" s="14" t="s">
        <v>42</v>
      </c>
      <c r="AX182" s="14" t="s">
        <v>92</v>
      </c>
      <c r="AY182" s="155" t="s">
        <v>127</v>
      </c>
    </row>
    <row r="183" spans="2:65" s="1" customFormat="1" ht="21.75" customHeight="1">
      <c r="B183" s="32"/>
      <c r="C183" s="161" t="s">
        <v>197</v>
      </c>
      <c r="D183" s="161" t="s">
        <v>194</v>
      </c>
      <c r="E183" s="162" t="s">
        <v>208</v>
      </c>
      <c r="F183" s="163" t="s">
        <v>209</v>
      </c>
      <c r="G183" s="164" t="s">
        <v>188</v>
      </c>
      <c r="H183" s="165">
        <v>1</v>
      </c>
      <c r="I183" s="166"/>
      <c r="J183" s="167">
        <f>ROUND(I183*H183,2)</f>
        <v>0</v>
      </c>
      <c r="K183" s="163" t="s">
        <v>133</v>
      </c>
      <c r="L183" s="168"/>
      <c r="M183" s="169" t="s">
        <v>82</v>
      </c>
      <c r="N183" s="170" t="s">
        <v>54</v>
      </c>
      <c r="P183" s="132">
        <f>O183*H183</f>
        <v>0</v>
      </c>
      <c r="Q183" s="132">
        <v>6.1000000000000004E-3</v>
      </c>
      <c r="R183" s="132">
        <f>Q183*H183</f>
        <v>6.1000000000000004E-3</v>
      </c>
      <c r="S183" s="132">
        <v>0</v>
      </c>
      <c r="T183" s="133">
        <f>S183*H183</f>
        <v>0</v>
      </c>
      <c r="AR183" s="134" t="s">
        <v>197</v>
      </c>
      <c r="AT183" s="134" t="s">
        <v>194</v>
      </c>
      <c r="AU183" s="134" t="s">
        <v>94</v>
      </c>
      <c r="AY183" s="16" t="s">
        <v>127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6" t="s">
        <v>92</v>
      </c>
      <c r="BK183" s="135">
        <f>ROUND(I183*H183,2)</f>
        <v>0</v>
      </c>
      <c r="BL183" s="16" t="s">
        <v>134</v>
      </c>
      <c r="BM183" s="134" t="s">
        <v>210</v>
      </c>
    </row>
    <row r="184" spans="2:65" s="12" customFormat="1" ht="11.25">
      <c r="B184" s="140"/>
      <c r="D184" s="141" t="s">
        <v>138</v>
      </c>
      <c r="E184" s="142" t="s">
        <v>82</v>
      </c>
      <c r="F184" s="143" t="s">
        <v>139</v>
      </c>
      <c r="H184" s="142" t="s">
        <v>82</v>
      </c>
      <c r="I184" s="144"/>
      <c r="L184" s="140"/>
      <c r="M184" s="145"/>
      <c r="T184" s="146"/>
      <c r="AT184" s="142" t="s">
        <v>138</v>
      </c>
      <c r="AU184" s="142" t="s">
        <v>94</v>
      </c>
      <c r="AV184" s="12" t="s">
        <v>92</v>
      </c>
      <c r="AW184" s="12" t="s">
        <v>42</v>
      </c>
      <c r="AX184" s="12" t="s">
        <v>84</v>
      </c>
      <c r="AY184" s="142" t="s">
        <v>127</v>
      </c>
    </row>
    <row r="185" spans="2:65" s="12" customFormat="1" ht="11.25">
      <c r="B185" s="140"/>
      <c r="D185" s="141" t="s">
        <v>138</v>
      </c>
      <c r="E185" s="142" t="s">
        <v>82</v>
      </c>
      <c r="F185" s="143" t="s">
        <v>140</v>
      </c>
      <c r="H185" s="142" t="s">
        <v>82</v>
      </c>
      <c r="I185" s="144"/>
      <c r="L185" s="140"/>
      <c r="M185" s="145"/>
      <c r="T185" s="146"/>
      <c r="AT185" s="142" t="s">
        <v>138</v>
      </c>
      <c r="AU185" s="142" t="s">
        <v>94</v>
      </c>
      <c r="AV185" s="12" t="s">
        <v>92</v>
      </c>
      <c r="AW185" s="12" t="s">
        <v>42</v>
      </c>
      <c r="AX185" s="12" t="s">
        <v>84</v>
      </c>
      <c r="AY185" s="142" t="s">
        <v>127</v>
      </c>
    </row>
    <row r="186" spans="2:65" s="12" customFormat="1" ht="22.5">
      <c r="B186" s="140"/>
      <c r="D186" s="141" t="s">
        <v>138</v>
      </c>
      <c r="E186" s="142" t="s">
        <v>82</v>
      </c>
      <c r="F186" s="143" t="s">
        <v>211</v>
      </c>
      <c r="H186" s="142" t="s">
        <v>82</v>
      </c>
      <c r="I186" s="144"/>
      <c r="L186" s="140"/>
      <c r="M186" s="145"/>
      <c r="T186" s="146"/>
      <c r="AT186" s="142" t="s">
        <v>138</v>
      </c>
      <c r="AU186" s="142" t="s">
        <v>94</v>
      </c>
      <c r="AV186" s="12" t="s">
        <v>92</v>
      </c>
      <c r="AW186" s="12" t="s">
        <v>42</v>
      </c>
      <c r="AX186" s="12" t="s">
        <v>84</v>
      </c>
      <c r="AY186" s="142" t="s">
        <v>127</v>
      </c>
    </row>
    <row r="187" spans="2:65" s="13" customFormat="1" ht="11.25">
      <c r="B187" s="147"/>
      <c r="D187" s="141" t="s">
        <v>138</v>
      </c>
      <c r="E187" s="148" t="s">
        <v>82</v>
      </c>
      <c r="F187" s="149" t="s">
        <v>92</v>
      </c>
      <c r="H187" s="150">
        <v>1</v>
      </c>
      <c r="I187" s="151"/>
      <c r="L187" s="147"/>
      <c r="M187" s="152"/>
      <c r="T187" s="153"/>
      <c r="AT187" s="148" t="s">
        <v>138</v>
      </c>
      <c r="AU187" s="148" t="s">
        <v>94</v>
      </c>
      <c r="AV187" s="13" t="s">
        <v>94</v>
      </c>
      <c r="AW187" s="13" t="s">
        <v>42</v>
      </c>
      <c r="AX187" s="13" t="s">
        <v>92</v>
      </c>
      <c r="AY187" s="148" t="s">
        <v>127</v>
      </c>
    </row>
    <row r="188" spans="2:65" s="1" customFormat="1" ht="16.5" customHeight="1">
      <c r="B188" s="32"/>
      <c r="C188" s="161" t="s">
        <v>183</v>
      </c>
      <c r="D188" s="161" t="s">
        <v>194</v>
      </c>
      <c r="E188" s="162" t="s">
        <v>212</v>
      </c>
      <c r="F188" s="163" t="s">
        <v>213</v>
      </c>
      <c r="G188" s="164" t="s">
        <v>188</v>
      </c>
      <c r="H188" s="165">
        <v>1</v>
      </c>
      <c r="I188" s="166"/>
      <c r="J188" s="167">
        <f>ROUND(I188*H188,2)</f>
        <v>0</v>
      </c>
      <c r="K188" s="163" t="s">
        <v>133</v>
      </c>
      <c r="L188" s="168"/>
      <c r="M188" s="169" t="s">
        <v>82</v>
      </c>
      <c r="N188" s="170" t="s">
        <v>54</v>
      </c>
      <c r="P188" s="132">
        <f>O188*H188</f>
        <v>0</v>
      </c>
      <c r="Q188" s="132">
        <v>1E-4</v>
      </c>
      <c r="R188" s="132">
        <f>Q188*H188</f>
        <v>1E-4</v>
      </c>
      <c r="S188" s="132">
        <v>0</v>
      </c>
      <c r="T188" s="133">
        <f>S188*H188</f>
        <v>0</v>
      </c>
      <c r="AR188" s="134" t="s">
        <v>197</v>
      </c>
      <c r="AT188" s="134" t="s">
        <v>194</v>
      </c>
      <c r="AU188" s="134" t="s">
        <v>94</v>
      </c>
      <c r="AY188" s="16" t="s">
        <v>127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6" t="s">
        <v>92</v>
      </c>
      <c r="BK188" s="135">
        <f>ROUND(I188*H188,2)</f>
        <v>0</v>
      </c>
      <c r="BL188" s="16" t="s">
        <v>134</v>
      </c>
      <c r="BM188" s="134" t="s">
        <v>214</v>
      </c>
    </row>
    <row r="189" spans="2:65" s="12" customFormat="1" ht="11.25">
      <c r="B189" s="140"/>
      <c r="D189" s="141" t="s">
        <v>138</v>
      </c>
      <c r="E189" s="142" t="s">
        <v>82</v>
      </c>
      <c r="F189" s="143" t="s">
        <v>139</v>
      </c>
      <c r="H189" s="142" t="s">
        <v>82</v>
      </c>
      <c r="I189" s="144"/>
      <c r="L189" s="140"/>
      <c r="M189" s="145"/>
      <c r="T189" s="146"/>
      <c r="AT189" s="142" t="s">
        <v>138</v>
      </c>
      <c r="AU189" s="142" t="s">
        <v>94</v>
      </c>
      <c r="AV189" s="12" t="s">
        <v>92</v>
      </c>
      <c r="AW189" s="12" t="s">
        <v>42</v>
      </c>
      <c r="AX189" s="12" t="s">
        <v>84</v>
      </c>
      <c r="AY189" s="142" t="s">
        <v>127</v>
      </c>
    </row>
    <row r="190" spans="2:65" s="12" customFormat="1" ht="11.25">
      <c r="B190" s="140"/>
      <c r="D190" s="141" t="s">
        <v>138</v>
      </c>
      <c r="E190" s="142" t="s">
        <v>82</v>
      </c>
      <c r="F190" s="143" t="s">
        <v>140</v>
      </c>
      <c r="H190" s="142" t="s">
        <v>82</v>
      </c>
      <c r="I190" s="144"/>
      <c r="L190" s="140"/>
      <c r="M190" s="145"/>
      <c r="T190" s="146"/>
      <c r="AT190" s="142" t="s">
        <v>138</v>
      </c>
      <c r="AU190" s="142" t="s">
        <v>94</v>
      </c>
      <c r="AV190" s="12" t="s">
        <v>92</v>
      </c>
      <c r="AW190" s="12" t="s">
        <v>42</v>
      </c>
      <c r="AX190" s="12" t="s">
        <v>84</v>
      </c>
      <c r="AY190" s="142" t="s">
        <v>127</v>
      </c>
    </row>
    <row r="191" spans="2:65" s="12" customFormat="1" ht="22.5">
      <c r="B191" s="140"/>
      <c r="D191" s="141" t="s">
        <v>138</v>
      </c>
      <c r="E191" s="142" t="s">
        <v>82</v>
      </c>
      <c r="F191" s="143" t="s">
        <v>215</v>
      </c>
      <c r="H191" s="142" t="s">
        <v>82</v>
      </c>
      <c r="I191" s="144"/>
      <c r="L191" s="140"/>
      <c r="M191" s="145"/>
      <c r="T191" s="146"/>
      <c r="AT191" s="142" t="s">
        <v>138</v>
      </c>
      <c r="AU191" s="142" t="s">
        <v>94</v>
      </c>
      <c r="AV191" s="12" t="s">
        <v>92</v>
      </c>
      <c r="AW191" s="12" t="s">
        <v>42</v>
      </c>
      <c r="AX191" s="12" t="s">
        <v>84</v>
      </c>
      <c r="AY191" s="142" t="s">
        <v>127</v>
      </c>
    </row>
    <row r="192" spans="2:65" s="13" customFormat="1" ht="11.25">
      <c r="B192" s="147"/>
      <c r="D192" s="141" t="s">
        <v>138</v>
      </c>
      <c r="E192" s="148" t="s">
        <v>82</v>
      </c>
      <c r="F192" s="149" t="s">
        <v>92</v>
      </c>
      <c r="H192" s="150">
        <v>1</v>
      </c>
      <c r="I192" s="151"/>
      <c r="L192" s="147"/>
      <c r="M192" s="152"/>
      <c r="T192" s="153"/>
      <c r="AT192" s="148" t="s">
        <v>138</v>
      </c>
      <c r="AU192" s="148" t="s">
        <v>94</v>
      </c>
      <c r="AV192" s="13" t="s">
        <v>94</v>
      </c>
      <c r="AW192" s="13" t="s">
        <v>42</v>
      </c>
      <c r="AX192" s="13" t="s">
        <v>92</v>
      </c>
      <c r="AY192" s="148" t="s">
        <v>127</v>
      </c>
    </row>
    <row r="193" spans="2:65" s="1" customFormat="1" ht="21.75" customHeight="1">
      <c r="B193" s="32"/>
      <c r="C193" s="161" t="s">
        <v>216</v>
      </c>
      <c r="D193" s="161" t="s">
        <v>194</v>
      </c>
      <c r="E193" s="162" t="s">
        <v>217</v>
      </c>
      <c r="F193" s="163" t="s">
        <v>218</v>
      </c>
      <c r="G193" s="164" t="s">
        <v>188</v>
      </c>
      <c r="H193" s="165">
        <v>4</v>
      </c>
      <c r="I193" s="166"/>
      <c r="J193" s="167">
        <f>ROUND(I193*H193,2)</f>
        <v>0</v>
      </c>
      <c r="K193" s="163" t="s">
        <v>133</v>
      </c>
      <c r="L193" s="168"/>
      <c r="M193" s="169" t="s">
        <v>82</v>
      </c>
      <c r="N193" s="170" t="s">
        <v>54</v>
      </c>
      <c r="P193" s="132">
        <f>O193*H193</f>
        <v>0</v>
      </c>
      <c r="Q193" s="132">
        <v>3.5E-4</v>
      </c>
      <c r="R193" s="132">
        <f>Q193*H193</f>
        <v>1.4E-3</v>
      </c>
      <c r="S193" s="132">
        <v>0</v>
      </c>
      <c r="T193" s="133">
        <f>S193*H193</f>
        <v>0</v>
      </c>
      <c r="AR193" s="134" t="s">
        <v>197</v>
      </c>
      <c r="AT193" s="134" t="s">
        <v>194</v>
      </c>
      <c r="AU193" s="134" t="s">
        <v>94</v>
      </c>
      <c r="AY193" s="16" t="s">
        <v>127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6" t="s">
        <v>92</v>
      </c>
      <c r="BK193" s="135">
        <f>ROUND(I193*H193,2)</f>
        <v>0</v>
      </c>
      <c r="BL193" s="16" t="s">
        <v>134</v>
      </c>
      <c r="BM193" s="134" t="s">
        <v>219</v>
      </c>
    </row>
    <row r="194" spans="2:65" s="12" customFormat="1" ht="11.25">
      <c r="B194" s="140"/>
      <c r="D194" s="141" t="s">
        <v>138</v>
      </c>
      <c r="E194" s="142" t="s">
        <v>82</v>
      </c>
      <c r="F194" s="143" t="s">
        <v>139</v>
      </c>
      <c r="H194" s="142" t="s">
        <v>82</v>
      </c>
      <c r="I194" s="144"/>
      <c r="L194" s="140"/>
      <c r="M194" s="145"/>
      <c r="T194" s="146"/>
      <c r="AT194" s="142" t="s">
        <v>138</v>
      </c>
      <c r="AU194" s="142" t="s">
        <v>94</v>
      </c>
      <c r="AV194" s="12" t="s">
        <v>92</v>
      </c>
      <c r="AW194" s="12" t="s">
        <v>42</v>
      </c>
      <c r="AX194" s="12" t="s">
        <v>84</v>
      </c>
      <c r="AY194" s="142" t="s">
        <v>127</v>
      </c>
    </row>
    <row r="195" spans="2:65" s="12" customFormat="1" ht="11.25">
      <c r="B195" s="140"/>
      <c r="D195" s="141" t="s">
        <v>138</v>
      </c>
      <c r="E195" s="142" t="s">
        <v>82</v>
      </c>
      <c r="F195" s="143" t="s">
        <v>140</v>
      </c>
      <c r="H195" s="142" t="s">
        <v>82</v>
      </c>
      <c r="I195" s="144"/>
      <c r="L195" s="140"/>
      <c r="M195" s="145"/>
      <c r="T195" s="146"/>
      <c r="AT195" s="142" t="s">
        <v>138</v>
      </c>
      <c r="AU195" s="142" t="s">
        <v>94</v>
      </c>
      <c r="AV195" s="12" t="s">
        <v>92</v>
      </c>
      <c r="AW195" s="12" t="s">
        <v>42</v>
      </c>
      <c r="AX195" s="12" t="s">
        <v>84</v>
      </c>
      <c r="AY195" s="142" t="s">
        <v>127</v>
      </c>
    </row>
    <row r="196" spans="2:65" s="12" customFormat="1" ht="11.25">
      <c r="B196" s="140"/>
      <c r="D196" s="141" t="s">
        <v>138</v>
      </c>
      <c r="E196" s="142" t="s">
        <v>82</v>
      </c>
      <c r="F196" s="143" t="s">
        <v>220</v>
      </c>
      <c r="H196" s="142" t="s">
        <v>82</v>
      </c>
      <c r="I196" s="144"/>
      <c r="L196" s="140"/>
      <c r="M196" s="145"/>
      <c r="T196" s="146"/>
      <c r="AT196" s="142" t="s">
        <v>138</v>
      </c>
      <c r="AU196" s="142" t="s">
        <v>94</v>
      </c>
      <c r="AV196" s="12" t="s">
        <v>92</v>
      </c>
      <c r="AW196" s="12" t="s">
        <v>42</v>
      </c>
      <c r="AX196" s="12" t="s">
        <v>84</v>
      </c>
      <c r="AY196" s="142" t="s">
        <v>127</v>
      </c>
    </row>
    <row r="197" spans="2:65" s="13" customFormat="1" ht="11.25">
      <c r="B197" s="147"/>
      <c r="D197" s="141" t="s">
        <v>138</v>
      </c>
      <c r="E197" s="148" t="s">
        <v>82</v>
      </c>
      <c r="F197" s="149" t="s">
        <v>94</v>
      </c>
      <c r="H197" s="150">
        <v>2</v>
      </c>
      <c r="I197" s="151"/>
      <c r="L197" s="147"/>
      <c r="M197" s="152"/>
      <c r="T197" s="153"/>
      <c r="AT197" s="148" t="s">
        <v>138</v>
      </c>
      <c r="AU197" s="148" t="s">
        <v>94</v>
      </c>
      <c r="AV197" s="13" t="s">
        <v>94</v>
      </c>
      <c r="AW197" s="13" t="s">
        <v>42</v>
      </c>
      <c r="AX197" s="13" t="s">
        <v>84</v>
      </c>
      <c r="AY197" s="148" t="s">
        <v>127</v>
      </c>
    </row>
    <row r="198" spans="2:65" s="12" customFormat="1" ht="11.25">
      <c r="B198" s="140"/>
      <c r="D198" s="141" t="s">
        <v>138</v>
      </c>
      <c r="E198" s="142" t="s">
        <v>82</v>
      </c>
      <c r="F198" s="143" t="s">
        <v>221</v>
      </c>
      <c r="H198" s="142" t="s">
        <v>82</v>
      </c>
      <c r="I198" s="144"/>
      <c r="L198" s="140"/>
      <c r="M198" s="145"/>
      <c r="T198" s="146"/>
      <c r="AT198" s="142" t="s">
        <v>138</v>
      </c>
      <c r="AU198" s="142" t="s">
        <v>94</v>
      </c>
      <c r="AV198" s="12" t="s">
        <v>92</v>
      </c>
      <c r="AW198" s="12" t="s">
        <v>42</v>
      </c>
      <c r="AX198" s="12" t="s">
        <v>84</v>
      </c>
      <c r="AY198" s="142" t="s">
        <v>127</v>
      </c>
    </row>
    <row r="199" spans="2:65" s="13" customFormat="1" ht="11.25">
      <c r="B199" s="147"/>
      <c r="D199" s="141" t="s">
        <v>138</v>
      </c>
      <c r="E199" s="148" t="s">
        <v>82</v>
      </c>
      <c r="F199" s="149" t="s">
        <v>94</v>
      </c>
      <c r="H199" s="150">
        <v>2</v>
      </c>
      <c r="I199" s="151"/>
      <c r="L199" s="147"/>
      <c r="M199" s="152"/>
      <c r="T199" s="153"/>
      <c r="AT199" s="148" t="s">
        <v>138</v>
      </c>
      <c r="AU199" s="148" t="s">
        <v>94</v>
      </c>
      <c r="AV199" s="13" t="s">
        <v>94</v>
      </c>
      <c r="AW199" s="13" t="s">
        <v>42</v>
      </c>
      <c r="AX199" s="13" t="s">
        <v>84</v>
      </c>
      <c r="AY199" s="148" t="s">
        <v>127</v>
      </c>
    </row>
    <row r="200" spans="2:65" s="14" customFormat="1" ht="11.25">
      <c r="B200" s="154"/>
      <c r="D200" s="141" t="s">
        <v>138</v>
      </c>
      <c r="E200" s="155" t="s">
        <v>82</v>
      </c>
      <c r="F200" s="156" t="s">
        <v>151</v>
      </c>
      <c r="H200" s="157">
        <v>4</v>
      </c>
      <c r="I200" s="158"/>
      <c r="L200" s="154"/>
      <c r="M200" s="159"/>
      <c r="T200" s="160"/>
      <c r="AT200" s="155" t="s">
        <v>138</v>
      </c>
      <c r="AU200" s="155" t="s">
        <v>94</v>
      </c>
      <c r="AV200" s="14" t="s">
        <v>134</v>
      </c>
      <c r="AW200" s="14" t="s">
        <v>42</v>
      </c>
      <c r="AX200" s="14" t="s">
        <v>92</v>
      </c>
      <c r="AY200" s="155" t="s">
        <v>127</v>
      </c>
    </row>
    <row r="201" spans="2:65" s="1" customFormat="1" ht="16.5" customHeight="1">
      <c r="B201" s="32"/>
      <c r="C201" s="161" t="s">
        <v>222</v>
      </c>
      <c r="D201" s="161" t="s">
        <v>194</v>
      </c>
      <c r="E201" s="162" t="s">
        <v>223</v>
      </c>
      <c r="F201" s="163" t="s">
        <v>224</v>
      </c>
      <c r="G201" s="164" t="s">
        <v>225</v>
      </c>
      <c r="H201" s="165">
        <v>2.512</v>
      </c>
      <c r="I201" s="166"/>
      <c r="J201" s="167">
        <f>ROUND(I201*H201,2)</f>
        <v>0</v>
      </c>
      <c r="K201" s="163" t="s">
        <v>133</v>
      </c>
      <c r="L201" s="168"/>
      <c r="M201" s="169" t="s">
        <v>82</v>
      </c>
      <c r="N201" s="170" t="s">
        <v>54</v>
      </c>
      <c r="P201" s="132">
        <f>O201*H201</f>
        <v>0</v>
      </c>
      <c r="Q201" s="132">
        <v>8.0000000000000007E-5</v>
      </c>
      <c r="R201" s="132">
        <f>Q201*H201</f>
        <v>2.0096000000000003E-4</v>
      </c>
      <c r="S201" s="132">
        <v>0</v>
      </c>
      <c r="T201" s="133">
        <f>S201*H201</f>
        <v>0</v>
      </c>
      <c r="AR201" s="134" t="s">
        <v>197</v>
      </c>
      <c r="AT201" s="134" t="s">
        <v>194</v>
      </c>
      <c r="AU201" s="134" t="s">
        <v>94</v>
      </c>
      <c r="AY201" s="16" t="s">
        <v>127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92</v>
      </c>
      <c r="BK201" s="135">
        <f>ROUND(I201*H201,2)</f>
        <v>0</v>
      </c>
      <c r="BL201" s="16" t="s">
        <v>134</v>
      </c>
      <c r="BM201" s="134" t="s">
        <v>226</v>
      </c>
    </row>
    <row r="202" spans="2:65" s="12" customFormat="1" ht="11.25">
      <c r="B202" s="140"/>
      <c r="D202" s="141" t="s">
        <v>138</v>
      </c>
      <c r="E202" s="142" t="s">
        <v>82</v>
      </c>
      <c r="F202" s="143" t="s">
        <v>139</v>
      </c>
      <c r="H202" s="142" t="s">
        <v>82</v>
      </c>
      <c r="I202" s="144"/>
      <c r="L202" s="140"/>
      <c r="M202" s="145"/>
      <c r="T202" s="146"/>
      <c r="AT202" s="142" t="s">
        <v>138</v>
      </c>
      <c r="AU202" s="142" t="s">
        <v>94</v>
      </c>
      <c r="AV202" s="12" t="s">
        <v>92</v>
      </c>
      <c r="AW202" s="12" t="s">
        <v>42</v>
      </c>
      <c r="AX202" s="12" t="s">
        <v>84</v>
      </c>
      <c r="AY202" s="142" t="s">
        <v>127</v>
      </c>
    </row>
    <row r="203" spans="2:65" s="12" customFormat="1" ht="11.25">
      <c r="B203" s="140"/>
      <c r="D203" s="141" t="s">
        <v>138</v>
      </c>
      <c r="E203" s="142" t="s">
        <v>82</v>
      </c>
      <c r="F203" s="143" t="s">
        <v>140</v>
      </c>
      <c r="H203" s="142" t="s">
        <v>82</v>
      </c>
      <c r="I203" s="144"/>
      <c r="L203" s="140"/>
      <c r="M203" s="145"/>
      <c r="T203" s="146"/>
      <c r="AT203" s="142" t="s">
        <v>138</v>
      </c>
      <c r="AU203" s="142" t="s">
        <v>94</v>
      </c>
      <c r="AV203" s="12" t="s">
        <v>92</v>
      </c>
      <c r="AW203" s="12" t="s">
        <v>42</v>
      </c>
      <c r="AX203" s="12" t="s">
        <v>84</v>
      </c>
      <c r="AY203" s="142" t="s">
        <v>127</v>
      </c>
    </row>
    <row r="204" spans="2:65" s="12" customFormat="1" ht="11.25">
      <c r="B204" s="140"/>
      <c r="D204" s="141" t="s">
        <v>138</v>
      </c>
      <c r="E204" s="142" t="s">
        <v>82</v>
      </c>
      <c r="F204" s="143" t="s">
        <v>227</v>
      </c>
      <c r="H204" s="142" t="s">
        <v>82</v>
      </c>
      <c r="I204" s="144"/>
      <c r="L204" s="140"/>
      <c r="M204" s="145"/>
      <c r="T204" s="146"/>
      <c r="AT204" s="142" t="s">
        <v>138</v>
      </c>
      <c r="AU204" s="142" t="s">
        <v>94</v>
      </c>
      <c r="AV204" s="12" t="s">
        <v>92</v>
      </c>
      <c r="AW204" s="12" t="s">
        <v>42</v>
      </c>
      <c r="AX204" s="12" t="s">
        <v>84</v>
      </c>
      <c r="AY204" s="142" t="s">
        <v>127</v>
      </c>
    </row>
    <row r="205" spans="2:65" s="13" customFormat="1" ht="11.25">
      <c r="B205" s="147"/>
      <c r="D205" s="141" t="s">
        <v>138</v>
      </c>
      <c r="E205" s="148" t="s">
        <v>82</v>
      </c>
      <c r="F205" s="149" t="s">
        <v>228</v>
      </c>
      <c r="H205" s="150">
        <v>1.256</v>
      </c>
      <c r="I205" s="151"/>
      <c r="L205" s="147"/>
      <c r="M205" s="152"/>
      <c r="T205" s="153"/>
      <c r="AT205" s="148" t="s">
        <v>138</v>
      </c>
      <c r="AU205" s="148" t="s">
        <v>94</v>
      </c>
      <c r="AV205" s="13" t="s">
        <v>94</v>
      </c>
      <c r="AW205" s="13" t="s">
        <v>42</v>
      </c>
      <c r="AX205" s="13" t="s">
        <v>84</v>
      </c>
      <c r="AY205" s="148" t="s">
        <v>127</v>
      </c>
    </row>
    <row r="206" spans="2:65" s="12" customFormat="1" ht="11.25">
      <c r="B206" s="140"/>
      <c r="D206" s="141" t="s">
        <v>138</v>
      </c>
      <c r="E206" s="142" t="s">
        <v>82</v>
      </c>
      <c r="F206" s="143" t="s">
        <v>229</v>
      </c>
      <c r="H206" s="142" t="s">
        <v>82</v>
      </c>
      <c r="I206" s="144"/>
      <c r="L206" s="140"/>
      <c r="M206" s="145"/>
      <c r="T206" s="146"/>
      <c r="AT206" s="142" t="s">
        <v>138</v>
      </c>
      <c r="AU206" s="142" t="s">
        <v>94</v>
      </c>
      <c r="AV206" s="12" t="s">
        <v>92</v>
      </c>
      <c r="AW206" s="12" t="s">
        <v>42</v>
      </c>
      <c r="AX206" s="12" t="s">
        <v>84</v>
      </c>
      <c r="AY206" s="142" t="s">
        <v>127</v>
      </c>
    </row>
    <row r="207" spans="2:65" s="13" customFormat="1" ht="11.25">
      <c r="B207" s="147"/>
      <c r="D207" s="141" t="s">
        <v>138</v>
      </c>
      <c r="E207" s="148" t="s">
        <v>82</v>
      </c>
      <c r="F207" s="149" t="s">
        <v>228</v>
      </c>
      <c r="H207" s="150">
        <v>1.256</v>
      </c>
      <c r="I207" s="151"/>
      <c r="L207" s="147"/>
      <c r="M207" s="152"/>
      <c r="T207" s="153"/>
      <c r="AT207" s="148" t="s">
        <v>138</v>
      </c>
      <c r="AU207" s="148" t="s">
        <v>94</v>
      </c>
      <c r="AV207" s="13" t="s">
        <v>94</v>
      </c>
      <c r="AW207" s="13" t="s">
        <v>42</v>
      </c>
      <c r="AX207" s="13" t="s">
        <v>84</v>
      </c>
      <c r="AY207" s="148" t="s">
        <v>127</v>
      </c>
    </row>
    <row r="208" spans="2:65" s="14" customFormat="1" ht="11.25">
      <c r="B208" s="154"/>
      <c r="D208" s="141" t="s">
        <v>138</v>
      </c>
      <c r="E208" s="155" t="s">
        <v>82</v>
      </c>
      <c r="F208" s="156" t="s">
        <v>151</v>
      </c>
      <c r="H208" s="157">
        <v>2.512</v>
      </c>
      <c r="I208" s="158"/>
      <c r="L208" s="154"/>
      <c r="M208" s="159"/>
      <c r="T208" s="160"/>
      <c r="AT208" s="155" t="s">
        <v>138</v>
      </c>
      <c r="AU208" s="155" t="s">
        <v>94</v>
      </c>
      <c r="AV208" s="14" t="s">
        <v>134</v>
      </c>
      <c r="AW208" s="14" t="s">
        <v>42</v>
      </c>
      <c r="AX208" s="14" t="s">
        <v>92</v>
      </c>
      <c r="AY208" s="155" t="s">
        <v>127</v>
      </c>
    </row>
    <row r="209" spans="2:65" s="1" customFormat="1" ht="24.2" customHeight="1">
      <c r="B209" s="32"/>
      <c r="C209" s="161" t="s">
        <v>8</v>
      </c>
      <c r="D209" s="161" t="s">
        <v>194</v>
      </c>
      <c r="E209" s="162" t="s">
        <v>230</v>
      </c>
      <c r="F209" s="163" t="s">
        <v>231</v>
      </c>
      <c r="G209" s="164" t="s">
        <v>232</v>
      </c>
      <c r="H209" s="165">
        <v>0.04</v>
      </c>
      <c r="I209" s="166"/>
      <c r="J209" s="167">
        <f>ROUND(I209*H209,2)</f>
        <v>0</v>
      </c>
      <c r="K209" s="163" t="s">
        <v>133</v>
      </c>
      <c r="L209" s="168"/>
      <c r="M209" s="169" t="s">
        <v>82</v>
      </c>
      <c r="N209" s="170" t="s">
        <v>54</v>
      </c>
      <c r="P209" s="132">
        <f>O209*H209</f>
        <v>0</v>
      </c>
      <c r="Q209" s="132">
        <v>5.0000000000000001E-4</v>
      </c>
      <c r="R209" s="132">
        <f>Q209*H209</f>
        <v>2.0000000000000002E-5</v>
      </c>
      <c r="S209" s="132">
        <v>0</v>
      </c>
      <c r="T209" s="133">
        <f>S209*H209</f>
        <v>0</v>
      </c>
      <c r="AR209" s="134" t="s">
        <v>197</v>
      </c>
      <c r="AT209" s="134" t="s">
        <v>194</v>
      </c>
      <c r="AU209" s="134" t="s">
        <v>94</v>
      </c>
      <c r="AY209" s="16" t="s">
        <v>127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6" t="s">
        <v>92</v>
      </c>
      <c r="BK209" s="135">
        <f>ROUND(I209*H209,2)</f>
        <v>0</v>
      </c>
      <c r="BL209" s="16" t="s">
        <v>134</v>
      </c>
      <c r="BM209" s="134" t="s">
        <v>233</v>
      </c>
    </row>
    <row r="210" spans="2:65" s="12" customFormat="1" ht="11.25">
      <c r="B210" s="140"/>
      <c r="D210" s="141" t="s">
        <v>138</v>
      </c>
      <c r="E210" s="142" t="s">
        <v>82</v>
      </c>
      <c r="F210" s="143" t="s">
        <v>139</v>
      </c>
      <c r="H210" s="142" t="s">
        <v>82</v>
      </c>
      <c r="I210" s="144"/>
      <c r="L210" s="140"/>
      <c r="M210" s="145"/>
      <c r="T210" s="146"/>
      <c r="AT210" s="142" t="s">
        <v>138</v>
      </c>
      <c r="AU210" s="142" t="s">
        <v>94</v>
      </c>
      <c r="AV210" s="12" t="s">
        <v>92</v>
      </c>
      <c r="AW210" s="12" t="s">
        <v>42</v>
      </c>
      <c r="AX210" s="12" t="s">
        <v>84</v>
      </c>
      <c r="AY210" s="142" t="s">
        <v>127</v>
      </c>
    </row>
    <row r="211" spans="2:65" s="12" customFormat="1" ht="11.25">
      <c r="B211" s="140"/>
      <c r="D211" s="141" t="s">
        <v>138</v>
      </c>
      <c r="E211" s="142" t="s">
        <v>82</v>
      </c>
      <c r="F211" s="143" t="s">
        <v>140</v>
      </c>
      <c r="H211" s="142" t="s">
        <v>82</v>
      </c>
      <c r="I211" s="144"/>
      <c r="L211" s="140"/>
      <c r="M211" s="145"/>
      <c r="T211" s="146"/>
      <c r="AT211" s="142" t="s">
        <v>138</v>
      </c>
      <c r="AU211" s="142" t="s">
        <v>94</v>
      </c>
      <c r="AV211" s="12" t="s">
        <v>92</v>
      </c>
      <c r="AW211" s="12" t="s">
        <v>42</v>
      </c>
      <c r="AX211" s="12" t="s">
        <v>84</v>
      </c>
      <c r="AY211" s="142" t="s">
        <v>127</v>
      </c>
    </row>
    <row r="212" spans="2:65" s="12" customFormat="1" ht="11.25">
      <c r="B212" s="140"/>
      <c r="D212" s="141" t="s">
        <v>138</v>
      </c>
      <c r="E212" s="142" t="s">
        <v>82</v>
      </c>
      <c r="F212" s="143" t="s">
        <v>227</v>
      </c>
      <c r="H212" s="142" t="s">
        <v>82</v>
      </c>
      <c r="I212" s="144"/>
      <c r="L212" s="140"/>
      <c r="M212" s="145"/>
      <c r="T212" s="146"/>
      <c r="AT212" s="142" t="s">
        <v>138</v>
      </c>
      <c r="AU212" s="142" t="s">
        <v>94</v>
      </c>
      <c r="AV212" s="12" t="s">
        <v>92</v>
      </c>
      <c r="AW212" s="12" t="s">
        <v>42</v>
      </c>
      <c r="AX212" s="12" t="s">
        <v>84</v>
      </c>
      <c r="AY212" s="142" t="s">
        <v>127</v>
      </c>
    </row>
    <row r="213" spans="2:65" s="13" customFormat="1" ht="11.25">
      <c r="B213" s="147"/>
      <c r="D213" s="141" t="s">
        <v>138</v>
      </c>
      <c r="E213" s="148" t="s">
        <v>82</v>
      </c>
      <c r="F213" s="149" t="s">
        <v>234</v>
      </c>
      <c r="H213" s="150">
        <v>0.02</v>
      </c>
      <c r="I213" s="151"/>
      <c r="L213" s="147"/>
      <c r="M213" s="152"/>
      <c r="T213" s="153"/>
      <c r="AT213" s="148" t="s">
        <v>138</v>
      </c>
      <c r="AU213" s="148" t="s">
        <v>94</v>
      </c>
      <c r="AV213" s="13" t="s">
        <v>94</v>
      </c>
      <c r="AW213" s="13" t="s">
        <v>42</v>
      </c>
      <c r="AX213" s="13" t="s">
        <v>84</v>
      </c>
      <c r="AY213" s="148" t="s">
        <v>127</v>
      </c>
    </row>
    <row r="214" spans="2:65" s="12" customFormat="1" ht="11.25">
      <c r="B214" s="140"/>
      <c r="D214" s="141" t="s">
        <v>138</v>
      </c>
      <c r="E214" s="142" t="s">
        <v>82</v>
      </c>
      <c r="F214" s="143" t="s">
        <v>229</v>
      </c>
      <c r="H214" s="142" t="s">
        <v>82</v>
      </c>
      <c r="I214" s="144"/>
      <c r="L214" s="140"/>
      <c r="M214" s="145"/>
      <c r="T214" s="146"/>
      <c r="AT214" s="142" t="s">
        <v>138</v>
      </c>
      <c r="AU214" s="142" t="s">
        <v>94</v>
      </c>
      <c r="AV214" s="12" t="s">
        <v>92</v>
      </c>
      <c r="AW214" s="12" t="s">
        <v>42</v>
      </c>
      <c r="AX214" s="12" t="s">
        <v>84</v>
      </c>
      <c r="AY214" s="142" t="s">
        <v>127</v>
      </c>
    </row>
    <row r="215" spans="2:65" s="13" customFormat="1" ht="11.25">
      <c r="B215" s="147"/>
      <c r="D215" s="141" t="s">
        <v>138</v>
      </c>
      <c r="E215" s="148" t="s">
        <v>82</v>
      </c>
      <c r="F215" s="149" t="s">
        <v>234</v>
      </c>
      <c r="H215" s="150">
        <v>0.02</v>
      </c>
      <c r="I215" s="151"/>
      <c r="L215" s="147"/>
      <c r="M215" s="152"/>
      <c r="T215" s="153"/>
      <c r="AT215" s="148" t="s">
        <v>138</v>
      </c>
      <c r="AU215" s="148" t="s">
        <v>94</v>
      </c>
      <c r="AV215" s="13" t="s">
        <v>94</v>
      </c>
      <c r="AW215" s="13" t="s">
        <v>42</v>
      </c>
      <c r="AX215" s="13" t="s">
        <v>84</v>
      </c>
      <c r="AY215" s="148" t="s">
        <v>127</v>
      </c>
    </row>
    <row r="216" spans="2:65" s="14" customFormat="1" ht="11.25">
      <c r="B216" s="154"/>
      <c r="D216" s="141" t="s">
        <v>138</v>
      </c>
      <c r="E216" s="155" t="s">
        <v>82</v>
      </c>
      <c r="F216" s="156" t="s">
        <v>151</v>
      </c>
      <c r="H216" s="157">
        <v>0.04</v>
      </c>
      <c r="I216" s="158"/>
      <c r="L216" s="154"/>
      <c r="M216" s="159"/>
      <c r="T216" s="160"/>
      <c r="AT216" s="155" t="s">
        <v>138</v>
      </c>
      <c r="AU216" s="155" t="s">
        <v>94</v>
      </c>
      <c r="AV216" s="14" t="s">
        <v>134</v>
      </c>
      <c r="AW216" s="14" t="s">
        <v>42</v>
      </c>
      <c r="AX216" s="14" t="s">
        <v>92</v>
      </c>
      <c r="AY216" s="155" t="s">
        <v>127</v>
      </c>
    </row>
    <row r="217" spans="2:65" s="11" customFormat="1" ht="25.9" customHeight="1">
      <c r="B217" s="111"/>
      <c r="D217" s="112" t="s">
        <v>83</v>
      </c>
      <c r="E217" s="113" t="s">
        <v>194</v>
      </c>
      <c r="F217" s="113" t="s">
        <v>235</v>
      </c>
      <c r="I217" s="114"/>
      <c r="J217" s="115">
        <f>BK217</f>
        <v>0</v>
      </c>
      <c r="L217" s="111"/>
      <c r="M217" s="116"/>
      <c r="P217" s="117">
        <f>P218+P350+P711</f>
        <v>0</v>
      </c>
      <c r="R217" s="117">
        <f>R218+R350+R711</f>
        <v>9.3960755699999989</v>
      </c>
      <c r="T217" s="118">
        <f>T218+T350+T711</f>
        <v>0</v>
      </c>
      <c r="AR217" s="112" t="s">
        <v>162</v>
      </c>
      <c r="AT217" s="119" t="s">
        <v>83</v>
      </c>
      <c r="AU217" s="119" t="s">
        <v>84</v>
      </c>
      <c r="AY217" s="112" t="s">
        <v>127</v>
      </c>
      <c r="BK217" s="120">
        <f>BK218+BK350+BK711</f>
        <v>0</v>
      </c>
    </row>
    <row r="218" spans="2:65" s="11" customFormat="1" ht="22.9" customHeight="1">
      <c r="B218" s="111"/>
      <c r="D218" s="112" t="s">
        <v>83</v>
      </c>
      <c r="E218" s="121" t="s">
        <v>236</v>
      </c>
      <c r="F218" s="121" t="s">
        <v>237</v>
      </c>
      <c r="I218" s="114"/>
      <c r="J218" s="122">
        <f>BK218</f>
        <v>0</v>
      </c>
      <c r="L218" s="111"/>
      <c r="M218" s="116"/>
      <c r="P218" s="117">
        <f>SUM(P219:P349)</f>
        <v>0</v>
      </c>
      <c r="R218" s="117">
        <f>SUM(R219:R349)</f>
        <v>7.8625E-2</v>
      </c>
      <c r="T218" s="118">
        <f>SUM(T219:T349)</f>
        <v>0</v>
      </c>
      <c r="AR218" s="112" t="s">
        <v>162</v>
      </c>
      <c r="AT218" s="119" t="s">
        <v>83</v>
      </c>
      <c r="AU218" s="119" t="s">
        <v>92</v>
      </c>
      <c r="AY218" s="112" t="s">
        <v>127</v>
      </c>
      <c r="BK218" s="120">
        <f>SUM(BK219:BK349)</f>
        <v>0</v>
      </c>
    </row>
    <row r="219" spans="2:65" s="1" customFormat="1" ht="16.5" customHeight="1">
      <c r="B219" s="32"/>
      <c r="C219" s="123" t="s">
        <v>238</v>
      </c>
      <c r="D219" s="123" t="s">
        <v>129</v>
      </c>
      <c r="E219" s="124" t="s">
        <v>239</v>
      </c>
      <c r="F219" s="125" t="s">
        <v>240</v>
      </c>
      <c r="G219" s="126" t="s">
        <v>188</v>
      </c>
      <c r="H219" s="127">
        <v>2</v>
      </c>
      <c r="I219" s="128"/>
      <c r="J219" s="129">
        <f>ROUND(I219*H219,2)</f>
        <v>0</v>
      </c>
      <c r="K219" s="125" t="s">
        <v>204</v>
      </c>
      <c r="L219" s="32"/>
      <c r="M219" s="130" t="s">
        <v>82</v>
      </c>
      <c r="N219" s="131" t="s">
        <v>54</v>
      </c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R219" s="134" t="s">
        <v>241</v>
      </c>
      <c r="AT219" s="134" t="s">
        <v>129</v>
      </c>
      <c r="AU219" s="134" t="s">
        <v>94</v>
      </c>
      <c r="AY219" s="16" t="s">
        <v>127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6" t="s">
        <v>92</v>
      </c>
      <c r="BK219" s="135">
        <f>ROUND(I219*H219,2)</f>
        <v>0</v>
      </c>
      <c r="BL219" s="16" t="s">
        <v>241</v>
      </c>
      <c r="BM219" s="134" t="s">
        <v>242</v>
      </c>
    </row>
    <row r="220" spans="2:65" s="12" customFormat="1" ht="11.25">
      <c r="B220" s="140"/>
      <c r="D220" s="141" t="s">
        <v>138</v>
      </c>
      <c r="E220" s="142" t="s">
        <v>82</v>
      </c>
      <c r="F220" s="143" t="s">
        <v>139</v>
      </c>
      <c r="H220" s="142" t="s">
        <v>82</v>
      </c>
      <c r="I220" s="144"/>
      <c r="L220" s="140"/>
      <c r="M220" s="145"/>
      <c r="T220" s="146"/>
      <c r="AT220" s="142" t="s">
        <v>138</v>
      </c>
      <c r="AU220" s="142" t="s">
        <v>94</v>
      </c>
      <c r="AV220" s="12" t="s">
        <v>92</v>
      </c>
      <c r="AW220" s="12" t="s">
        <v>42</v>
      </c>
      <c r="AX220" s="12" t="s">
        <v>84</v>
      </c>
      <c r="AY220" s="142" t="s">
        <v>127</v>
      </c>
    </row>
    <row r="221" spans="2:65" s="12" customFormat="1" ht="11.25">
      <c r="B221" s="140"/>
      <c r="D221" s="141" t="s">
        <v>138</v>
      </c>
      <c r="E221" s="142" t="s">
        <v>82</v>
      </c>
      <c r="F221" s="143" t="s">
        <v>140</v>
      </c>
      <c r="H221" s="142" t="s">
        <v>82</v>
      </c>
      <c r="I221" s="144"/>
      <c r="L221" s="140"/>
      <c r="M221" s="145"/>
      <c r="T221" s="146"/>
      <c r="AT221" s="142" t="s">
        <v>138</v>
      </c>
      <c r="AU221" s="142" t="s">
        <v>94</v>
      </c>
      <c r="AV221" s="12" t="s">
        <v>92</v>
      </c>
      <c r="AW221" s="12" t="s">
        <v>42</v>
      </c>
      <c r="AX221" s="12" t="s">
        <v>84</v>
      </c>
      <c r="AY221" s="142" t="s">
        <v>127</v>
      </c>
    </row>
    <row r="222" spans="2:65" s="12" customFormat="1" ht="11.25">
      <c r="B222" s="140"/>
      <c r="D222" s="141" t="s">
        <v>138</v>
      </c>
      <c r="E222" s="142" t="s">
        <v>82</v>
      </c>
      <c r="F222" s="143" t="s">
        <v>243</v>
      </c>
      <c r="H222" s="142" t="s">
        <v>82</v>
      </c>
      <c r="I222" s="144"/>
      <c r="L222" s="140"/>
      <c r="M222" s="145"/>
      <c r="T222" s="146"/>
      <c r="AT222" s="142" t="s">
        <v>138</v>
      </c>
      <c r="AU222" s="142" t="s">
        <v>94</v>
      </c>
      <c r="AV222" s="12" t="s">
        <v>92</v>
      </c>
      <c r="AW222" s="12" t="s">
        <v>42</v>
      </c>
      <c r="AX222" s="12" t="s">
        <v>84</v>
      </c>
      <c r="AY222" s="142" t="s">
        <v>127</v>
      </c>
    </row>
    <row r="223" spans="2:65" s="13" customFormat="1" ht="11.25">
      <c r="B223" s="147"/>
      <c r="D223" s="141" t="s">
        <v>138</v>
      </c>
      <c r="E223" s="148" t="s">
        <v>82</v>
      </c>
      <c r="F223" s="149" t="s">
        <v>94</v>
      </c>
      <c r="H223" s="150">
        <v>2</v>
      </c>
      <c r="I223" s="151"/>
      <c r="L223" s="147"/>
      <c r="M223" s="152"/>
      <c r="T223" s="153"/>
      <c r="AT223" s="148" t="s">
        <v>138</v>
      </c>
      <c r="AU223" s="148" t="s">
        <v>94</v>
      </c>
      <c r="AV223" s="13" t="s">
        <v>94</v>
      </c>
      <c r="AW223" s="13" t="s">
        <v>42</v>
      </c>
      <c r="AX223" s="13" t="s">
        <v>92</v>
      </c>
      <c r="AY223" s="148" t="s">
        <v>127</v>
      </c>
    </row>
    <row r="224" spans="2:65" s="1" customFormat="1" ht="16.5" customHeight="1">
      <c r="B224" s="32"/>
      <c r="C224" s="161" t="s">
        <v>244</v>
      </c>
      <c r="D224" s="161" t="s">
        <v>194</v>
      </c>
      <c r="E224" s="162" t="s">
        <v>245</v>
      </c>
      <c r="F224" s="163" t="s">
        <v>246</v>
      </c>
      <c r="G224" s="164" t="s">
        <v>225</v>
      </c>
      <c r="H224" s="165">
        <v>1</v>
      </c>
      <c r="I224" s="166"/>
      <c r="J224" s="167">
        <f>ROUND(I224*H224,2)</f>
        <v>0</v>
      </c>
      <c r="K224" s="163" t="s">
        <v>133</v>
      </c>
      <c r="L224" s="168"/>
      <c r="M224" s="169" t="s">
        <v>82</v>
      </c>
      <c r="N224" s="170" t="s">
        <v>54</v>
      </c>
      <c r="P224" s="132">
        <f>O224*H224</f>
        <v>0</v>
      </c>
      <c r="Q224" s="132">
        <v>1.0000000000000001E-5</v>
      </c>
      <c r="R224" s="132">
        <f>Q224*H224</f>
        <v>1.0000000000000001E-5</v>
      </c>
      <c r="S224" s="132">
        <v>0</v>
      </c>
      <c r="T224" s="133">
        <f>S224*H224</f>
        <v>0</v>
      </c>
      <c r="AR224" s="134" t="s">
        <v>247</v>
      </c>
      <c r="AT224" s="134" t="s">
        <v>194</v>
      </c>
      <c r="AU224" s="134" t="s">
        <v>94</v>
      </c>
      <c r="AY224" s="16" t="s">
        <v>127</v>
      </c>
      <c r="BE224" s="135">
        <f>IF(N224="základní",J224,0)</f>
        <v>0</v>
      </c>
      <c r="BF224" s="135">
        <f>IF(N224="snížená",J224,0)</f>
        <v>0</v>
      </c>
      <c r="BG224" s="135">
        <f>IF(N224="zákl. přenesená",J224,0)</f>
        <v>0</v>
      </c>
      <c r="BH224" s="135">
        <f>IF(N224="sníž. přenesená",J224,0)</f>
        <v>0</v>
      </c>
      <c r="BI224" s="135">
        <f>IF(N224="nulová",J224,0)</f>
        <v>0</v>
      </c>
      <c r="BJ224" s="16" t="s">
        <v>92</v>
      </c>
      <c r="BK224" s="135">
        <f>ROUND(I224*H224,2)</f>
        <v>0</v>
      </c>
      <c r="BL224" s="16" t="s">
        <v>241</v>
      </c>
      <c r="BM224" s="134" t="s">
        <v>248</v>
      </c>
    </row>
    <row r="225" spans="2:65" s="12" customFormat="1" ht="11.25">
      <c r="B225" s="140"/>
      <c r="D225" s="141" t="s">
        <v>138</v>
      </c>
      <c r="E225" s="142" t="s">
        <v>82</v>
      </c>
      <c r="F225" s="143" t="s">
        <v>139</v>
      </c>
      <c r="H225" s="142" t="s">
        <v>82</v>
      </c>
      <c r="I225" s="144"/>
      <c r="L225" s="140"/>
      <c r="M225" s="145"/>
      <c r="T225" s="146"/>
      <c r="AT225" s="142" t="s">
        <v>138</v>
      </c>
      <c r="AU225" s="142" t="s">
        <v>94</v>
      </c>
      <c r="AV225" s="12" t="s">
        <v>92</v>
      </c>
      <c r="AW225" s="12" t="s">
        <v>42</v>
      </c>
      <c r="AX225" s="12" t="s">
        <v>84</v>
      </c>
      <c r="AY225" s="142" t="s">
        <v>127</v>
      </c>
    </row>
    <row r="226" spans="2:65" s="12" customFormat="1" ht="11.25">
      <c r="B226" s="140"/>
      <c r="D226" s="141" t="s">
        <v>138</v>
      </c>
      <c r="E226" s="142" t="s">
        <v>82</v>
      </c>
      <c r="F226" s="143" t="s">
        <v>140</v>
      </c>
      <c r="H226" s="142" t="s">
        <v>82</v>
      </c>
      <c r="I226" s="144"/>
      <c r="L226" s="140"/>
      <c r="M226" s="145"/>
      <c r="T226" s="146"/>
      <c r="AT226" s="142" t="s">
        <v>138</v>
      </c>
      <c r="AU226" s="142" t="s">
        <v>94</v>
      </c>
      <c r="AV226" s="12" t="s">
        <v>92</v>
      </c>
      <c r="AW226" s="12" t="s">
        <v>42</v>
      </c>
      <c r="AX226" s="12" t="s">
        <v>84</v>
      </c>
      <c r="AY226" s="142" t="s">
        <v>127</v>
      </c>
    </row>
    <row r="227" spans="2:65" s="12" customFormat="1" ht="11.25">
      <c r="B227" s="140"/>
      <c r="D227" s="141" t="s">
        <v>138</v>
      </c>
      <c r="E227" s="142" t="s">
        <v>82</v>
      </c>
      <c r="F227" s="143" t="s">
        <v>243</v>
      </c>
      <c r="H227" s="142" t="s">
        <v>82</v>
      </c>
      <c r="I227" s="144"/>
      <c r="L227" s="140"/>
      <c r="M227" s="145"/>
      <c r="T227" s="146"/>
      <c r="AT227" s="142" t="s">
        <v>138</v>
      </c>
      <c r="AU227" s="142" t="s">
        <v>94</v>
      </c>
      <c r="AV227" s="12" t="s">
        <v>92</v>
      </c>
      <c r="AW227" s="12" t="s">
        <v>42</v>
      </c>
      <c r="AX227" s="12" t="s">
        <v>84</v>
      </c>
      <c r="AY227" s="142" t="s">
        <v>127</v>
      </c>
    </row>
    <row r="228" spans="2:65" s="13" customFormat="1" ht="11.25">
      <c r="B228" s="147"/>
      <c r="D228" s="141" t="s">
        <v>138</v>
      </c>
      <c r="E228" s="148" t="s">
        <v>82</v>
      </c>
      <c r="F228" s="149" t="s">
        <v>92</v>
      </c>
      <c r="H228" s="150">
        <v>1</v>
      </c>
      <c r="I228" s="151"/>
      <c r="L228" s="147"/>
      <c r="M228" s="152"/>
      <c r="T228" s="153"/>
      <c r="AT228" s="148" t="s">
        <v>138</v>
      </c>
      <c r="AU228" s="148" t="s">
        <v>94</v>
      </c>
      <c r="AV228" s="13" t="s">
        <v>94</v>
      </c>
      <c r="AW228" s="13" t="s">
        <v>42</v>
      </c>
      <c r="AX228" s="13" t="s">
        <v>92</v>
      </c>
      <c r="AY228" s="148" t="s">
        <v>127</v>
      </c>
    </row>
    <row r="229" spans="2:65" s="1" customFormat="1" ht="33" customHeight="1">
      <c r="B229" s="32"/>
      <c r="C229" s="123" t="s">
        <v>249</v>
      </c>
      <c r="D229" s="123" t="s">
        <v>129</v>
      </c>
      <c r="E229" s="124" t="s">
        <v>250</v>
      </c>
      <c r="F229" s="125" t="s">
        <v>251</v>
      </c>
      <c r="G229" s="126" t="s">
        <v>188</v>
      </c>
      <c r="H229" s="127">
        <v>20</v>
      </c>
      <c r="I229" s="128"/>
      <c r="J229" s="129">
        <f>ROUND(I229*H229,2)</f>
        <v>0</v>
      </c>
      <c r="K229" s="125" t="s">
        <v>133</v>
      </c>
      <c r="L229" s="32"/>
      <c r="M229" s="130" t="s">
        <v>82</v>
      </c>
      <c r="N229" s="131" t="s">
        <v>54</v>
      </c>
      <c r="P229" s="132">
        <f>O229*H229</f>
        <v>0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241</v>
      </c>
      <c r="AT229" s="134" t="s">
        <v>129</v>
      </c>
      <c r="AU229" s="134" t="s">
        <v>94</v>
      </c>
      <c r="AY229" s="16" t="s">
        <v>127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6" t="s">
        <v>92</v>
      </c>
      <c r="BK229" s="135">
        <f>ROUND(I229*H229,2)</f>
        <v>0</v>
      </c>
      <c r="BL229" s="16" t="s">
        <v>241</v>
      </c>
      <c r="BM229" s="134" t="s">
        <v>252</v>
      </c>
    </row>
    <row r="230" spans="2:65" s="1" customFormat="1" ht="11.25">
      <c r="B230" s="32"/>
      <c r="D230" s="136" t="s">
        <v>136</v>
      </c>
      <c r="F230" s="137" t="s">
        <v>253</v>
      </c>
      <c r="I230" s="138"/>
      <c r="L230" s="32"/>
      <c r="M230" s="139"/>
      <c r="T230" s="53"/>
      <c r="AT230" s="16" t="s">
        <v>136</v>
      </c>
      <c r="AU230" s="16" t="s">
        <v>94</v>
      </c>
    </row>
    <row r="231" spans="2:65" s="12" customFormat="1" ht="11.25">
      <c r="B231" s="140"/>
      <c r="D231" s="141" t="s">
        <v>138</v>
      </c>
      <c r="E231" s="142" t="s">
        <v>82</v>
      </c>
      <c r="F231" s="143" t="s">
        <v>254</v>
      </c>
      <c r="H231" s="142" t="s">
        <v>82</v>
      </c>
      <c r="I231" s="144"/>
      <c r="L231" s="140"/>
      <c r="M231" s="145"/>
      <c r="T231" s="146"/>
      <c r="AT231" s="142" t="s">
        <v>138</v>
      </c>
      <c r="AU231" s="142" t="s">
        <v>94</v>
      </c>
      <c r="AV231" s="12" t="s">
        <v>92</v>
      </c>
      <c r="AW231" s="12" t="s">
        <v>42</v>
      </c>
      <c r="AX231" s="12" t="s">
        <v>84</v>
      </c>
      <c r="AY231" s="142" t="s">
        <v>127</v>
      </c>
    </row>
    <row r="232" spans="2:65" s="12" customFormat="1" ht="11.25">
      <c r="B232" s="140"/>
      <c r="D232" s="141" t="s">
        <v>138</v>
      </c>
      <c r="E232" s="142" t="s">
        <v>82</v>
      </c>
      <c r="F232" s="143" t="s">
        <v>255</v>
      </c>
      <c r="H232" s="142" t="s">
        <v>82</v>
      </c>
      <c r="I232" s="144"/>
      <c r="L232" s="140"/>
      <c r="M232" s="145"/>
      <c r="T232" s="146"/>
      <c r="AT232" s="142" t="s">
        <v>138</v>
      </c>
      <c r="AU232" s="142" t="s">
        <v>94</v>
      </c>
      <c r="AV232" s="12" t="s">
        <v>92</v>
      </c>
      <c r="AW232" s="12" t="s">
        <v>42</v>
      </c>
      <c r="AX232" s="12" t="s">
        <v>84</v>
      </c>
      <c r="AY232" s="142" t="s">
        <v>127</v>
      </c>
    </row>
    <row r="233" spans="2:65" s="12" customFormat="1" ht="11.25">
      <c r="B233" s="140"/>
      <c r="D233" s="141" t="s">
        <v>138</v>
      </c>
      <c r="E233" s="142" t="s">
        <v>82</v>
      </c>
      <c r="F233" s="143" t="s">
        <v>256</v>
      </c>
      <c r="H233" s="142" t="s">
        <v>82</v>
      </c>
      <c r="I233" s="144"/>
      <c r="L233" s="140"/>
      <c r="M233" s="145"/>
      <c r="T233" s="146"/>
      <c r="AT233" s="142" t="s">
        <v>138</v>
      </c>
      <c r="AU233" s="142" t="s">
        <v>94</v>
      </c>
      <c r="AV233" s="12" t="s">
        <v>92</v>
      </c>
      <c r="AW233" s="12" t="s">
        <v>42</v>
      </c>
      <c r="AX233" s="12" t="s">
        <v>84</v>
      </c>
      <c r="AY233" s="142" t="s">
        <v>127</v>
      </c>
    </row>
    <row r="234" spans="2:65" s="13" customFormat="1" ht="11.25">
      <c r="B234" s="147"/>
      <c r="D234" s="141" t="s">
        <v>138</v>
      </c>
      <c r="E234" s="148" t="s">
        <v>82</v>
      </c>
      <c r="F234" s="149" t="s">
        <v>257</v>
      </c>
      <c r="H234" s="150">
        <v>20</v>
      </c>
      <c r="I234" s="151"/>
      <c r="L234" s="147"/>
      <c r="M234" s="152"/>
      <c r="T234" s="153"/>
      <c r="AT234" s="148" t="s">
        <v>138</v>
      </c>
      <c r="AU234" s="148" t="s">
        <v>94</v>
      </c>
      <c r="AV234" s="13" t="s">
        <v>94</v>
      </c>
      <c r="AW234" s="13" t="s">
        <v>42</v>
      </c>
      <c r="AX234" s="13" t="s">
        <v>92</v>
      </c>
      <c r="AY234" s="148" t="s">
        <v>127</v>
      </c>
    </row>
    <row r="235" spans="2:65" s="1" customFormat="1" ht="37.9" customHeight="1">
      <c r="B235" s="32"/>
      <c r="C235" s="123" t="s">
        <v>258</v>
      </c>
      <c r="D235" s="123" t="s">
        <v>129</v>
      </c>
      <c r="E235" s="124" t="s">
        <v>259</v>
      </c>
      <c r="F235" s="125" t="s">
        <v>260</v>
      </c>
      <c r="G235" s="126" t="s">
        <v>188</v>
      </c>
      <c r="H235" s="127">
        <v>5</v>
      </c>
      <c r="I235" s="128"/>
      <c r="J235" s="129">
        <f>ROUND(I235*H235,2)</f>
        <v>0</v>
      </c>
      <c r="K235" s="125" t="s">
        <v>133</v>
      </c>
      <c r="L235" s="32"/>
      <c r="M235" s="130" t="s">
        <v>82</v>
      </c>
      <c r="N235" s="131" t="s">
        <v>54</v>
      </c>
      <c r="P235" s="132">
        <f>O235*H235</f>
        <v>0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34" t="s">
        <v>241</v>
      </c>
      <c r="AT235" s="134" t="s">
        <v>129</v>
      </c>
      <c r="AU235" s="134" t="s">
        <v>94</v>
      </c>
      <c r="AY235" s="16" t="s">
        <v>127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6" t="s">
        <v>92</v>
      </c>
      <c r="BK235" s="135">
        <f>ROUND(I235*H235,2)</f>
        <v>0</v>
      </c>
      <c r="BL235" s="16" t="s">
        <v>241</v>
      </c>
      <c r="BM235" s="134" t="s">
        <v>261</v>
      </c>
    </row>
    <row r="236" spans="2:65" s="1" customFormat="1" ht="11.25">
      <c r="B236" s="32"/>
      <c r="D236" s="136" t="s">
        <v>136</v>
      </c>
      <c r="F236" s="137" t="s">
        <v>262</v>
      </c>
      <c r="I236" s="138"/>
      <c r="L236" s="32"/>
      <c r="M236" s="139"/>
      <c r="T236" s="53"/>
      <c r="AT236" s="16" t="s">
        <v>136</v>
      </c>
      <c r="AU236" s="16" t="s">
        <v>94</v>
      </c>
    </row>
    <row r="237" spans="2:65" s="12" customFormat="1" ht="11.25">
      <c r="B237" s="140"/>
      <c r="D237" s="141" t="s">
        <v>138</v>
      </c>
      <c r="E237" s="142" t="s">
        <v>82</v>
      </c>
      <c r="F237" s="143" t="s">
        <v>254</v>
      </c>
      <c r="H237" s="142" t="s">
        <v>82</v>
      </c>
      <c r="I237" s="144"/>
      <c r="L237" s="140"/>
      <c r="M237" s="145"/>
      <c r="T237" s="146"/>
      <c r="AT237" s="142" t="s">
        <v>138</v>
      </c>
      <c r="AU237" s="142" t="s">
        <v>94</v>
      </c>
      <c r="AV237" s="12" t="s">
        <v>92</v>
      </c>
      <c r="AW237" s="12" t="s">
        <v>42</v>
      </c>
      <c r="AX237" s="12" t="s">
        <v>84</v>
      </c>
      <c r="AY237" s="142" t="s">
        <v>127</v>
      </c>
    </row>
    <row r="238" spans="2:65" s="12" customFormat="1" ht="11.25">
      <c r="B238" s="140"/>
      <c r="D238" s="141" t="s">
        <v>138</v>
      </c>
      <c r="E238" s="142" t="s">
        <v>82</v>
      </c>
      <c r="F238" s="143" t="s">
        <v>255</v>
      </c>
      <c r="H238" s="142" t="s">
        <v>82</v>
      </c>
      <c r="I238" s="144"/>
      <c r="L238" s="140"/>
      <c r="M238" s="145"/>
      <c r="T238" s="146"/>
      <c r="AT238" s="142" t="s">
        <v>138</v>
      </c>
      <c r="AU238" s="142" t="s">
        <v>94</v>
      </c>
      <c r="AV238" s="12" t="s">
        <v>92</v>
      </c>
      <c r="AW238" s="12" t="s">
        <v>42</v>
      </c>
      <c r="AX238" s="12" t="s">
        <v>84</v>
      </c>
      <c r="AY238" s="142" t="s">
        <v>127</v>
      </c>
    </row>
    <row r="239" spans="2:65" s="12" customFormat="1" ht="22.5">
      <c r="B239" s="140"/>
      <c r="D239" s="141" t="s">
        <v>138</v>
      </c>
      <c r="E239" s="142" t="s">
        <v>82</v>
      </c>
      <c r="F239" s="143" t="s">
        <v>263</v>
      </c>
      <c r="H239" s="142" t="s">
        <v>82</v>
      </c>
      <c r="I239" s="144"/>
      <c r="L239" s="140"/>
      <c r="M239" s="145"/>
      <c r="T239" s="146"/>
      <c r="AT239" s="142" t="s">
        <v>138</v>
      </c>
      <c r="AU239" s="142" t="s">
        <v>94</v>
      </c>
      <c r="AV239" s="12" t="s">
        <v>92</v>
      </c>
      <c r="AW239" s="12" t="s">
        <v>42</v>
      </c>
      <c r="AX239" s="12" t="s">
        <v>84</v>
      </c>
      <c r="AY239" s="142" t="s">
        <v>127</v>
      </c>
    </row>
    <row r="240" spans="2:65" s="13" customFormat="1" ht="11.25">
      <c r="B240" s="147"/>
      <c r="D240" s="141" t="s">
        <v>138</v>
      </c>
      <c r="E240" s="148" t="s">
        <v>82</v>
      </c>
      <c r="F240" s="149" t="s">
        <v>264</v>
      </c>
      <c r="H240" s="150">
        <v>5</v>
      </c>
      <c r="I240" s="151"/>
      <c r="L240" s="147"/>
      <c r="M240" s="152"/>
      <c r="T240" s="153"/>
      <c r="AT240" s="148" t="s">
        <v>138</v>
      </c>
      <c r="AU240" s="148" t="s">
        <v>94</v>
      </c>
      <c r="AV240" s="13" t="s">
        <v>94</v>
      </c>
      <c r="AW240" s="13" t="s">
        <v>42</v>
      </c>
      <c r="AX240" s="13" t="s">
        <v>92</v>
      </c>
      <c r="AY240" s="148" t="s">
        <v>127</v>
      </c>
    </row>
    <row r="241" spans="2:65" s="1" customFormat="1" ht="24.2" customHeight="1">
      <c r="B241" s="32"/>
      <c r="C241" s="161" t="s">
        <v>265</v>
      </c>
      <c r="D241" s="161" t="s">
        <v>194</v>
      </c>
      <c r="E241" s="162" t="s">
        <v>266</v>
      </c>
      <c r="F241" s="163" t="s">
        <v>267</v>
      </c>
      <c r="G241" s="164" t="s">
        <v>188</v>
      </c>
      <c r="H241" s="165">
        <v>5</v>
      </c>
      <c r="I241" s="166"/>
      <c r="J241" s="167">
        <f>ROUND(I241*H241,2)</f>
        <v>0</v>
      </c>
      <c r="K241" s="163" t="s">
        <v>133</v>
      </c>
      <c r="L241" s="168"/>
      <c r="M241" s="169" t="s">
        <v>82</v>
      </c>
      <c r="N241" s="170" t="s">
        <v>54</v>
      </c>
      <c r="P241" s="132">
        <f>O241*H241</f>
        <v>0</v>
      </c>
      <c r="Q241" s="132">
        <v>3.7000000000000002E-3</v>
      </c>
      <c r="R241" s="132">
        <f>Q241*H241</f>
        <v>1.8500000000000003E-2</v>
      </c>
      <c r="S241" s="132">
        <v>0</v>
      </c>
      <c r="T241" s="133">
        <f>S241*H241</f>
        <v>0</v>
      </c>
      <c r="AR241" s="134" t="s">
        <v>247</v>
      </c>
      <c r="AT241" s="134" t="s">
        <v>194</v>
      </c>
      <c r="AU241" s="134" t="s">
        <v>94</v>
      </c>
      <c r="AY241" s="16" t="s">
        <v>127</v>
      </c>
      <c r="BE241" s="135">
        <f>IF(N241="základní",J241,0)</f>
        <v>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6" t="s">
        <v>92</v>
      </c>
      <c r="BK241" s="135">
        <f>ROUND(I241*H241,2)</f>
        <v>0</v>
      </c>
      <c r="BL241" s="16" t="s">
        <v>241</v>
      </c>
      <c r="BM241" s="134" t="s">
        <v>268</v>
      </c>
    </row>
    <row r="242" spans="2:65" s="12" customFormat="1" ht="11.25">
      <c r="B242" s="140"/>
      <c r="D242" s="141" t="s">
        <v>138</v>
      </c>
      <c r="E242" s="142" t="s">
        <v>82</v>
      </c>
      <c r="F242" s="143" t="s">
        <v>254</v>
      </c>
      <c r="H242" s="142" t="s">
        <v>82</v>
      </c>
      <c r="I242" s="144"/>
      <c r="L242" s="140"/>
      <c r="M242" s="145"/>
      <c r="T242" s="146"/>
      <c r="AT242" s="142" t="s">
        <v>138</v>
      </c>
      <c r="AU242" s="142" t="s">
        <v>94</v>
      </c>
      <c r="AV242" s="12" t="s">
        <v>92</v>
      </c>
      <c r="AW242" s="12" t="s">
        <v>42</v>
      </c>
      <c r="AX242" s="12" t="s">
        <v>84</v>
      </c>
      <c r="AY242" s="142" t="s">
        <v>127</v>
      </c>
    </row>
    <row r="243" spans="2:65" s="12" customFormat="1" ht="11.25">
      <c r="B243" s="140"/>
      <c r="D243" s="141" t="s">
        <v>138</v>
      </c>
      <c r="E243" s="142" t="s">
        <v>82</v>
      </c>
      <c r="F243" s="143" t="s">
        <v>255</v>
      </c>
      <c r="H243" s="142" t="s">
        <v>82</v>
      </c>
      <c r="I243" s="144"/>
      <c r="L243" s="140"/>
      <c r="M243" s="145"/>
      <c r="T243" s="146"/>
      <c r="AT243" s="142" t="s">
        <v>138</v>
      </c>
      <c r="AU243" s="142" t="s">
        <v>94</v>
      </c>
      <c r="AV243" s="12" t="s">
        <v>92</v>
      </c>
      <c r="AW243" s="12" t="s">
        <v>42</v>
      </c>
      <c r="AX243" s="12" t="s">
        <v>84</v>
      </c>
      <c r="AY243" s="142" t="s">
        <v>127</v>
      </c>
    </row>
    <row r="244" spans="2:65" s="12" customFormat="1" ht="22.5">
      <c r="B244" s="140"/>
      <c r="D244" s="141" t="s">
        <v>138</v>
      </c>
      <c r="E244" s="142" t="s">
        <v>82</v>
      </c>
      <c r="F244" s="143" t="s">
        <v>269</v>
      </c>
      <c r="H244" s="142" t="s">
        <v>82</v>
      </c>
      <c r="I244" s="144"/>
      <c r="L244" s="140"/>
      <c r="M244" s="145"/>
      <c r="T244" s="146"/>
      <c r="AT244" s="142" t="s">
        <v>138</v>
      </c>
      <c r="AU244" s="142" t="s">
        <v>94</v>
      </c>
      <c r="AV244" s="12" t="s">
        <v>92</v>
      </c>
      <c r="AW244" s="12" t="s">
        <v>42</v>
      </c>
      <c r="AX244" s="12" t="s">
        <v>84</v>
      </c>
      <c r="AY244" s="142" t="s">
        <v>127</v>
      </c>
    </row>
    <row r="245" spans="2:65" s="13" customFormat="1" ht="11.25">
      <c r="B245" s="147"/>
      <c r="D245" s="141" t="s">
        <v>138</v>
      </c>
      <c r="E245" s="148" t="s">
        <v>82</v>
      </c>
      <c r="F245" s="149" t="s">
        <v>264</v>
      </c>
      <c r="H245" s="150">
        <v>5</v>
      </c>
      <c r="I245" s="151"/>
      <c r="L245" s="147"/>
      <c r="M245" s="152"/>
      <c r="T245" s="153"/>
      <c r="AT245" s="148" t="s">
        <v>138</v>
      </c>
      <c r="AU245" s="148" t="s">
        <v>94</v>
      </c>
      <c r="AV245" s="13" t="s">
        <v>94</v>
      </c>
      <c r="AW245" s="13" t="s">
        <v>42</v>
      </c>
      <c r="AX245" s="13" t="s">
        <v>92</v>
      </c>
      <c r="AY245" s="148" t="s">
        <v>127</v>
      </c>
    </row>
    <row r="246" spans="2:65" s="1" customFormat="1" ht="24.2" customHeight="1">
      <c r="B246" s="32"/>
      <c r="C246" s="123" t="s">
        <v>270</v>
      </c>
      <c r="D246" s="123" t="s">
        <v>129</v>
      </c>
      <c r="E246" s="124" t="s">
        <v>271</v>
      </c>
      <c r="F246" s="125" t="s">
        <v>272</v>
      </c>
      <c r="G246" s="126" t="s">
        <v>188</v>
      </c>
      <c r="H246" s="127">
        <v>1</v>
      </c>
      <c r="I246" s="128"/>
      <c r="J246" s="129">
        <f>ROUND(I246*H246,2)</f>
        <v>0</v>
      </c>
      <c r="K246" s="125" t="s">
        <v>133</v>
      </c>
      <c r="L246" s="32"/>
      <c r="M246" s="130" t="s">
        <v>82</v>
      </c>
      <c r="N246" s="131" t="s">
        <v>54</v>
      </c>
      <c r="P246" s="132">
        <f>O246*H246</f>
        <v>0</v>
      </c>
      <c r="Q246" s="132">
        <v>0</v>
      </c>
      <c r="R246" s="132">
        <f>Q246*H246</f>
        <v>0</v>
      </c>
      <c r="S246" s="132">
        <v>0</v>
      </c>
      <c r="T246" s="133">
        <f>S246*H246</f>
        <v>0</v>
      </c>
      <c r="AR246" s="134" t="s">
        <v>241</v>
      </c>
      <c r="AT246" s="134" t="s">
        <v>129</v>
      </c>
      <c r="AU246" s="134" t="s">
        <v>94</v>
      </c>
      <c r="AY246" s="16" t="s">
        <v>127</v>
      </c>
      <c r="BE246" s="135">
        <f>IF(N246="základní",J246,0)</f>
        <v>0</v>
      </c>
      <c r="BF246" s="135">
        <f>IF(N246="snížená",J246,0)</f>
        <v>0</v>
      </c>
      <c r="BG246" s="135">
        <f>IF(N246="zákl. přenesená",J246,0)</f>
        <v>0</v>
      </c>
      <c r="BH246" s="135">
        <f>IF(N246="sníž. přenesená",J246,0)</f>
        <v>0</v>
      </c>
      <c r="BI246" s="135">
        <f>IF(N246="nulová",J246,0)</f>
        <v>0</v>
      </c>
      <c r="BJ246" s="16" t="s">
        <v>92</v>
      </c>
      <c r="BK246" s="135">
        <f>ROUND(I246*H246,2)</f>
        <v>0</v>
      </c>
      <c r="BL246" s="16" t="s">
        <v>241</v>
      </c>
      <c r="BM246" s="134" t="s">
        <v>273</v>
      </c>
    </row>
    <row r="247" spans="2:65" s="1" customFormat="1" ht="11.25">
      <c r="B247" s="32"/>
      <c r="D247" s="136" t="s">
        <v>136</v>
      </c>
      <c r="F247" s="137" t="s">
        <v>274</v>
      </c>
      <c r="I247" s="138"/>
      <c r="L247" s="32"/>
      <c r="M247" s="139"/>
      <c r="T247" s="53"/>
      <c r="AT247" s="16" t="s">
        <v>136</v>
      </c>
      <c r="AU247" s="16" t="s">
        <v>94</v>
      </c>
    </row>
    <row r="248" spans="2:65" s="12" customFormat="1" ht="11.25">
      <c r="B248" s="140"/>
      <c r="D248" s="141" t="s">
        <v>138</v>
      </c>
      <c r="E248" s="142" t="s">
        <v>82</v>
      </c>
      <c r="F248" s="143" t="s">
        <v>139</v>
      </c>
      <c r="H248" s="142" t="s">
        <v>82</v>
      </c>
      <c r="I248" s="144"/>
      <c r="L248" s="140"/>
      <c r="M248" s="145"/>
      <c r="T248" s="146"/>
      <c r="AT248" s="142" t="s">
        <v>138</v>
      </c>
      <c r="AU248" s="142" t="s">
        <v>94</v>
      </c>
      <c r="AV248" s="12" t="s">
        <v>92</v>
      </c>
      <c r="AW248" s="12" t="s">
        <v>42</v>
      </c>
      <c r="AX248" s="12" t="s">
        <v>84</v>
      </c>
      <c r="AY248" s="142" t="s">
        <v>127</v>
      </c>
    </row>
    <row r="249" spans="2:65" s="12" customFormat="1" ht="11.25">
      <c r="B249" s="140"/>
      <c r="D249" s="141" t="s">
        <v>138</v>
      </c>
      <c r="E249" s="142" t="s">
        <v>82</v>
      </c>
      <c r="F249" s="143" t="s">
        <v>255</v>
      </c>
      <c r="H249" s="142" t="s">
        <v>82</v>
      </c>
      <c r="I249" s="144"/>
      <c r="L249" s="140"/>
      <c r="M249" s="145"/>
      <c r="T249" s="146"/>
      <c r="AT249" s="142" t="s">
        <v>138</v>
      </c>
      <c r="AU249" s="142" t="s">
        <v>94</v>
      </c>
      <c r="AV249" s="12" t="s">
        <v>92</v>
      </c>
      <c r="AW249" s="12" t="s">
        <v>42</v>
      </c>
      <c r="AX249" s="12" t="s">
        <v>84</v>
      </c>
      <c r="AY249" s="142" t="s">
        <v>127</v>
      </c>
    </row>
    <row r="250" spans="2:65" s="12" customFormat="1" ht="11.25">
      <c r="B250" s="140"/>
      <c r="D250" s="141" t="s">
        <v>138</v>
      </c>
      <c r="E250" s="142" t="s">
        <v>82</v>
      </c>
      <c r="F250" s="143" t="s">
        <v>275</v>
      </c>
      <c r="H250" s="142" t="s">
        <v>82</v>
      </c>
      <c r="I250" s="144"/>
      <c r="L250" s="140"/>
      <c r="M250" s="145"/>
      <c r="T250" s="146"/>
      <c r="AT250" s="142" t="s">
        <v>138</v>
      </c>
      <c r="AU250" s="142" t="s">
        <v>94</v>
      </c>
      <c r="AV250" s="12" t="s">
        <v>92</v>
      </c>
      <c r="AW250" s="12" t="s">
        <v>42</v>
      </c>
      <c r="AX250" s="12" t="s">
        <v>84</v>
      </c>
      <c r="AY250" s="142" t="s">
        <v>127</v>
      </c>
    </row>
    <row r="251" spans="2:65" s="13" customFormat="1" ht="11.25">
      <c r="B251" s="147"/>
      <c r="D251" s="141" t="s">
        <v>138</v>
      </c>
      <c r="E251" s="148" t="s">
        <v>82</v>
      </c>
      <c r="F251" s="149" t="s">
        <v>92</v>
      </c>
      <c r="H251" s="150">
        <v>1</v>
      </c>
      <c r="I251" s="151"/>
      <c r="L251" s="147"/>
      <c r="M251" s="152"/>
      <c r="T251" s="153"/>
      <c r="AT251" s="148" t="s">
        <v>138</v>
      </c>
      <c r="AU251" s="148" t="s">
        <v>94</v>
      </c>
      <c r="AV251" s="13" t="s">
        <v>94</v>
      </c>
      <c r="AW251" s="13" t="s">
        <v>42</v>
      </c>
      <c r="AX251" s="13" t="s">
        <v>92</v>
      </c>
      <c r="AY251" s="148" t="s">
        <v>127</v>
      </c>
    </row>
    <row r="252" spans="2:65" s="1" customFormat="1" ht="24.2" customHeight="1">
      <c r="B252" s="32"/>
      <c r="C252" s="161" t="s">
        <v>276</v>
      </c>
      <c r="D252" s="161" t="s">
        <v>194</v>
      </c>
      <c r="E252" s="162" t="s">
        <v>277</v>
      </c>
      <c r="F252" s="163" t="s">
        <v>278</v>
      </c>
      <c r="G252" s="164" t="s">
        <v>188</v>
      </c>
      <c r="H252" s="165">
        <v>1</v>
      </c>
      <c r="I252" s="166"/>
      <c r="J252" s="167">
        <f>ROUND(I252*H252,2)</f>
        <v>0</v>
      </c>
      <c r="K252" s="163" t="s">
        <v>204</v>
      </c>
      <c r="L252" s="168"/>
      <c r="M252" s="169" t="s">
        <v>82</v>
      </c>
      <c r="N252" s="170" t="s">
        <v>54</v>
      </c>
      <c r="P252" s="132">
        <f>O252*H252</f>
        <v>0</v>
      </c>
      <c r="Q252" s="132">
        <v>0</v>
      </c>
      <c r="R252" s="132">
        <f>Q252*H252</f>
        <v>0</v>
      </c>
      <c r="S252" s="132">
        <v>0</v>
      </c>
      <c r="T252" s="133">
        <f>S252*H252</f>
        <v>0</v>
      </c>
      <c r="AR252" s="134" t="s">
        <v>247</v>
      </c>
      <c r="AT252" s="134" t="s">
        <v>194</v>
      </c>
      <c r="AU252" s="134" t="s">
        <v>94</v>
      </c>
      <c r="AY252" s="16" t="s">
        <v>127</v>
      </c>
      <c r="BE252" s="135">
        <f>IF(N252="základní",J252,0)</f>
        <v>0</v>
      </c>
      <c r="BF252" s="135">
        <f>IF(N252="snížená",J252,0)</f>
        <v>0</v>
      </c>
      <c r="BG252" s="135">
        <f>IF(N252="zákl. přenesená",J252,0)</f>
        <v>0</v>
      </c>
      <c r="BH252" s="135">
        <f>IF(N252="sníž. přenesená",J252,0)</f>
        <v>0</v>
      </c>
      <c r="BI252" s="135">
        <f>IF(N252="nulová",J252,0)</f>
        <v>0</v>
      </c>
      <c r="BJ252" s="16" t="s">
        <v>92</v>
      </c>
      <c r="BK252" s="135">
        <f>ROUND(I252*H252,2)</f>
        <v>0</v>
      </c>
      <c r="BL252" s="16" t="s">
        <v>241</v>
      </c>
      <c r="BM252" s="134" t="s">
        <v>279</v>
      </c>
    </row>
    <row r="253" spans="2:65" s="12" customFormat="1" ht="11.25">
      <c r="B253" s="140"/>
      <c r="D253" s="141" t="s">
        <v>138</v>
      </c>
      <c r="E253" s="142" t="s">
        <v>82</v>
      </c>
      <c r="F253" s="143" t="s">
        <v>139</v>
      </c>
      <c r="H253" s="142" t="s">
        <v>82</v>
      </c>
      <c r="I253" s="144"/>
      <c r="L253" s="140"/>
      <c r="M253" s="145"/>
      <c r="T253" s="146"/>
      <c r="AT253" s="142" t="s">
        <v>138</v>
      </c>
      <c r="AU253" s="142" t="s">
        <v>94</v>
      </c>
      <c r="AV253" s="12" t="s">
        <v>92</v>
      </c>
      <c r="AW253" s="12" t="s">
        <v>42</v>
      </c>
      <c r="AX253" s="12" t="s">
        <v>84</v>
      </c>
      <c r="AY253" s="142" t="s">
        <v>127</v>
      </c>
    </row>
    <row r="254" spans="2:65" s="12" customFormat="1" ht="11.25">
      <c r="B254" s="140"/>
      <c r="D254" s="141" t="s">
        <v>138</v>
      </c>
      <c r="E254" s="142" t="s">
        <v>82</v>
      </c>
      <c r="F254" s="143" t="s">
        <v>255</v>
      </c>
      <c r="H254" s="142" t="s">
        <v>82</v>
      </c>
      <c r="I254" s="144"/>
      <c r="L254" s="140"/>
      <c r="M254" s="145"/>
      <c r="T254" s="146"/>
      <c r="AT254" s="142" t="s">
        <v>138</v>
      </c>
      <c r="AU254" s="142" t="s">
        <v>94</v>
      </c>
      <c r="AV254" s="12" t="s">
        <v>92</v>
      </c>
      <c r="AW254" s="12" t="s">
        <v>42</v>
      </c>
      <c r="AX254" s="12" t="s">
        <v>84</v>
      </c>
      <c r="AY254" s="142" t="s">
        <v>127</v>
      </c>
    </row>
    <row r="255" spans="2:65" s="12" customFormat="1" ht="11.25">
      <c r="B255" s="140"/>
      <c r="D255" s="141" t="s">
        <v>138</v>
      </c>
      <c r="E255" s="142" t="s">
        <v>82</v>
      </c>
      <c r="F255" s="143" t="s">
        <v>280</v>
      </c>
      <c r="H255" s="142" t="s">
        <v>82</v>
      </c>
      <c r="I255" s="144"/>
      <c r="L255" s="140"/>
      <c r="M255" s="145"/>
      <c r="T255" s="146"/>
      <c r="AT255" s="142" t="s">
        <v>138</v>
      </c>
      <c r="AU255" s="142" t="s">
        <v>94</v>
      </c>
      <c r="AV255" s="12" t="s">
        <v>92</v>
      </c>
      <c r="AW255" s="12" t="s">
        <v>42</v>
      </c>
      <c r="AX255" s="12" t="s">
        <v>84</v>
      </c>
      <c r="AY255" s="142" t="s">
        <v>127</v>
      </c>
    </row>
    <row r="256" spans="2:65" s="13" customFormat="1" ht="11.25">
      <c r="B256" s="147"/>
      <c r="D256" s="141" t="s">
        <v>138</v>
      </c>
      <c r="E256" s="148" t="s">
        <v>82</v>
      </c>
      <c r="F256" s="149" t="s">
        <v>92</v>
      </c>
      <c r="H256" s="150">
        <v>1</v>
      </c>
      <c r="I256" s="151"/>
      <c r="L256" s="147"/>
      <c r="M256" s="152"/>
      <c r="T256" s="153"/>
      <c r="AT256" s="148" t="s">
        <v>138</v>
      </c>
      <c r="AU256" s="148" t="s">
        <v>94</v>
      </c>
      <c r="AV256" s="13" t="s">
        <v>94</v>
      </c>
      <c r="AW256" s="13" t="s">
        <v>42</v>
      </c>
      <c r="AX256" s="13" t="s">
        <v>92</v>
      </c>
      <c r="AY256" s="148" t="s">
        <v>127</v>
      </c>
    </row>
    <row r="257" spans="2:65" s="1" customFormat="1" ht="21.75" customHeight="1">
      <c r="B257" s="32"/>
      <c r="C257" s="123" t="s">
        <v>281</v>
      </c>
      <c r="D257" s="123" t="s">
        <v>129</v>
      </c>
      <c r="E257" s="124" t="s">
        <v>282</v>
      </c>
      <c r="F257" s="125" t="s">
        <v>283</v>
      </c>
      <c r="G257" s="126" t="s">
        <v>188</v>
      </c>
      <c r="H257" s="127">
        <v>4</v>
      </c>
      <c r="I257" s="128"/>
      <c r="J257" s="129">
        <f>ROUND(I257*H257,2)</f>
        <v>0</v>
      </c>
      <c r="K257" s="125" t="s">
        <v>133</v>
      </c>
      <c r="L257" s="32"/>
      <c r="M257" s="130" t="s">
        <v>82</v>
      </c>
      <c r="N257" s="131" t="s">
        <v>54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241</v>
      </c>
      <c r="AT257" s="134" t="s">
        <v>129</v>
      </c>
      <c r="AU257" s="134" t="s">
        <v>94</v>
      </c>
      <c r="AY257" s="16" t="s">
        <v>127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6" t="s">
        <v>92</v>
      </c>
      <c r="BK257" s="135">
        <f>ROUND(I257*H257,2)</f>
        <v>0</v>
      </c>
      <c r="BL257" s="16" t="s">
        <v>241</v>
      </c>
      <c r="BM257" s="134" t="s">
        <v>284</v>
      </c>
    </row>
    <row r="258" spans="2:65" s="1" customFormat="1" ht="11.25">
      <c r="B258" s="32"/>
      <c r="D258" s="136" t="s">
        <v>136</v>
      </c>
      <c r="F258" s="137" t="s">
        <v>285</v>
      </c>
      <c r="I258" s="138"/>
      <c r="L258" s="32"/>
      <c r="M258" s="139"/>
      <c r="T258" s="53"/>
      <c r="AT258" s="16" t="s">
        <v>136</v>
      </c>
      <c r="AU258" s="16" t="s">
        <v>94</v>
      </c>
    </row>
    <row r="259" spans="2:65" s="12" customFormat="1" ht="22.5">
      <c r="B259" s="140"/>
      <c r="D259" s="141" t="s">
        <v>138</v>
      </c>
      <c r="E259" s="142" t="s">
        <v>82</v>
      </c>
      <c r="F259" s="143" t="s">
        <v>286</v>
      </c>
      <c r="H259" s="142" t="s">
        <v>82</v>
      </c>
      <c r="I259" s="144"/>
      <c r="L259" s="140"/>
      <c r="M259" s="145"/>
      <c r="T259" s="146"/>
      <c r="AT259" s="142" t="s">
        <v>138</v>
      </c>
      <c r="AU259" s="142" t="s">
        <v>94</v>
      </c>
      <c r="AV259" s="12" t="s">
        <v>92</v>
      </c>
      <c r="AW259" s="12" t="s">
        <v>42</v>
      </c>
      <c r="AX259" s="12" t="s">
        <v>84</v>
      </c>
      <c r="AY259" s="142" t="s">
        <v>127</v>
      </c>
    </row>
    <row r="260" spans="2:65" s="13" customFormat="1" ht="11.25">
      <c r="B260" s="147"/>
      <c r="D260" s="141" t="s">
        <v>138</v>
      </c>
      <c r="E260" s="148" t="s">
        <v>82</v>
      </c>
      <c r="F260" s="149" t="s">
        <v>287</v>
      </c>
      <c r="H260" s="150">
        <v>4</v>
      </c>
      <c r="I260" s="151"/>
      <c r="L260" s="147"/>
      <c r="M260" s="152"/>
      <c r="T260" s="153"/>
      <c r="AT260" s="148" t="s">
        <v>138</v>
      </c>
      <c r="AU260" s="148" t="s">
        <v>94</v>
      </c>
      <c r="AV260" s="13" t="s">
        <v>94</v>
      </c>
      <c r="AW260" s="13" t="s">
        <v>42</v>
      </c>
      <c r="AX260" s="13" t="s">
        <v>92</v>
      </c>
      <c r="AY260" s="148" t="s">
        <v>127</v>
      </c>
    </row>
    <row r="261" spans="2:65" s="1" customFormat="1" ht="16.5" customHeight="1">
      <c r="B261" s="32"/>
      <c r="C261" s="161" t="s">
        <v>7</v>
      </c>
      <c r="D261" s="161" t="s">
        <v>194</v>
      </c>
      <c r="E261" s="162" t="s">
        <v>288</v>
      </c>
      <c r="F261" s="163" t="s">
        <v>289</v>
      </c>
      <c r="G261" s="164" t="s">
        <v>188</v>
      </c>
      <c r="H261" s="165">
        <v>4</v>
      </c>
      <c r="I261" s="166"/>
      <c r="J261" s="167">
        <f>ROUND(I261*H261,2)</f>
        <v>0</v>
      </c>
      <c r="K261" s="163" t="s">
        <v>133</v>
      </c>
      <c r="L261" s="168"/>
      <c r="M261" s="169" t="s">
        <v>82</v>
      </c>
      <c r="N261" s="170" t="s">
        <v>54</v>
      </c>
      <c r="P261" s="132">
        <f>O261*H261</f>
        <v>0</v>
      </c>
      <c r="Q261" s="132">
        <v>2.3000000000000001E-4</v>
      </c>
      <c r="R261" s="132">
        <f>Q261*H261</f>
        <v>9.2000000000000003E-4</v>
      </c>
      <c r="S261" s="132">
        <v>0</v>
      </c>
      <c r="T261" s="133">
        <f>S261*H261</f>
        <v>0</v>
      </c>
      <c r="AR261" s="134" t="s">
        <v>247</v>
      </c>
      <c r="AT261" s="134" t="s">
        <v>194</v>
      </c>
      <c r="AU261" s="134" t="s">
        <v>94</v>
      </c>
      <c r="AY261" s="16" t="s">
        <v>127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6" t="s">
        <v>92</v>
      </c>
      <c r="BK261" s="135">
        <f>ROUND(I261*H261,2)</f>
        <v>0</v>
      </c>
      <c r="BL261" s="16" t="s">
        <v>241</v>
      </c>
      <c r="BM261" s="134" t="s">
        <v>290</v>
      </c>
    </row>
    <row r="262" spans="2:65" s="12" customFormat="1" ht="22.5">
      <c r="B262" s="140"/>
      <c r="D262" s="141" t="s">
        <v>138</v>
      </c>
      <c r="E262" s="142" t="s">
        <v>82</v>
      </c>
      <c r="F262" s="143" t="s">
        <v>286</v>
      </c>
      <c r="H262" s="142" t="s">
        <v>82</v>
      </c>
      <c r="I262" s="144"/>
      <c r="L262" s="140"/>
      <c r="M262" s="145"/>
      <c r="T262" s="146"/>
      <c r="AT262" s="142" t="s">
        <v>138</v>
      </c>
      <c r="AU262" s="142" t="s">
        <v>94</v>
      </c>
      <c r="AV262" s="12" t="s">
        <v>92</v>
      </c>
      <c r="AW262" s="12" t="s">
        <v>42</v>
      </c>
      <c r="AX262" s="12" t="s">
        <v>84</v>
      </c>
      <c r="AY262" s="142" t="s">
        <v>127</v>
      </c>
    </row>
    <row r="263" spans="2:65" s="13" customFormat="1" ht="11.25">
      <c r="B263" s="147"/>
      <c r="D263" s="141" t="s">
        <v>138</v>
      </c>
      <c r="E263" s="148" t="s">
        <v>82</v>
      </c>
      <c r="F263" s="149" t="s">
        <v>287</v>
      </c>
      <c r="H263" s="150">
        <v>4</v>
      </c>
      <c r="I263" s="151"/>
      <c r="L263" s="147"/>
      <c r="M263" s="152"/>
      <c r="T263" s="153"/>
      <c r="AT263" s="148" t="s">
        <v>138</v>
      </c>
      <c r="AU263" s="148" t="s">
        <v>94</v>
      </c>
      <c r="AV263" s="13" t="s">
        <v>94</v>
      </c>
      <c r="AW263" s="13" t="s">
        <v>42</v>
      </c>
      <c r="AX263" s="13" t="s">
        <v>92</v>
      </c>
      <c r="AY263" s="148" t="s">
        <v>127</v>
      </c>
    </row>
    <row r="264" spans="2:65" s="1" customFormat="1" ht="24.2" customHeight="1">
      <c r="B264" s="32"/>
      <c r="C264" s="123" t="s">
        <v>291</v>
      </c>
      <c r="D264" s="123" t="s">
        <v>129</v>
      </c>
      <c r="E264" s="124" t="s">
        <v>292</v>
      </c>
      <c r="F264" s="125" t="s">
        <v>293</v>
      </c>
      <c r="G264" s="126" t="s">
        <v>225</v>
      </c>
      <c r="H264" s="127">
        <v>30</v>
      </c>
      <c r="I264" s="128"/>
      <c r="J264" s="129">
        <f>ROUND(I264*H264,2)</f>
        <v>0</v>
      </c>
      <c r="K264" s="125" t="s">
        <v>133</v>
      </c>
      <c r="L264" s="32"/>
      <c r="M264" s="130" t="s">
        <v>82</v>
      </c>
      <c r="N264" s="131" t="s">
        <v>54</v>
      </c>
      <c r="P264" s="132">
        <f>O264*H264</f>
        <v>0</v>
      </c>
      <c r="Q264" s="132">
        <v>0</v>
      </c>
      <c r="R264" s="132">
        <f>Q264*H264</f>
        <v>0</v>
      </c>
      <c r="S264" s="132">
        <v>0</v>
      </c>
      <c r="T264" s="133">
        <f>S264*H264</f>
        <v>0</v>
      </c>
      <c r="AR264" s="134" t="s">
        <v>241</v>
      </c>
      <c r="AT264" s="134" t="s">
        <v>129</v>
      </c>
      <c r="AU264" s="134" t="s">
        <v>94</v>
      </c>
      <c r="AY264" s="16" t="s">
        <v>127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6" t="s">
        <v>92</v>
      </c>
      <c r="BK264" s="135">
        <f>ROUND(I264*H264,2)</f>
        <v>0</v>
      </c>
      <c r="BL264" s="16" t="s">
        <v>241</v>
      </c>
      <c r="BM264" s="134" t="s">
        <v>294</v>
      </c>
    </row>
    <row r="265" spans="2:65" s="1" customFormat="1" ht="11.25">
      <c r="B265" s="32"/>
      <c r="D265" s="136" t="s">
        <v>136</v>
      </c>
      <c r="F265" s="137" t="s">
        <v>295</v>
      </c>
      <c r="I265" s="138"/>
      <c r="L265" s="32"/>
      <c r="M265" s="139"/>
      <c r="T265" s="53"/>
      <c r="AT265" s="16" t="s">
        <v>136</v>
      </c>
      <c r="AU265" s="16" t="s">
        <v>94</v>
      </c>
    </row>
    <row r="266" spans="2:65" s="12" customFormat="1" ht="11.25">
      <c r="B266" s="140"/>
      <c r="D266" s="141" t="s">
        <v>138</v>
      </c>
      <c r="E266" s="142" t="s">
        <v>82</v>
      </c>
      <c r="F266" s="143" t="s">
        <v>139</v>
      </c>
      <c r="H266" s="142" t="s">
        <v>82</v>
      </c>
      <c r="I266" s="144"/>
      <c r="L266" s="140"/>
      <c r="M266" s="145"/>
      <c r="T266" s="146"/>
      <c r="AT266" s="142" t="s">
        <v>138</v>
      </c>
      <c r="AU266" s="142" t="s">
        <v>94</v>
      </c>
      <c r="AV266" s="12" t="s">
        <v>92</v>
      </c>
      <c r="AW266" s="12" t="s">
        <v>42</v>
      </c>
      <c r="AX266" s="12" t="s">
        <v>84</v>
      </c>
      <c r="AY266" s="142" t="s">
        <v>127</v>
      </c>
    </row>
    <row r="267" spans="2:65" s="12" customFormat="1" ht="22.5">
      <c r="B267" s="140"/>
      <c r="D267" s="141" t="s">
        <v>138</v>
      </c>
      <c r="E267" s="142" t="s">
        <v>82</v>
      </c>
      <c r="F267" s="143" t="s">
        <v>286</v>
      </c>
      <c r="H267" s="142" t="s">
        <v>82</v>
      </c>
      <c r="I267" s="144"/>
      <c r="L267" s="140"/>
      <c r="M267" s="145"/>
      <c r="T267" s="146"/>
      <c r="AT267" s="142" t="s">
        <v>138</v>
      </c>
      <c r="AU267" s="142" t="s">
        <v>94</v>
      </c>
      <c r="AV267" s="12" t="s">
        <v>92</v>
      </c>
      <c r="AW267" s="12" t="s">
        <v>42</v>
      </c>
      <c r="AX267" s="12" t="s">
        <v>84</v>
      </c>
      <c r="AY267" s="142" t="s">
        <v>127</v>
      </c>
    </row>
    <row r="268" spans="2:65" s="12" customFormat="1" ht="22.5">
      <c r="B268" s="140"/>
      <c r="D268" s="141" t="s">
        <v>138</v>
      </c>
      <c r="E268" s="142" t="s">
        <v>82</v>
      </c>
      <c r="F268" s="143" t="s">
        <v>296</v>
      </c>
      <c r="H268" s="142" t="s">
        <v>82</v>
      </c>
      <c r="I268" s="144"/>
      <c r="L268" s="140"/>
      <c r="M268" s="145"/>
      <c r="T268" s="146"/>
      <c r="AT268" s="142" t="s">
        <v>138</v>
      </c>
      <c r="AU268" s="142" t="s">
        <v>94</v>
      </c>
      <c r="AV268" s="12" t="s">
        <v>92</v>
      </c>
      <c r="AW268" s="12" t="s">
        <v>42</v>
      </c>
      <c r="AX268" s="12" t="s">
        <v>84</v>
      </c>
      <c r="AY268" s="142" t="s">
        <v>127</v>
      </c>
    </row>
    <row r="269" spans="2:65" s="13" customFormat="1" ht="11.25">
      <c r="B269" s="147"/>
      <c r="D269" s="141" t="s">
        <v>138</v>
      </c>
      <c r="E269" s="148" t="s">
        <v>82</v>
      </c>
      <c r="F269" s="149" t="s">
        <v>297</v>
      </c>
      <c r="H269" s="150">
        <v>30</v>
      </c>
      <c r="I269" s="151"/>
      <c r="L269" s="147"/>
      <c r="M269" s="152"/>
      <c r="T269" s="153"/>
      <c r="AT269" s="148" t="s">
        <v>138</v>
      </c>
      <c r="AU269" s="148" t="s">
        <v>94</v>
      </c>
      <c r="AV269" s="13" t="s">
        <v>94</v>
      </c>
      <c r="AW269" s="13" t="s">
        <v>42</v>
      </c>
      <c r="AX269" s="13" t="s">
        <v>92</v>
      </c>
      <c r="AY269" s="148" t="s">
        <v>127</v>
      </c>
    </row>
    <row r="270" spans="2:65" s="1" customFormat="1" ht="16.5" customHeight="1">
      <c r="B270" s="32"/>
      <c r="C270" s="161" t="s">
        <v>298</v>
      </c>
      <c r="D270" s="161" t="s">
        <v>194</v>
      </c>
      <c r="E270" s="162" t="s">
        <v>299</v>
      </c>
      <c r="F270" s="163" t="s">
        <v>300</v>
      </c>
      <c r="G270" s="164" t="s">
        <v>301</v>
      </c>
      <c r="H270" s="165">
        <v>18.75</v>
      </c>
      <c r="I270" s="166"/>
      <c r="J270" s="167">
        <f>ROUND(I270*H270,2)</f>
        <v>0</v>
      </c>
      <c r="K270" s="163" t="s">
        <v>133</v>
      </c>
      <c r="L270" s="168"/>
      <c r="M270" s="169" t="s">
        <v>82</v>
      </c>
      <c r="N270" s="170" t="s">
        <v>54</v>
      </c>
      <c r="P270" s="132">
        <f>O270*H270</f>
        <v>0</v>
      </c>
      <c r="Q270" s="132">
        <v>1E-3</v>
      </c>
      <c r="R270" s="132">
        <f>Q270*H270</f>
        <v>1.8749999999999999E-2</v>
      </c>
      <c r="S270" s="132">
        <v>0</v>
      </c>
      <c r="T270" s="133">
        <f>S270*H270</f>
        <v>0</v>
      </c>
      <c r="AR270" s="134" t="s">
        <v>247</v>
      </c>
      <c r="AT270" s="134" t="s">
        <v>194</v>
      </c>
      <c r="AU270" s="134" t="s">
        <v>94</v>
      </c>
      <c r="AY270" s="16" t="s">
        <v>127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6" t="s">
        <v>92</v>
      </c>
      <c r="BK270" s="135">
        <f>ROUND(I270*H270,2)</f>
        <v>0</v>
      </c>
      <c r="BL270" s="16" t="s">
        <v>241</v>
      </c>
      <c r="BM270" s="134" t="s">
        <v>302</v>
      </c>
    </row>
    <row r="271" spans="2:65" s="12" customFormat="1" ht="11.25">
      <c r="B271" s="140"/>
      <c r="D271" s="141" t="s">
        <v>138</v>
      </c>
      <c r="E271" s="142" t="s">
        <v>82</v>
      </c>
      <c r="F271" s="143" t="s">
        <v>139</v>
      </c>
      <c r="H271" s="142" t="s">
        <v>82</v>
      </c>
      <c r="I271" s="144"/>
      <c r="L271" s="140"/>
      <c r="M271" s="145"/>
      <c r="T271" s="146"/>
      <c r="AT271" s="142" t="s">
        <v>138</v>
      </c>
      <c r="AU271" s="142" t="s">
        <v>94</v>
      </c>
      <c r="AV271" s="12" t="s">
        <v>92</v>
      </c>
      <c r="AW271" s="12" t="s">
        <v>42</v>
      </c>
      <c r="AX271" s="12" t="s">
        <v>84</v>
      </c>
      <c r="AY271" s="142" t="s">
        <v>127</v>
      </c>
    </row>
    <row r="272" spans="2:65" s="12" customFormat="1" ht="22.5">
      <c r="B272" s="140"/>
      <c r="D272" s="141" t="s">
        <v>138</v>
      </c>
      <c r="E272" s="142" t="s">
        <v>82</v>
      </c>
      <c r="F272" s="143" t="s">
        <v>286</v>
      </c>
      <c r="H272" s="142" t="s">
        <v>82</v>
      </c>
      <c r="I272" s="144"/>
      <c r="L272" s="140"/>
      <c r="M272" s="145"/>
      <c r="T272" s="146"/>
      <c r="AT272" s="142" t="s">
        <v>138</v>
      </c>
      <c r="AU272" s="142" t="s">
        <v>94</v>
      </c>
      <c r="AV272" s="12" t="s">
        <v>92</v>
      </c>
      <c r="AW272" s="12" t="s">
        <v>42</v>
      </c>
      <c r="AX272" s="12" t="s">
        <v>84</v>
      </c>
      <c r="AY272" s="142" t="s">
        <v>127</v>
      </c>
    </row>
    <row r="273" spans="2:65" s="12" customFormat="1" ht="11.25">
      <c r="B273" s="140"/>
      <c r="D273" s="141" t="s">
        <v>138</v>
      </c>
      <c r="E273" s="142" t="s">
        <v>82</v>
      </c>
      <c r="F273" s="143" t="s">
        <v>303</v>
      </c>
      <c r="H273" s="142" t="s">
        <v>82</v>
      </c>
      <c r="I273" s="144"/>
      <c r="L273" s="140"/>
      <c r="M273" s="145"/>
      <c r="T273" s="146"/>
      <c r="AT273" s="142" t="s">
        <v>138</v>
      </c>
      <c r="AU273" s="142" t="s">
        <v>94</v>
      </c>
      <c r="AV273" s="12" t="s">
        <v>92</v>
      </c>
      <c r="AW273" s="12" t="s">
        <v>42</v>
      </c>
      <c r="AX273" s="12" t="s">
        <v>84</v>
      </c>
      <c r="AY273" s="142" t="s">
        <v>127</v>
      </c>
    </row>
    <row r="274" spans="2:65" s="13" customFormat="1" ht="11.25">
      <c r="B274" s="147"/>
      <c r="D274" s="141" t="s">
        <v>138</v>
      </c>
      <c r="E274" s="148" t="s">
        <v>82</v>
      </c>
      <c r="F274" s="149" t="s">
        <v>304</v>
      </c>
      <c r="H274" s="150">
        <v>18.75</v>
      </c>
      <c r="I274" s="151"/>
      <c r="L274" s="147"/>
      <c r="M274" s="152"/>
      <c r="T274" s="153"/>
      <c r="AT274" s="148" t="s">
        <v>138</v>
      </c>
      <c r="AU274" s="148" t="s">
        <v>94</v>
      </c>
      <c r="AV274" s="13" t="s">
        <v>94</v>
      </c>
      <c r="AW274" s="13" t="s">
        <v>42</v>
      </c>
      <c r="AX274" s="13" t="s">
        <v>92</v>
      </c>
      <c r="AY274" s="148" t="s">
        <v>127</v>
      </c>
    </row>
    <row r="275" spans="2:65" s="1" customFormat="1" ht="62.65" customHeight="1">
      <c r="B275" s="32"/>
      <c r="C275" s="123" t="s">
        <v>305</v>
      </c>
      <c r="D275" s="123" t="s">
        <v>129</v>
      </c>
      <c r="E275" s="124" t="s">
        <v>306</v>
      </c>
      <c r="F275" s="125" t="s">
        <v>307</v>
      </c>
      <c r="G275" s="126" t="s">
        <v>225</v>
      </c>
      <c r="H275" s="127">
        <v>1</v>
      </c>
      <c r="I275" s="128"/>
      <c r="J275" s="129">
        <f>ROUND(I275*H275,2)</f>
        <v>0</v>
      </c>
      <c r="K275" s="125" t="s">
        <v>133</v>
      </c>
      <c r="L275" s="32"/>
      <c r="M275" s="130" t="s">
        <v>82</v>
      </c>
      <c r="N275" s="131" t="s">
        <v>54</v>
      </c>
      <c r="P275" s="132">
        <f>O275*H275</f>
        <v>0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AR275" s="134" t="s">
        <v>241</v>
      </c>
      <c r="AT275" s="134" t="s">
        <v>129</v>
      </c>
      <c r="AU275" s="134" t="s">
        <v>94</v>
      </c>
      <c r="AY275" s="16" t="s">
        <v>127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6" t="s">
        <v>92</v>
      </c>
      <c r="BK275" s="135">
        <f>ROUND(I275*H275,2)</f>
        <v>0</v>
      </c>
      <c r="BL275" s="16" t="s">
        <v>241</v>
      </c>
      <c r="BM275" s="134" t="s">
        <v>308</v>
      </c>
    </row>
    <row r="276" spans="2:65" s="1" customFormat="1" ht="11.25">
      <c r="B276" s="32"/>
      <c r="D276" s="136" t="s">
        <v>136</v>
      </c>
      <c r="F276" s="137" t="s">
        <v>309</v>
      </c>
      <c r="I276" s="138"/>
      <c r="L276" s="32"/>
      <c r="M276" s="139"/>
      <c r="T276" s="53"/>
      <c r="AT276" s="16" t="s">
        <v>136</v>
      </c>
      <c r="AU276" s="16" t="s">
        <v>94</v>
      </c>
    </row>
    <row r="277" spans="2:65" s="12" customFormat="1" ht="22.5">
      <c r="B277" s="140"/>
      <c r="D277" s="141" t="s">
        <v>138</v>
      </c>
      <c r="E277" s="142" t="s">
        <v>82</v>
      </c>
      <c r="F277" s="143" t="s">
        <v>286</v>
      </c>
      <c r="H277" s="142" t="s">
        <v>82</v>
      </c>
      <c r="I277" s="144"/>
      <c r="L277" s="140"/>
      <c r="M277" s="145"/>
      <c r="T277" s="146"/>
      <c r="AT277" s="142" t="s">
        <v>138</v>
      </c>
      <c r="AU277" s="142" t="s">
        <v>94</v>
      </c>
      <c r="AV277" s="12" t="s">
        <v>92</v>
      </c>
      <c r="AW277" s="12" t="s">
        <v>42</v>
      </c>
      <c r="AX277" s="12" t="s">
        <v>84</v>
      </c>
      <c r="AY277" s="142" t="s">
        <v>127</v>
      </c>
    </row>
    <row r="278" spans="2:65" s="12" customFormat="1" ht="11.25">
      <c r="B278" s="140"/>
      <c r="D278" s="141" t="s">
        <v>138</v>
      </c>
      <c r="E278" s="142" t="s">
        <v>82</v>
      </c>
      <c r="F278" s="143" t="s">
        <v>310</v>
      </c>
      <c r="H278" s="142" t="s">
        <v>82</v>
      </c>
      <c r="I278" s="144"/>
      <c r="L278" s="140"/>
      <c r="M278" s="145"/>
      <c r="T278" s="146"/>
      <c r="AT278" s="142" t="s">
        <v>138</v>
      </c>
      <c r="AU278" s="142" t="s">
        <v>94</v>
      </c>
      <c r="AV278" s="12" t="s">
        <v>92</v>
      </c>
      <c r="AW278" s="12" t="s">
        <v>42</v>
      </c>
      <c r="AX278" s="12" t="s">
        <v>84</v>
      </c>
      <c r="AY278" s="142" t="s">
        <v>127</v>
      </c>
    </row>
    <row r="279" spans="2:65" s="13" customFormat="1" ht="11.25">
      <c r="B279" s="147"/>
      <c r="D279" s="141" t="s">
        <v>138</v>
      </c>
      <c r="E279" s="148" t="s">
        <v>82</v>
      </c>
      <c r="F279" s="149" t="s">
        <v>311</v>
      </c>
      <c r="H279" s="150">
        <v>1</v>
      </c>
      <c r="I279" s="151"/>
      <c r="L279" s="147"/>
      <c r="M279" s="152"/>
      <c r="T279" s="153"/>
      <c r="AT279" s="148" t="s">
        <v>138</v>
      </c>
      <c r="AU279" s="148" t="s">
        <v>94</v>
      </c>
      <c r="AV279" s="13" t="s">
        <v>94</v>
      </c>
      <c r="AW279" s="13" t="s">
        <v>42</v>
      </c>
      <c r="AX279" s="13" t="s">
        <v>92</v>
      </c>
      <c r="AY279" s="148" t="s">
        <v>127</v>
      </c>
    </row>
    <row r="280" spans="2:65" s="1" customFormat="1" ht="24.2" customHeight="1">
      <c r="B280" s="32"/>
      <c r="C280" s="161" t="s">
        <v>312</v>
      </c>
      <c r="D280" s="161" t="s">
        <v>194</v>
      </c>
      <c r="E280" s="162" t="s">
        <v>313</v>
      </c>
      <c r="F280" s="163" t="s">
        <v>314</v>
      </c>
      <c r="G280" s="164" t="s">
        <v>225</v>
      </c>
      <c r="H280" s="165">
        <v>1</v>
      </c>
      <c r="I280" s="166"/>
      <c r="J280" s="167">
        <f>ROUND(I280*H280,2)</f>
        <v>0</v>
      </c>
      <c r="K280" s="163" t="s">
        <v>133</v>
      </c>
      <c r="L280" s="168"/>
      <c r="M280" s="169" t="s">
        <v>82</v>
      </c>
      <c r="N280" s="170" t="s">
        <v>54</v>
      </c>
      <c r="P280" s="132">
        <f>O280*H280</f>
        <v>0</v>
      </c>
      <c r="Q280" s="132">
        <v>2.0000000000000002E-5</v>
      </c>
      <c r="R280" s="132">
        <f>Q280*H280</f>
        <v>2.0000000000000002E-5</v>
      </c>
      <c r="S280" s="132">
        <v>0</v>
      </c>
      <c r="T280" s="133">
        <f>S280*H280</f>
        <v>0</v>
      </c>
      <c r="AR280" s="134" t="s">
        <v>247</v>
      </c>
      <c r="AT280" s="134" t="s">
        <v>194</v>
      </c>
      <c r="AU280" s="134" t="s">
        <v>94</v>
      </c>
      <c r="AY280" s="16" t="s">
        <v>127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6" t="s">
        <v>92</v>
      </c>
      <c r="BK280" s="135">
        <f>ROUND(I280*H280,2)</f>
        <v>0</v>
      </c>
      <c r="BL280" s="16" t="s">
        <v>241</v>
      </c>
      <c r="BM280" s="134" t="s">
        <v>315</v>
      </c>
    </row>
    <row r="281" spans="2:65" s="12" customFormat="1" ht="22.5">
      <c r="B281" s="140"/>
      <c r="D281" s="141" t="s">
        <v>138</v>
      </c>
      <c r="E281" s="142" t="s">
        <v>82</v>
      </c>
      <c r="F281" s="143" t="s">
        <v>286</v>
      </c>
      <c r="H281" s="142" t="s">
        <v>82</v>
      </c>
      <c r="I281" s="144"/>
      <c r="L281" s="140"/>
      <c r="M281" s="145"/>
      <c r="T281" s="146"/>
      <c r="AT281" s="142" t="s">
        <v>138</v>
      </c>
      <c r="AU281" s="142" t="s">
        <v>94</v>
      </c>
      <c r="AV281" s="12" t="s">
        <v>92</v>
      </c>
      <c r="AW281" s="12" t="s">
        <v>42</v>
      </c>
      <c r="AX281" s="12" t="s">
        <v>84</v>
      </c>
      <c r="AY281" s="142" t="s">
        <v>127</v>
      </c>
    </row>
    <row r="282" spans="2:65" s="12" customFormat="1" ht="11.25">
      <c r="B282" s="140"/>
      <c r="D282" s="141" t="s">
        <v>138</v>
      </c>
      <c r="E282" s="142" t="s">
        <v>82</v>
      </c>
      <c r="F282" s="143" t="s">
        <v>310</v>
      </c>
      <c r="H282" s="142" t="s">
        <v>82</v>
      </c>
      <c r="I282" s="144"/>
      <c r="L282" s="140"/>
      <c r="M282" s="145"/>
      <c r="T282" s="146"/>
      <c r="AT282" s="142" t="s">
        <v>138</v>
      </c>
      <c r="AU282" s="142" t="s">
        <v>94</v>
      </c>
      <c r="AV282" s="12" t="s">
        <v>92</v>
      </c>
      <c r="AW282" s="12" t="s">
        <v>42</v>
      </c>
      <c r="AX282" s="12" t="s">
        <v>84</v>
      </c>
      <c r="AY282" s="142" t="s">
        <v>127</v>
      </c>
    </row>
    <row r="283" spans="2:65" s="13" customFormat="1" ht="11.25">
      <c r="B283" s="147"/>
      <c r="D283" s="141" t="s">
        <v>138</v>
      </c>
      <c r="E283" s="148" t="s">
        <v>82</v>
      </c>
      <c r="F283" s="149" t="s">
        <v>311</v>
      </c>
      <c r="H283" s="150">
        <v>1</v>
      </c>
      <c r="I283" s="151"/>
      <c r="L283" s="147"/>
      <c r="M283" s="152"/>
      <c r="T283" s="153"/>
      <c r="AT283" s="148" t="s">
        <v>138</v>
      </c>
      <c r="AU283" s="148" t="s">
        <v>94</v>
      </c>
      <c r="AV283" s="13" t="s">
        <v>94</v>
      </c>
      <c r="AW283" s="13" t="s">
        <v>42</v>
      </c>
      <c r="AX283" s="13" t="s">
        <v>92</v>
      </c>
      <c r="AY283" s="148" t="s">
        <v>127</v>
      </c>
    </row>
    <row r="284" spans="2:65" s="1" customFormat="1" ht="49.15" customHeight="1">
      <c r="B284" s="32"/>
      <c r="C284" s="123" t="s">
        <v>316</v>
      </c>
      <c r="D284" s="123" t="s">
        <v>129</v>
      </c>
      <c r="E284" s="124" t="s">
        <v>317</v>
      </c>
      <c r="F284" s="125" t="s">
        <v>318</v>
      </c>
      <c r="G284" s="126" t="s">
        <v>225</v>
      </c>
      <c r="H284" s="127">
        <v>15</v>
      </c>
      <c r="I284" s="128"/>
      <c r="J284" s="129">
        <f>ROUND(I284*H284,2)</f>
        <v>0</v>
      </c>
      <c r="K284" s="125" t="s">
        <v>133</v>
      </c>
      <c r="L284" s="32"/>
      <c r="M284" s="130" t="s">
        <v>82</v>
      </c>
      <c r="N284" s="131" t="s">
        <v>54</v>
      </c>
      <c r="P284" s="132">
        <f>O284*H284</f>
        <v>0</v>
      </c>
      <c r="Q284" s="132">
        <v>0</v>
      </c>
      <c r="R284" s="132">
        <f>Q284*H284</f>
        <v>0</v>
      </c>
      <c r="S284" s="132">
        <v>0</v>
      </c>
      <c r="T284" s="133">
        <f>S284*H284</f>
        <v>0</v>
      </c>
      <c r="AR284" s="134" t="s">
        <v>241</v>
      </c>
      <c r="AT284" s="134" t="s">
        <v>129</v>
      </c>
      <c r="AU284" s="134" t="s">
        <v>94</v>
      </c>
      <c r="AY284" s="16" t="s">
        <v>127</v>
      </c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6" t="s">
        <v>92</v>
      </c>
      <c r="BK284" s="135">
        <f>ROUND(I284*H284,2)</f>
        <v>0</v>
      </c>
      <c r="BL284" s="16" t="s">
        <v>241</v>
      </c>
      <c r="BM284" s="134" t="s">
        <v>319</v>
      </c>
    </row>
    <row r="285" spans="2:65" s="1" customFormat="1" ht="11.25">
      <c r="B285" s="32"/>
      <c r="D285" s="136" t="s">
        <v>136</v>
      </c>
      <c r="F285" s="137" t="s">
        <v>320</v>
      </c>
      <c r="I285" s="138"/>
      <c r="L285" s="32"/>
      <c r="M285" s="139"/>
      <c r="T285" s="53"/>
      <c r="AT285" s="16" t="s">
        <v>136</v>
      </c>
      <c r="AU285" s="16" t="s">
        <v>94</v>
      </c>
    </row>
    <row r="286" spans="2:65" s="12" customFormat="1" ht="11.25">
      <c r="B286" s="140"/>
      <c r="D286" s="141" t="s">
        <v>138</v>
      </c>
      <c r="E286" s="142" t="s">
        <v>82</v>
      </c>
      <c r="F286" s="143" t="s">
        <v>254</v>
      </c>
      <c r="H286" s="142" t="s">
        <v>82</v>
      </c>
      <c r="I286" s="144"/>
      <c r="L286" s="140"/>
      <c r="M286" s="145"/>
      <c r="T286" s="146"/>
      <c r="AT286" s="142" t="s">
        <v>138</v>
      </c>
      <c r="AU286" s="142" t="s">
        <v>94</v>
      </c>
      <c r="AV286" s="12" t="s">
        <v>92</v>
      </c>
      <c r="AW286" s="12" t="s">
        <v>42</v>
      </c>
      <c r="AX286" s="12" t="s">
        <v>84</v>
      </c>
      <c r="AY286" s="142" t="s">
        <v>127</v>
      </c>
    </row>
    <row r="287" spans="2:65" s="12" customFormat="1" ht="11.25">
      <c r="B287" s="140"/>
      <c r="D287" s="141" t="s">
        <v>138</v>
      </c>
      <c r="E287" s="142" t="s">
        <v>82</v>
      </c>
      <c r="F287" s="143" t="s">
        <v>255</v>
      </c>
      <c r="H287" s="142" t="s">
        <v>82</v>
      </c>
      <c r="I287" s="144"/>
      <c r="L287" s="140"/>
      <c r="M287" s="145"/>
      <c r="T287" s="146"/>
      <c r="AT287" s="142" t="s">
        <v>138</v>
      </c>
      <c r="AU287" s="142" t="s">
        <v>94</v>
      </c>
      <c r="AV287" s="12" t="s">
        <v>92</v>
      </c>
      <c r="AW287" s="12" t="s">
        <v>42</v>
      </c>
      <c r="AX287" s="12" t="s">
        <v>84</v>
      </c>
      <c r="AY287" s="142" t="s">
        <v>127</v>
      </c>
    </row>
    <row r="288" spans="2:65" s="12" customFormat="1" ht="11.25">
      <c r="B288" s="140"/>
      <c r="D288" s="141" t="s">
        <v>138</v>
      </c>
      <c r="E288" s="142" t="s">
        <v>82</v>
      </c>
      <c r="F288" s="143" t="s">
        <v>321</v>
      </c>
      <c r="H288" s="142" t="s">
        <v>82</v>
      </c>
      <c r="I288" s="144"/>
      <c r="L288" s="140"/>
      <c r="M288" s="145"/>
      <c r="T288" s="146"/>
      <c r="AT288" s="142" t="s">
        <v>138</v>
      </c>
      <c r="AU288" s="142" t="s">
        <v>94</v>
      </c>
      <c r="AV288" s="12" t="s">
        <v>92</v>
      </c>
      <c r="AW288" s="12" t="s">
        <v>42</v>
      </c>
      <c r="AX288" s="12" t="s">
        <v>84</v>
      </c>
      <c r="AY288" s="142" t="s">
        <v>127</v>
      </c>
    </row>
    <row r="289" spans="2:65" s="13" customFormat="1" ht="11.25">
      <c r="B289" s="147"/>
      <c r="D289" s="141" t="s">
        <v>138</v>
      </c>
      <c r="E289" s="148" t="s">
        <v>82</v>
      </c>
      <c r="F289" s="149" t="s">
        <v>322</v>
      </c>
      <c r="H289" s="150">
        <v>15</v>
      </c>
      <c r="I289" s="151"/>
      <c r="L289" s="147"/>
      <c r="M289" s="152"/>
      <c r="T289" s="153"/>
      <c r="AT289" s="148" t="s">
        <v>138</v>
      </c>
      <c r="AU289" s="148" t="s">
        <v>94</v>
      </c>
      <c r="AV289" s="13" t="s">
        <v>94</v>
      </c>
      <c r="AW289" s="13" t="s">
        <v>42</v>
      </c>
      <c r="AX289" s="13" t="s">
        <v>92</v>
      </c>
      <c r="AY289" s="148" t="s">
        <v>127</v>
      </c>
    </row>
    <row r="290" spans="2:65" s="1" customFormat="1" ht="24.2" customHeight="1">
      <c r="B290" s="32"/>
      <c r="C290" s="161" t="s">
        <v>323</v>
      </c>
      <c r="D290" s="161" t="s">
        <v>194</v>
      </c>
      <c r="E290" s="162" t="s">
        <v>324</v>
      </c>
      <c r="F290" s="163" t="s">
        <v>325</v>
      </c>
      <c r="G290" s="164" t="s">
        <v>225</v>
      </c>
      <c r="H290" s="165">
        <v>15.75</v>
      </c>
      <c r="I290" s="166"/>
      <c r="J290" s="167">
        <f>ROUND(I290*H290,2)</f>
        <v>0</v>
      </c>
      <c r="K290" s="163" t="s">
        <v>204</v>
      </c>
      <c r="L290" s="168"/>
      <c r="M290" s="169" t="s">
        <v>82</v>
      </c>
      <c r="N290" s="170" t="s">
        <v>54</v>
      </c>
      <c r="P290" s="132">
        <f>O290*H290</f>
        <v>0</v>
      </c>
      <c r="Q290" s="132">
        <v>0</v>
      </c>
      <c r="R290" s="132">
        <f>Q290*H290</f>
        <v>0</v>
      </c>
      <c r="S290" s="132">
        <v>0</v>
      </c>
      <c r="T290" s="133">
        <f>S290*H290</f>
        <v>0</v>
      </c>
      <c r="AR290" s="134" t="s">
        <v>247</v>
      </c>
      <c r="AT290" s="134" t="s">
        <v>194</v>
      </c>
      <c r="AU290" s="134" t="s">
        <v>94</v>
      </c>
      <c r="AY290" s="16" t="s">
        <v>127</v>
      </c>
      <c r="BE290" s="135">
        <f>IF(N290="základní",J290,0)</f>
        <v>0</v>
      </c>
      <c r="BF290" s="135">
        <f>IF(N290="snížená",J290,0)</f>
        <v>0</v>
      </c>
      <c r="BG290" s="135">
        <f>IF(N290="zákl. přenesená",J290,0)</f>
        <v>0</v>
      </c>
      <c r="BH290" s="135">
        <f>IF(N290="sníž. přenesená",J290,0)</f>
        <v>0</v>
      </c>
      <c r="BI290" s="135">
        <f>IF(N290="nulová",J290,0)</f>
        <v>0</v>
      </c>
      <c r="BJ290" s="16" t="s">
        <v>92</v>
      </c>
      <c r="BK290" s="135">
        <f>ROUND(I290*H290,2)</f>
        <v>0</v>
      </c>
      <c r="BL290" s="16" t="s">
        <v>241</v>
      </c>
      <c r="BM290" s="134" t="s">
        <v>326</v>
      </c>
    </row>
    <row r="291" spans="2:65" s="12" customFormat="1" ht="11.25">
      <c r="B291" s="140"/>
      <c r="D291" s="141" t="s">
        <v>138</v>
      </c>
      <c r="E291" s="142" t="s">
        <v>82</v>
      </c>
      <c r="F291" s="143" t="s">
        <v>254</v>
      </c>
      <c r="H291" s="142" t="s">
        <v>82</v>
      </c>
      <c r="I291" s="144"/>
      <c r="L291" s="140"/>
      <c r="M291" s="145"/>
      <c r="T291" s="146"/>
      <c r="AT291" s="142" t="s">
        <v>138</v>
      </c>
      <c r="AU291" s="142" t="s">
        <v>94</v>
      </c>
      <c r="AV291" s="12" t="s">
        <v>92</v>
      </c>
      <c r="AW291" s="12" t="s">
        <v>42</v>
      </c>
      <c r="AX291" s="12" t="s">
        <v>84</v>
      </c>
      <c r="AY291" s="142" t="s">
        <v>127</v>
      </c>
    </row>
    <row r="292" spans="2:65" s="12" customFormat="1" ht="11.25">
      <c r="B292" s="140"/>
      <c r="D292" s="141" t="s">
        <v>138</v>
      </c>
      <c r="E292" s="142" t="s">
        <v>82</v>
      </c>
      <c r="F292" s="143" t="s">
        <v>255</v>
      </c>
      <c r="H292" s="142" t="s">
        <v>82</v>
      </c>
      <c r="I292" s="144"/>
      <c r="L292" s="140"/>
      <c r="M292" s="145"/>
      <c r="T292" s="146"/>
      <c r="AT292" s="142" t="s">
        <v>138</v>
      </c>
      <c r="AU292" s="142" t="s">
        <v>94</v>
      </c>
      <c r="AV292" s="12" t="s">
        <v>92</v>
      </c>
      <c r="AW292" s="12" t="s">
        <v>42</v>
      </c>
      <c r="AX292" s="12" t="s">
        <v>84</v>
      </c>
      <c r="AY292" s="142" t="s">
        <v>127</v>
      </c>
    </row>
    <row r="293" spans="2:65" s="12" customFormat="1" ht="11.25">
      <c r="B293" s="140"/>
      <c r="D293" s="141" t="s">
        <v>138</v>
      </c>
      <c r="E293" s="142" t="s">
        <v>82</v>
      </c>
      <c r="F293" s="143" t="s">
        <v>321</v>
      </c>
      <c r="H293" s="142" t="s">
        <v>82</v>
      </c>
      <c r="I293" s="144"/>
      <c r="L293" s="140"/>
      <c r="M293" s="145"/>
      <c r="T293" s="146"/>
      <c r="AT293" s="142" t="s">
        <v>138</v>
      </c>
      <c r="AU293" s="142" t="s">
        <v>94</v>
      </c>
      <c r="AV293" s="12" t="s">
        <v>92</v>
      </c>
      <c r="AW293" s="12" t="s">
        <v>42</v>
      </c>
      <c r="AX293" s="12" t="s">
        <v>84</v>
      </c>
      <c r="AY293" s="142" t="s">
        <v>127</v>
      </c>
    </row>
    <row r="294" spans="2:65" s="13" customFormat="1" ht="11.25">
      <c r="B294" s="147"/>
      <c r="D294" s="141" t="s">
        <v>138</v>
      </c>
      <c r="E294" s="148" t="s">
        <v>82</v>
      </c>
      <c r="F294" s="149" t="s">
        <v>327</v>
      </c>
      <c r="H294" s="150">
        <v>15.75</v>
      </c>
      <c r="I294" s="151"/>
      <c r="L294" s="147"/>
      <c r="M294" s="152"/>
      <c r="T294" s="153"/>
      <c r="AT294" s="148" t="s">
        <v>138</v>
      </c>
      <c r="AU294" s="148" t="s">
        <v>94</v>
      </c>
      <c r="AV294" s="13" t="s">
        <v>94</v>
      </c>
      <c r="AW294" s="13" t="s">
        <v>42</v>
      </c>
      <c r="AX294" s="13" t="s">
        <v>92</v>
      </c>
      <c r="AY294" s="148" t="s">
        <v>127</v>
      </c>
    </row>
    <row r="295" spans="2:65" s="1" customFormat="1" ht="49.15" customHeight="1">
      <c r="B295" s="32"/>
      <c r="C295" s="123" t="s">
        <v>328</v>
      </c>
      <c r="D295" s="123" t="s">
        <v>129</v>
      </c>
      <c r="E295" s="124" t="s">
        <v>329</v>
      </c>
      <c r="F295" s="125" t="s">
        <v>330</v>
      </c>
      <c r="G295" s="126" t="s">
        <v>225</v>
      </c>
      <c r="H295" s="127">
        <v>55</v>
      </c>
      <c r="I295" s="128"/>
      <c r="J295" s="129">
        <f>ROUND(I295*H295,2)</f>
        <v>0</v>
      </c>
      <c r="K295" s="125" t="s">
        <v>133</v>
      </c>
      <c r="L295" s="32"/>
      <c r="M295" s="130" t="s">
        <v>82</v>
      </c>
      <c r="N295" s="131" t="s">
        <v>54</v>
      </c>
      <c r="P295" s="132">
        <f>O295*H295</f>
        <v>0</v>
      </c>
      <c r="Q295" s="132">
        <v>0</v>
      </c>
      <c r="R295" s="132">
        <f>Q295*H295</f>
        <v>0</v>
      </c>
      <c r="S295" s="132">
        <v>0</v>
      </c>
      <c r="T295" s="133">
        <f>S295*H295</f>
        <v>0</v>
      </c>
      <c r="AR295" s="134" t="s">
        <v>241</v>
      </c>
      <c r="AT295" s="134" t="s">
        <v>129</v>
      </c>
      <c r="AU295" s="134" t="s">
        <v>94</v>
      </c>
      <c r="AY295" s="16" t="s">
        <v>127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6" t="s">
        <v>92</v>
      </c>
      <c r="BK295" s="135">
        <f>ROUND(I295*H295,2)</f>
        <v>0</v>
      </c>
      <c r="BL295" s="16" t="s">
        <v>241</v>
      </c>
      <c r="BM295" s="134" t="s">
        <v>331</v>
      </c>
    </row>
    <row r="296" spans="2:65" s="1" customFormat="1" ht="11.25">
      <c r="B296" s="32"/>
      <c r="D296" s="136" t="s">
        <v>136</v>
      </c>
      <c r="F296" s="137" t="s">
        <v>332</v>
      </c>
      <c r="I296" s="138"/>
      <c r="L296" s="32"/>
      <c r="M296" s="139"/>
      <c r="T296" s="53"/>
      <c r="AT296" s="16" t="s">
        <v>136</v>
      </c>
      <c r="AU296" s="16" t="s">
        <v>94</v>
      </c>
    </row>
    <row r="297" spans="2:65" s="12" customFormat="1" ht="11.25">
      <c r="B297" s="140"/>
      <c r="D297" s="141" t="s">
        <v>138</v>
      </c>
      <c r="E297" s="142" t="s">
        <v>82</v>
      </c>
      <c r="F297" s="143" t="s">
        <v>140</v>
      </c>
      <c r="H297" s="142" t="s">
        <v>82</v>
      </c>
      <c r="I297" s="144"/>
      <c r="L297" s="140"/>
      <c r="M297" s="145"/>
      <c r="T297" s="146"/>
      <c r="AT297" s="142" t="s">
        <v>138</v>
      </c>
      <c r="AU297" s="142" t="s">
        <v>94</v>
      </c>
      <c r="AV297" s="12" t="s">
        <v>92</v>
      </c>
      <c r="AW297" s="12" t="s">
        <v>42</v>
      </c>
      <c r="AX297" s="12" t="s">
        <v>84</v>
      </c>
      <c r="AY297" s="142" t="s">
        <v>127</v>
      </c>
    </row>
    <row r="298" spans="2:65" s="12" customFormat="1" ht="11.25">
      <c r="B298" s="140"/>
      <c r="D298" s="141" t="s">
        <v>138</v>
      </c>
      <c r="E298" s="142" t="s">
        <v>82</v>
      </c>
      <c r="F298" s="143" t="s">
        <v>333</v>
      </c>
      <c r="H298" s="142" t="s">
        <v>82</v>
      </c>
      <c r="I298" s="144"/>
      <c r="L298" s="140"/>
      <c r="M298" s="145"/>
      <c r="T298" s="146"/>
      <c r="AT298" s="142" t="s">
        <v>138</v>
      </c>
      <c r="AU298" s="142" t="s">
        <v>94</v>
      </c>
      <c r="AV298" s="12" t="s">
        <v>92</v>
      </c>
      <c r="AW298" s="12" t="s">
        <v>42</v>
      </c>
      <c r="AX298" s="12" t="s">
        <v>84</v>
      </c>
      <c r="AY298" s="142" t="s">
        <v>127</v>
      </c>
    </row>
    <row r="299" spans="2:65" s="13" customFormat="1" ht="11.25">
      <c r="B299" s="147"/>
      <c r="D299" s="141" t="s">
        <v>138</v>
      </c>
      <c r="E299" s="148" t="s">
        <v>82</v>
      </c>
      <c r="F299" s="149" t="s">
        <v>334</v>
      </c>
      <c r="H299" s="150">
        <v>45</v>
      </c>
      <c r="I299" s="151"/>
      <c r="L299" s="147"/>
      <c r="M299" s="152"/>
      <c r="T299" s="153"/>
      <c r="AT299" s="148" t="s">
        <v>138</v>
      </c>
      <c r="AU299" s="148" t="s">
        <v>94</v>
      </c>
      <c r="AV299" s="13" t="s">
        <v>94</v>
      </c>
      <c r="AW299" s="13" t="s">
        <v>42</v>
      </c>
      <c r="AX299" s="13" t="s">
        <v>84</v>
      </c>
      <c r="AY299" s="148" t="s">
        <v>127</v>
      </c>
    </row>
    <row r="300" spans="2:65" s="12" customFormat="1" ht="11.25">
      <c r="B300" s="140"/>
      <c r="D300" s="141" t="s">
        <v>138</v>
      </c>
      <c r="E300" s="142" t="s">
        <v>82</v>
      </c>
      <c r="F300" s="143" t="s">
        <v>335</v>
      </c>
      <c r="H300" s="142" t="s">
        <v>82</v>
      </c>
      <c r="I300" s="144"/>
      <c r="L300" s="140"/>
      <c r="M300" s="145"/>
      <c r="T300" s="146"/>
      <c r="AT300" s="142" t="s">
        <v>138</v>
      </c>
      <c r="AU300" s="142" t="s">
        <v>94</v>
      </c>
      <c r="AV300" s="12" t="s">
        <v>92</v>
      </c>
      <c r="AW300" s="12" t="s">
        <v>42</v>
      </c>
      <c r="AX300" s="12" t="s">
        <v>84</v>
      </c>
      <c r="AY300" s="142" t="s">
        <v>127</v>
      </c>
    </row>
    <row r="301" spans="2:65" s="13" customFormat="1" ht="11.25">
      <c r="B301" s="147"/>
      <c r="D301" s="141" t="s">
        <v>138</v>
      </c>
      <c r="E301" s="148" t="s">
        <v>82</v>
      </c>
      <c r="F301" s="149" t="s">
        <v>336</v>
      </c>
      <c r="H301" s="150">
        <v>10</v>
      </c>
      <c r="I301" s="151"/>
      <c r="L301" s="147"/>
      <c r="M301" s="152"/>
      <c r="T301" s="153"/>
      <c r="AT301" s="148" t="s">
        <v>138</v>
      </c>
      <c r="AU301" s="148" t="s">
        <v>94</v>
      </c>
      <c r="AV301" s="13" t="s">
        <v>94</v>
      </c>
      <c r="AW301" s="13" t="s">
        <v>42</v>
      </c>
      <c r="AX301" s="13" t="s">
        <v>84</v>
      </c>
      <c r="AY301" s="148" t="s">
        <v>127</v>
      </c>
    </row>
    <row r="302" spans="2:65" s="14" customFormat="1" ht="11.25">
      <c r="B302" s="154"/>
      <c r="D302" s="141" t="s">
        <v>138</v>
      </c>
      <c r="E302" s="155" t="s">
        <v>82</v>
      </c>
      <c r="F302" s="156" t="s">
        <v>151</v>
      </c>
      <c r="H302" s="157">
        <v>55</v>
      </c>
      <c r="I302" s="158"/>
      <c r="L302" s="154"/>
      <c r="M302" s="159"/>
      <c r="T302" s="160"/>
      <c r="AT302" s="155" t="s">
        <v>138</v>
      </c>
      <c r="AU302" s="155" t="s">
        <v>94</v>
      </c>
      <c r="AV302" s="14" t="s">
        <v>134</v>
      </c>
      <c r="AW302" s="14" t="s">
        <v>42</v>
      </c>
      <c r="AX302" s="14" t="s">
        <v>92</v>
      </c>
      <c r="AY302" s="155" t="s">
        <v>127</v>
      </c>
    </row>
    <row r="303" spans="2:65" s="1" customFormat="1" ht="16.5" customHeight="1">
      <c r="B303" s="32"/>
      <c r="C303" s="161" t="s">
        <v>337</v>
      </c>
      <c r="D303" s="161" t="s">
        <v>194</v>
      </c>
      <c r="E303" s="162" t="s">
        <v>338</v>
      </c>
      <c r="F303" s="163" t="s">
        <v>339</v>
      </c>
      <c r="G303" s="164" t="s">
        <v>225</v>
      </c>
      <c r="H303" s="165">
        <v>57.75</v>
      </c>
      <c r="I303" s="166"/>
      <c r="J303" s="167">
        <f>ROUND(I303*H303,2)</f>
        <v>0</v>
      </c>
      <c r="K303" s="163" t="s">
        <v>204</v>
      </c>
      <c r="L303" s="168"/>
      <c r="M303" s="169" t="s">
        <v>82</v>
      </c>
      <c r="N303" s="170" t="s">
        <v>54</v>
      </c>
      <c r="P303" s="132">
        <f>O303*H303</f>
        <v>0</v>
      </c>
      <c r="Q303" s="132">
        <v>0</v>
      </c>
      <c r="R303" s="132">
        <f>Q303*H303</f>
        <v>0</v>
      </c>
      <c r="S303" s="132">
        <v>0</v>
      </c>
      <c r="T303" s="133">
        <f>S303*H303</f>
        <v>0</v>
      </c>
      <c r="AR303" s="134" t="s">
        <v>247</v>
      </c>
      <c r="AT303" s="134" t="s">
        <v>194</v>
      </c>
      <c r="AU303" s="134" t="s">
        <v>94</v>
      </c>
      <c r="AY303" s="16" t="s">
        <v>127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6" t="s">
        <v>92</v>
      </c>
      <c r="BK303" s="135">
        <f>ROUND(I303*H303,2)</f>
        <v>0</v>
      </c>
      <c r="BL303" s="16" t="s">
        <v>241</v>
      </c>
      <c r="BM303" s="134" t="s">
        <v>340</v>
      </c>
    </row>
    <row r="304" spans="2:65" s="12" customFormat="1" ht="11.25">
      <c r="B304" s="140"/>
      <c r="D304" s="141" t="s">
        <v>138</v>
      </c>
      <c r="E304" s="142" t="s">
        <v>82</v>
      </c>
      <c r="F304" s="143" t="s">
        <v>140</v>
      </c>
      <c r="H304" s="142" t="s">
        <v>82</v>
      </c>
      <c r="I304" s="144"/>
      <c r="L304" s="140"/>
      <c r="M304" s="145"/>
      <c r="T304" s="146"/>
      <c r="AT304" s="142" t="s">
        <v>138</v>
      </c>
      <c r="AU304" s="142" t="s">
        <v>94</v>
      </c>
      <c r="AV304" s="12" t="s">
        <v>92</v>
      </c>
      <c r="AW304" s="12" t="s">
        <v>42</v>
      </c>
      <c r="AX304" s="12" t="s">
        <v>84</v>
      </c>
      <c r="AY304" s="142" t="s">
        <v>127</v>
      </c>
    </row>
    <row r="305" spans="2:65" s="12" customFormat="1" ht="11.25">
      <c r="B305" s="140"/>
      <c r="D305" s="141" t="s">
        <v>138</v>
      </c>
      <c r="E305" s="142" t="s">
        <v>82</v>
      </c>
      <c r="F305" s="143" t="s">
        <v>341</v>
      </c>
      <c r="H305" s="142" t="s">
        <v>82</v>
      </c>
      <c r="I305" s="144"/>
      <c r="L305" s="140"/>
      <c r="M305" s="145"/>
      <c r="T305" s="146"/>
      <c r="AT305" s="142" t="s">
        <v>138</v>
      </c>
      <c r="AU305" s="142" t="s">
        <v>94</v>
      </c>
      <c r="AV305" s="12" t="s">
        <v>92</v>
      </c>
      <c r="AW305" s="12" t="s">
        <v>42</v>
      </c>
      <c r="AX305" s="12" t="s">
        <v>84</v>
      </c>
      <c r="AY305" s="142" t="s">
        <v>127</v>
      </c>
    </row>
    <row r="306" spans="2:65" s="12" customFormat="1" ht="11.25">
      <c r="B306" s="140"/>
      <c r="D306" s="141" t="s">
        <v>138</v>
      </c>
      <c r="E306" s="142" t="s">
        <v>82</v>
      </c>
      <c r="F306" s="143" t="s">
        <v>333</v>
      </c>
      <c r="H306" s="142" t="s">
        <v>82</v>
      </c>
      <c r="I306" s="144"/>
      <c r="L306" s="140"/>
      <c r="M306" s="145"/>
      <c r="T306" s="146"/>
      <c r="AT306" s="142" t="s">
        <v>138</v>
      </c>
      <c r="AU306" s="142" t="s">
        <v>94</v>
      </c>
      <c r="AV306" s="12" t="s">
        <v>92</v>
      </c>
      <c r="AW306" s="12" t="s">
        <v>42</v>
      </c>
      <c r="AX306" s="12" t="s">
        <v>84</v>
      </c>
      <c r="AY306" s="142" t="s">
        <v>127</v>
      </c>
    </row>
    <row r="307" spans="2:65" s="13" customFormat="1" ht="11.25">
      <c r="B307" s="147"/>
      <c r="D307" s="141" t="s">
        <v>138</v>
      </c>
      <c r="E307" s="148" t="s">
        <v>82</v>
      </c>
      <c r="F307" s="149" t="s">
        <v>342</v>
      </c>
      <c r="H307" s="150">
        <v>47.25</v>
      </c>
      <c r="I307" s="151"/>
      <c r="L307" s="147"/>
      <c r="M307" s="152"/>
      <c r="T307" s="153"/>
      <c r="AT307" s="148" t="s">
        <v>138</v>
      </c>
      <c r="AU307" s="148" t="s">
        <v>94</v>
      </c>
      <c r="AV307" s="13" t="s">
        <v>94</v>
      </c>
      <c r="AW307" s="13" t="s">
        <v>42</v>
      </c>
      <c r="AX307" s="13" t="s">
        <v>84</v>
      </c>
      <c r="AY307" s="148" t="s">
        <v>127</v>
      </c>
    </row>
    <row r="308" spans="2:65" s="12" customFormat="1" ht="11.25">
      <c r="B308" s="140"/>
      <c r="D308" s="141" t="s">
        <v>138</v>
      </c>
      <c r="E308" s="142" t="s">
        <v>82</v>
      </c>
      <c r="F308" s="143" t="s">
        <v>335</v>
      </c>
      <c r="H308" s="142" t="s">
        <v>82</v>
      </c>
      <c r="I308" s="144"/>
      <c r="L308" s="140"/>
      <c r="M308" s="145"/>
      <c r="T308" s="146"/>
      <c r="AT308" s="142" t="s">
        <v>138</v>
      </c>
      <c r="AU308" s="142" t="s">
        <v>94</v>
      </c>
      <c r="AV308" s="12" t="s">
        <v>92</v>
      </c>
      <c r="AW308" s="12" t="s">
        <v>42</v>
      </c>
      <c r="AX308" s="12" t="s">
        <v>84</v>
      </c>
      <c r="AY308" s="142" t="s">
        <v>127</v>
      </c>
    </row>
    <row r="309" spans="2:65" s="13" customFormat="1" ht="11.25">
      <c r="B309" s="147"/>
      <c r="D309" s="141" t="s">
        <v>138</v>
      </c>
      <c r="E309" s="148" t="s">
        <v>82</v>
      </c>
      <c r="F309" s="149" t="s">
        <v>343</v>
      </c>
      <c r="H309" s="150">
        <v>10.5</v>
      </c>
      <c r="I309" s="151"/>
      <c r="L309" s="147"/>
      <c r="M309" s="152"/>
      <c r="T309" s="153"/>
      <c r="AT309" s="148" t="s">
        <v>138</v>
      </c>
      <c r="AU309" s="148" t="s">
        <v>94</v>
      </c>
      <c r="AV309" s="13" t="s">
        <v>94</v>
      </c>
      <c r="AW309" s="13" t="s">
        <v>42</v>
      </c>
      <c r="AX309" s="13" t="s">
        <v>84</v>
      </c>
      <c r="AY309" s="148" t="s">
        <v>127</v>
      </c>
    </row>
    <row r="310" spans="2:65" s="14" customFormat="1" ht="11.25">
      <c r="B310" s="154"/>
      <c r="D310" s="141" t="s">
        <v>138</v>
      </c>
      <c r="E310" s="155" t="s">
        <v>82</v>
      </c>
      <c r="F310" s="156" t="s">
        <v>151</v>
      </c>
      <c r="H310" s="157">
        <v>57.75</v>
      </c>
      <c r="I310" s="158"/>
      <c r="L310" s="154"/>
      <c r="M310" s="159"/>
      <c r="T310" s="160"/>
      <c r="AT310" s="155" t="s">
        <v>138</v>
      </c>
      <c r="AU310" s="155" t="s">
        <v>94</v>
      </c>
      <c r="AV310" s="14" t="s">
        <v>134</v>
      </c>
      <c r="AW310" s="14" t="s">
        <v>42</v>
      </c>
      <c r="AX310" s="14" t="s">
        <v>92</v>
      </c>
      <c r="AY310" s="155" t="s">
        <v>127</v>
      </c>
    </row>
    <row r="311" spans="2:65" s="1" customFormat="1" ht="49.15" customHeight="1">
      <c r="B311" s="32"/>
      <c r="C311" s="123" t="s">
        <v>344</v>
      </c>
      <c r="D311" s="123" t="s">
        <v>129</v>
      </c>
      <c r="E311" s="124" t="s">
        <v>345</v>
      </c>
      <c r="F311" s="125" t="s">
        <v>346</v>
      </c>
      <c r="G311" s="126" t="s">
        <v>225</v>
      </c>
      <c r="H311" s="127">
        <v>10</v>
      </c>
      <c r="I311" s="128"/>
      <c r="J311" s="129">
        <f>ROUND(I311*H311,2)</f>
        <v>0</v>
      </c>
      <c r="K311" s="125" t="s">
        <v>133</v>
      </c>
      <c r="L311" s="32"/>
      <c r="M311" s="130" t="s">
        <v>82</v>
      </c>
      <c r="N311" s="131" t="s">
        <v>54</v>
      </c>
      <c r="P311" s="132">
        <f>O311*H311</f>
        <v>0</v>
      </c>
      <c r="Q311" s="132">
        <v>0</v>
      </c>
      <c r="R311" s="132">
        <f>Q311*H311</f>
        <v>0</v>
      </c>
      <c r="S311" s="132">
        <v>0</v>
      </c>
      <c r="T311" s="133">
        <f>S311*H311</f>
        <v>0</v>
      </c>
      <c r="AR311" s="134" t="s">
        <v>241</v>
      </c>
      <c r="AT311" s="134" t="s">
        <v>129</v>
      </c>
      <c r="AU311" s="134" t="s">
        <v>94</v>
      </c>
      <c r="AY311" s="16" t="s">
        <v>127</v>
      </c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6" t="s">
        <v>92</v>
      </c>
      <c r="BK311" s="135">
        <f>ROUND(I311*H311,2)</f>
        <v>0</v>
      </c>
      <c r="BL311" s="16" t="s">
        <v>241</v>
      </c>
      <c r="BM311" s="134" t="s">
        <v>347</v>
      </c>
    </row>
    <row r="312" spans="2:65" s="1" customFormat="1" ht="11.25">
      <c r="B312" s="32"/>
      <c r="D312" s="136" t="s">
        <v>136</v>
      </c>
      <c r="F312" s="137" t="s">
        <v>348</v>
      </c>
      <c r="I312" s="138"/>
      <c r="L312" s="32"/>
      <c r="M312" s="139"/>
      <c r="T312" s="53"/>
      <c r="AT312" s="16" t="s">
        <v>136</v>
      </c>
      <c r="AU312" s="16" t="s">
        <v>94</v>
      </c>
    </row>
    <row r="313" spans="2:65" s="12" customFormat="1" ht="11.25">
      <c r="B313" s="140"/>
      <c r="D313" s="141" t="s">
        <v>138</v>
      </c>
      <c r="E313" s="142" t="s">
        <v>82</v>
      </c>
      <c r="F313" s="143" t="s">
        <v>140</v>
      </c>
      <c r="H313" s="142" t="s">
        <v>82</v>
      </c>
      <c r="I313" s="144"/>
      <c r="L313" s="140"/>
      <c r="M313" s="145"/>
      <c r="T313" s="146"/>
      <c r="AT313" s="142" t="s">
        <v>138</v>
      </c>
      <c r="AU313" s="142" t="s">
        <v>94</v>
      </c>
      <c r="AV313" s="12" t="s">
        <v>92</v>
      </c>
      <c r="AW313" s="12" t="s">
        <v>42</v>
      </c>
      <c r="AX313" s="12" t="s">
        <v>84</v>
      </c>
      <c r="AY313" s="142" t="s">
        <v>127</v>
      </c>
    </row>
    <row r="314" spans="2:65" s="12" customFormat="1" ht="11.25">
      <c r="B314" s="140"/>
      <c r="D314" s="141" t="s">
        <v>138</v>
      </c>
      <c r="E314" s="142" t="s">
        <v>82</v>
      </c>
      <c r="F314" s="143" t="s">
        <v>333</v>
      </c>
      <c r="H314" s="142" t="s">
        <v>82</v>
      </c>
      <c r="I314" s="144"/>
      <c r="L314" s="140"/>
      <c r="M314" s="145"/>
      <c r="T314" s="146"/>
      <c r="AT314" s="142" t="s">
        <v>138</v>
      </c>
      <c r="AU314" s="142" t="s">
        <v>94</v>
      </c>
      <c r="AV314" s="12" t="s">
        <v>92</v>
      </c>
      <c r="AW314" s="12" t="s">
        <v>42</v>
      </c>
      <c r="AX314" s="12" t="s">
        <v>84</v>
      </c>
      <c r="AY314" s="142" t="s">
        <v>127</v>
      </c>
    </row>
    <row r="315" spans="2:65" s="13" customFormat="1" ht="11.25">
      <c r="B315" s="147"/>
      <c r="D315" s="141" t="s">
        <v>138</v>
      </c>
      <c r="E315" s="148" t="s">
        <v>82</v>
      </c>
      <c r="F315" s="149" t="s">
        <v>349</v>
      </c>
      <c r="H315" s="150">
        <v>5</v>
      </c>
      <c r="I315" s="151"/>
      <c r="L315" s="147"/>
      <c r="M315" s="152"/>
      <c r="T315" s="153"/>
      <c r="AT315" s="148" t="s">
        <v>138</v>
      </c>
      <c r="AU315" s="148" t="s">
        <v>94</v>
      </c>
      <c r="AV315" s="13" t="s">
        <v>94</v>
      </c>
      <c r="AW315" s="13" t="s">
        <v>42</v>
      </c>
      <c r="AX315" s="13" t="s">
        <v>84</v>
      </c>
      <c r="AY315" s="148" t="s">
        <v>127</v>
      </c>
    </row>
    <row r="316" spans="2:65" s="12" customFormat="1" ht="11.25">
      <c r="B316" s="140"/>
      <c r="D316" s="141" t="s">
        <v>138</v>
      </c>
      <c r="E316" s="142" t="s">
        <v>82</v>
      </c>
      <c r="F316" s="143" t="s">
        <v>335</v>
      </c>
      <c r="H316" s="142" t="s">
        <v>82</v>
      </c>
      <c r="I316" s="144"/>
      <c r="L316" s="140"/>
      <c r="M316" s="145"/>
      <c r="T316" s="146"/>
      <c r="AT316" s="142" t="s">
        <v>138</v>
      </c>
      <c r="AU316" s="142" t="s">
        <v>94</v>
      </c>
      <c r="AV316" s="12" t="s">
        <v>92</v>
      </c>
      <c r="AW316" s="12" t="s">
        <v>42</v>
      </c>
      <c r="AX316" s="12" t="s">
        <v>84</v>
      </c>
      <c r="AY316" s="142" t="s">
        <v>127</v>
      </c>
    </row>
    <row r="317" spans="2:65" s="13" customFormat="1" ht="11.25">
      <c r="B317" s="147"/>
      <c r="D317" s="141" t="s">
        <v>138</v>
      </c>
      <c r="E317" s="148" t="s">
        <v>82</v>
      </c>
      <c r="F317" s="149" t="s">
        <v>349</v>
      </c>
      <c r="H317" s="150">
        <v>5</v>
      </c>
      <c r="I317" s="151"/>
      <c r="L317" s="147"/>
      <c r="M317" s="152"/>
      <c r="T317" s="153"/>
      <c r="AT317" s="148" t="s">
        <v>138</v>
      </c>
      <c r="AU317" s="148" t="s">
        <v>94</v>
      </c>
      <c r="AV317" s="13" t="s">
        <v>94</v>
      </c>
      <c r="AW317" s="13" t="s">
        <v>42</v>
      </c>
      <c r="AX317" s="13" t="s">
        <v>84</v>
      </c>
      <c r="AY317" s="148" t="s">
        <v>127</v>
      </c>
    </row>
    <row r="318" spans="2:65" s="14" customFormat="1" ht="11.25">
      <c r="B318" s="154"/>
      <c r="D318" s="141" t="s">
        <v>138</v>
      </c>
      <c r="E318" s="155" t="s">
        <v>82</v>
      </c>
      <c r="F318" s="156" t="s">
        <v>151</v>
      </c>
      <c r="H318" s="157">
        <v>10</v>
      </c>
      <c r="I318" s="158"/>
      <c r="L318" s="154"/>
      <c r="M318" s="159"/>
      <c r="T318" s="160"/>
      <c r="AT318" s="155" t="s">
        <v>138</v>
      </c>
      <c r="AU318" s="155" t="s">
        <v>94</v>
      </c>
      <c r="AV318" s="14" t="s">
        <v>134</v>
      </c>
      <c r="AW318" s="14" t="s">
        <v>42</v>
      </c>
      <c r="AX318" s="14" t="s">
        <v>92</v>
      </c>
      <c r="AY318" s="155" t="s">
        <v>127</v>
      </c>
    </row>
    <row r="319" spans="2:65" s="1" customFormat="1" ht="16.5" customHeight="1">
      <c r="B319" s="32"/>
      <c r="C319" s="161" t="s">
        <v>350</v>
      </c>
      <c r="D319" s="161" t="s">
        <v>194</v>
      </c>
      <c r="E319" s="162" t="s">
        <v>351</v>
      </c>
      <c r="F319" s="163" t="s">
        <v>352</v>
      </c>
      <c r="G319" s="164" t="s">
        <v>225</v>
      </c>
      <c r="H319" s="165">
        <v>10.5</v>
      </c>
      <c r="I319" s="166"/>
      <c r="J319" s="167">
        <f>ROUND(I319*H319,2)</f>
        <v>0</v>
      </c>
      <c r="K319" s="163" t="s">
        <v>204</v>
      </c>
      <c r="L319" s="168"/>
      <c r="M319" s="169" t="s">
        <v>82</v>
      </c>
      <c r="N319" s="170" t="s">
        <v>54</v>
      </c>
      <c r="P319" s="132">
        <f>O319*H319</f>
        <v>0</v>
      </c>
      <c r="Q319" s="132">
        <v>0</v>
      </c>
      <c r="R319" s="132">
        <f>Q319*H319</f>
        <v>0</v>
      </c>
      <c r="S319" s="132">
        <v>0</v>
      </c>
      <c r="T319" s="133">
        <f>S319*H319</f>
        <v>0</v>
      </c>
      <c r="AR319" s="134" t="s">
        <v>247</v>
      </c>
      <c r="AT319" s="134" t="s">
        <v>194</v>
      </c>
      <c r="AU319" s="134" t="s">
        <v>94</v>
      </c>
      <c r="AY319" s="16" t="s">
        <v>127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6" t="s">
        <v>92</v>
      </c>
      <c r="BK319" s="135">
        <f>ROUND(I319*H319,2)</f>
        <v>0</v>
      </c>
      <c r="BL319" s="16" t="s">
        <v>241</v>
      </c>
      <c r="BM319" s="134" t="s">
        <v>353</v>
      </c>
    </row>
    <row r="320" spans="2:65" s="12" customFormat="1" ht="11.25">
      <c r="B320" s="140"/>
      <c r="D320" s="141" t="s">
        <v>138</v>
      </c>
      <c r="E320" s="142" t="s">
        <v>82</v>
      </c>
      <c r="F320" s="143" t="s">
        <v>140</v>
      </c>
      <c r="H320" s="142" t="s">
        <v>82</v>
      </c>
      <c r="I320" s="144"/>
      <c r="L320" s="140"/>
      <c r="M320" s="145"/>
      <c r="T320" s="146"/>
      <c r="AT320" s="142" t="s">
        <v>138</v>
      </c>
      <c r="AU320" s="142" t="s">
        <v>94</v>
      </c>
      <c r="AV320" s="12" t="s">
        <v>92</v>
      </c>
      <c r="AW320" s="12" t="s">
        <v>42</v>
      </c>
      <c r="AX320" s="12" t="s">
        <v>84</v>
      </c>
      <c r="AY320" s="142" t="s">
        <v>127</v>
      </c>
    </row>
    <row r="321" spans="2:65" s="12" customFormat="1" ht="11.25">
      <c r="B321" s="140"/>
      <c r="D321" s="141" t="s">
        <v>138</v>
      </c>
      <c r="E321" s="142" t="s">
        <v>82</v>
      </c>
      <c r="F321" s="143" t="s">
        <v>341</v>
      </c>
      <c r="H321" s="142" t="s">
        <v>82</v>
      </c>
      <c r="I321" s="144"/>
      <c r="L321" s="140"/>
      <c r="M321" s="145"/>
      <c r="T321" s="146"/>
      <c r="AT321" s="142" t="s">
        <v>138</v>
      </c>
      <c r="AU321" s="142" t="s">
        <v>94</v>
      </c>
      <c r="AV321" s="12" t="s">
        <v>92</v>
      </c>
      <c r="AW321" s="12" t="s">
        <v>42</v>
      </c>
      <c r="AX321" s="12" t="s">
        <v>84</v>
      </c>
      <c r="AY321" s="142" t="s">
        <v>127</v>
      </c>
    </row>
    <row r="322" spans="2:65" s="12" customFormat="1" ht="11.25">
      <c r="B322" s="140"/>
      <c r="D322" s="141" t="s">
        <v>138</v>
      </c>
      <c r="E322" s="142" t="s">
        <v>82</v>
      </c>
      <c r="F322" s="143" t="s">
        <v>333</v>
      </c>
      <c r="H322" s="142" t="s">
        <v>82</v>
      </c>
      <c r="I322" s="144"/>
      <c r="L322" s="140"/>
      <c r="M322" s="145"/>
      <c r="T322" s="146"/>
      <c r="AT322" s="142" t="s">
        <v>138</v>
      </c>
      <c r="AU322" s="142" t="s">
        <v>94</v>
      </c>
      <c r="AV322" s="12" t="s">
        <v>92</v>
      </c>
      <c r="AW322" s="12" t="s">
        <v>42</v>
      </c>
      <c r="AX322" s="12" t="s">
        <v>84</v>
      </c>
      <c r="AY322" s="142" t="s">
        <v>127</v>
      </c>
    </row>
    <row r="323" spans="2:65" s="13" customFormat="1" ht="11.25">
      <c r="B323" s="147"/>
      <c r="D323" s="141" t="s">
        <v>138</v>
      </c>
      <c r="E323" s="148" t="s">
        <v>82</v>
      </c>
      <c r="F323" s="149" t="s">
        <v>354</v>
      </c>
      <c r="H323" s="150">
        <v>5.25</v>
      </c>
      <c r="I323" s="151"/>
      <c r="L323" s="147"/>
      <c r="M323" s="152"/>
      <c r="T323" s="153"/>
      <c r="AT323" s="148" t="s">
        <v>138</v>
      </c>
      <c r="AU323" s="148" t="s">
        <v>94</v>
      </c>
      <c r="AV323" s="13" t="s">
        <v>94</v>
      </c>
      <c r="AW323" s="13" t="s">
        <v>42</v>
      </c>
      <c r="AX323" s="13" t="s">
        <v>84</v>
      </c>
      <c r="AY323" s="148" t="s">
        <v>127</v>
      </c>
    </row>
    <row r="324" spans="2:65" s="12" customFormat="1" ht="11.25">
      <c r="B324" s="140"/>
      <c r="D324" s="141" t="s">
        <v>138</v>
      </c>
      <c r="E324" s="142" t="s">
        <v>82</v>
      </c>
      <c r="F324" s="143" t="s">
        <v>335</v>
      </c>
      <c r="H324" s="142" t="s">
        <v>82</v>
      </c>
      <c r="I324" s="144"/>
      <c r="L324" s="140"/>
      <c r="M324" s="145"/>
      <c r="T324" s="146"/>
      <c r="AT324" s="142" t="s">
        <v>138</v>
      </c>
      <c r="AU324" s="142" t="s">
        <v>94</v>
      </c>
      <c r="AV324" s="12" t="s">
        <v>92</v>
      </c>
      <c r="AW324" s="12" t="s">
        <v>42</v>
      </c>
      <c r="AX324" s="12" t="s">
        <v>84</v>
      </c>
      <c r="AY324" s="142" t="s">
        <v>127</v>
      </c>
    </row>
    <row r="325" spans="2:65" s="13" customFormat="1" ht="11.25">
      <c r="B325" s="147"/>
      <c r="D325" s="141" t="s">
        <v>138</v>
      </c>
      <c r="E325" s="148" t="s">
        <v>82</v>
      </c>
      <c r="F325" s="149" t="s">
        <v>354</v>
      </c>
      <c r="H325" s="150">
        <v>5.25</v>
      </c>
      <c r="I325" s="151"/>
      <c r="L325" s="147"/>
      <c r="M325" s="152"/>
      <c r="T325" s="153"/>
      <c r="AT325" s="148" t="s">
        <v>138</v>
      </c>
      <c r="AU325" s="148" t="s">
        <v>94</v>
      </c>
      <c r="AV325" s="13" t="s">
        <v>94</v>
      </c>
      <c r="AW325" s="13" t="s">
        <v>42</v>
      </c>
      <c r="AX325" s="13" t="s">
        <v>84</v>
      </c>
      <c r="AY325" s="148" t="s">
        <v>127</v>
      </c>
    </row>
    <row r="326" spans="2:65" s="14" customFormat="1" ht="11.25">
      <c r="B326" s="154"/>
      <c r="D326" s="141" t="s">
        <v>138</v>
      </c>
      <c r="E326" s="155" t="s">
        <v>82</v>
      </c>
      <c r="F326" s="156" t="s">
        <v>151</v>
      </c>
      <c r="H326" s="157">
        <v>10.5</v>
      </c>
      <c r="I326" s="158"/>
      <c r="L326" s="154"/>
      <c r="M326" s="159"/>
      <c r="T326" s="160"/>
      <c r="AT326" s="155" t="s">
        <v>138</v>
      </c>
      <c r="AU326" s="155" t="s">
        <v>94</v>
      </c>
      <c r="AV326" s="14" t="s">
        <v>134</v>
      </c>
      <c r="AW326" s="14" t="s">
        <v>42</v>
      </c>
      <c r="AX326" s="14" t="s">
        <v>92</v>
      </c>
      <c r="AY326" s="155" t="s">
        <v>127</v>
      </c>
    </row>
    <row r="327" spans="2:65" s="1" customFormat="1" ht="49.15" customHeight="1">
      <c r="B327" s="32"/>
      <c r="C327" s="123" t="s">
        <v>355</v>
      </c>
      <c r="D327" s="123" t="s">
        <v>129</v>
      </c>
      <c r="E327" s="124" t="s">
        <v>356</v>
      </c>
      <c r="F327" s="125" t="s">
        <v>357</v>
      </c>
      <c r="G327" s="126" t="s">
        <v>225</v>
      </c>
      <c r="H327" s="127">
        <v>25</v>
      </c>
      <c r="I327" s="128"/>
      <c r="J327" s="129">
        <f>ROUND(I327*H327,2)</f>
        <v>0</v>
      </c>
      <c r="K327" s="125" t="s">
        <v>133</v>
      </c>
      <c r="L327" s="32"/>
      <c r="M327" s="130" t="s">
        <v>82</v>
      </c>
      <c r="N327" s="131" t="s">
        <v>54</v>
      </c>
      <c r="P327" s="132">
        <f>O327*H327</f>
        <v>0</v>
      </c>
      <c r="Q327" s="132">
        <v>0</v>
      </c>
      <c r="R327" s="132">
        <f>Q327*H327</f>
        <v>0</v>
      </c>
      <c r="S327" s="132">
        <v>0</v>
      </c>
      <c r="T327" s="133">
        <f>S327*H327</f>
        <v>0</v>
      </c>
      <c r="AR327" s="134" t="s">
        <v>241</v>
      </c>
      <c r="AT327" s="134" t="s">
        <v>129</v>
      </c>
      <c r="AU327" s="134" t="s">
        <v>94</v>
      </c>
      <c r="AY327" s="16" t="s">
        <v>127</v>
      </c>
      <c r="BE327" s="135">
        <f>IF(N327="základní",J327,0)</f>
        <v>0</v>
      </c>
      <c r="BF327" s="135">
        <f>IF(N327="snížená",J327,0)</f>
        <v>0</v>
      </c>
      <c r="BG327" s="135">
        <f>IF(N327="zákl. přenesená",J327,0)</f>
        <v>0</v>
      </c>
      <c r="BH327" s="135">
        <f>IF(N327="sníž. přenesená",J327,0)</f>
        <v>0</v>
      </c>
      <c r="BI327" s="135">
        <f>IF(N327="nulová",J327,0)</f>
        <v>0</v>
      </c>
      <c r="BJ327" s="16" t="s">
        <v>92</v>
      </c>
      <c r="BK327" s="135">
        <f>ROUND(I327*H327,2)</f>
        <v>0</v>
      </c>
      <c r="BL327" s="16" t="s">
        <v>241</v>
      </c>
      <c r="BM327" s="134" t="s">
        <v>358</v>
      </c>
    </row>
    <row r="328" spans="2:65" s="1" customFormat="1" ht="11.25">
      <c r="B328" s="32"/>
      <c r="D328" s="136" t="s">
        <v>136</v>
      </c>
      <c r="F328" s="137" t="s">
        <v>359</v>
      </c>
      <c r="I328" s="138"/>
      <c r="L328" s="32"/>
      <c r="M328" s="139"/>
      <c r="T328" s="53"/>
      <c r="AT328" s="16" t="s">
        <v>136</v>
      </c>
      <c r="AU328" s="16" t="s">
        <v>94</v>
      </c>
    </row>
    <row r="329" spans="2:65" s="12" customFormat="1" ht="11.25">
      <c r="B329" s="140"/>
      <c r="D329" s="141" t="s">
        <v>138</v>
      </c>
      <c r="E329" s="142" t="s">
        <v>82</v>
      </c>
      <c r="F329" s="143" t="s">
        <v>254</v>
      </c>
      <c r="H329" s="142" t="s">
        <v>82</v>
      </c>
      <c r="I329" s="144"/>
      <c r="L329" s="140"/>
      <c r="M329" s="145"/>
      <c r="T329" s="146"/>
      <c r="AT329" s="142" t="s">
        <v>138</v>
      </c>
      <c r="AU329" s="142" t="s">
        <v>94</v>
      </c>
      <c r="AV329" s="12" t="s">
        <v>92</v>
      </c>
      <c r="AW329" s="12" t="s">
        <v>42</v>
      </c>
      <c r="AX329" s="12" t="s">
        <v>84</v>
      </c>
      <c r="AY329" s="142" t="s">
        <v>127</v>
      </c>
    </row>
    <row r="330" spans="2:65" s="12" customFormat="1" ht="11.25">
      <c r="B330" s="140"/>
      <c r="D330" s="141" t="s">
        <v>138</v>
      </c>
      <c r="E330" s="142" t="s">
        <v>82</v>
      </c>
      <c r="F330" s="143" t="s">
        <v>360</v>
      </c>
      <c r="H330" s="142" t="s">
        <v>82</v>
      </c>
      <c r="I330" s="144"/>
      <c r="L330" s="140"/>
      <c r="M330" s="145"/>
      <c r="T330" s="146"/>
      <c r="AT330" s="142" t="s">
        <v>138</v>
      </c>
      <c r="AU330" s="142" t="s">
        <v>94</v>
      </c>
      <c r="AV330" s="12" t="s">
        <v>92</v>
      </c>
      <c r="AW330" s="12" t="s">
        <v>42</v>
      </c>
      <c r="AX330" s="12" t="s">
        <v>84</v>
      </c>
      <c r="AY330" s="142" t="s">
        <v>127</v>
      </c>
    </row>
    <row r="331" spans="2:65" s="13" customFormat="1" ht="11.25">
      <c r="B331" s="147"/>
      <c r="D331" s="141" t="s">
        <v>138</v>
      </c>
      <c r="E331" s="148" t="s">
        <v>82</v>
      </c>
      <c r="F331" s="149" t="s">
        <v>312</v>
      </c>
      <c r="H331" s="150">
        <v>25</v>
      </c>
      <c r="I331" s="151"/>
      <c r="L331" s="147"/>
      <c r="M331" s="152"/>
      <c r="T331" s="153"/>
      <c r="AT331" s="148" t="s">
        <v>138</v>
      </c>
      <c r="AU331" s="148" t="s">
        <v>94</v>
      </c>
      <c r="AV331" s="13" t="s">
        <v>94</v>
      </c>
      <c r="AW331" s="13" t="s">
        <v>42</v>
      </c>
      <c r="AX331" s="13" t="s">
        <v>92</v>
      </c>
      <c r="AY331" s="148" t="s">
        <v>127</v>
      </c>
    </row>
    <row r="332" spans="2:65" s="1" customFormat="1" ht="24.2" customHeight="1">
      <c r="B332" s="32"/>
      <c r="C332" s="161" t="s">
        <v>361</v>
      </c>
      <c r="D332" s="161" t="s">
        <v>194</v>
      </c>
      <c r="E332" s="162" t="s">
        <v>362</v>
      </c>
      <c r="F332" s="163" t="s">
        <v>363</v>
      </c>
      <c r="G332" s="164" t="s">
        <v>225</v>
      </c>
      <c r="H332" s="165">
        <v>26.25</v>
      </c>
      <c r="I332" s="166"/>
      <c r="J332" s="167">
        <f>ROUND(I332*H332,2)</f>
        <v>0</v>
      </c>
      <c r="K332" s="163" t="s">
        <v>204</v>
      </c>
      <c r="L332" s="168"/>
      <c r="M332" s="169" t="s">
        <v>82</v>
      </c>
      <c r="N332" s="170" t="s">
        <v>54</v>
      </c>
      <c r="P332" s="132">
        <f>O332*H332</f>
        <v>0</v>
      </c>
      <c r="Q332" s="132">
        <v>0</v>
      </c>
      <c r="R332" s="132">
        <f>Q332*H332</f>
        <v>0</v>
      </c>
      <c r="S332" s="132">
        <v>0</v>
      </c>
      <c r="T332" s="133">
        <f>S332*H332</f>
        <v>0</v>
      </c>
      <c r="AR332" s="134" t="s">
        <v>247</v>
      </c>
      <c r="AT332" s="134" t="s">
        <v>194</v>
      </c>
      <c r="AU332" s="134" t="s">
        <v>94</v>
      </c>
      <c r="AY332" s="16" t="s">
        <v>127</v>
      </c>
      <c r="BE332" s="135">
        <f>IF(N332="základní",J332,0)</f>
        <v>0</v>
      </c>
      <c r="BF332" s="135">
        <f>IF(N332="snížená",J332,0)</f>
        <v>0</v>
      </c>
      <c r="BG332" s="135">
        <f>IF(N332="zákl. přenesená",J332,0)</f>
        <v>0</v>
      </c>
      <c r="BH332" s="135">
        <f>IF(N332="sníž. přenesená",J332,0)</f>
        <v>0</v>
      </c>
      <c r="BI332" s="135">
        <f>IF(N332="nulová",J332,0)</f>
        <v>0</v>
      </c>
      <c r="BJ332" s="16" t="s">
        <v>92</v>
      </c>
      <c r="BK332" s="135">
        <f>ROUND(I332*H332,2)</f>
        <v>0</v>
      </c>
      <c r="BL332" s="16" t="s">
        <v>241</v>
      </c>
      <c r="BM332" s="134" t="s">
        <v>364</v>
      </c>
    </row>
    <row r="333" spans="2:65" s="12" customFormat="1" ht="11.25">
      <c r="B333" s="140"/>
      <c r="D333" s="141" t="s">
        <v>138</v>
      </c>
      <c r="E333" s="142" t="s">
        <v>82</v>
      </c>
      <c r="F333" s="143" t="s">
        <v>254</v>
      </c>
      <c r="H333" s="142" t="s">
        <v>82</v>
      </c>
      <c r="I333" s="144"/>
      <c r="L333" s="140"/>
      <c r="M333" s="145"/>
      <c r="T333" s="146"/>
      <c r="AT333" s="142" t="s">
        <v>138</v>
      </c>
      <c r="AU333" s="142" t="s">
        <v>94</v>
      </c>
      <c r="AV333" s="12" t="s">
        <v>92</v>
      </c>
      <c r="AW333" s="12" t="s">
        <v>42</v>
      </c>
      <c r="AX333" s="12" t="s">
        <v>84</v>
      </c>
      <c r="AY333" s="142" t="s">
        <v>127</v>
      </c>
    </row>
    <row r="334" spans="2:65" s="12" customFormat="1" ht="11.25">
      <c r="B334" s="140"/>
      <c r="D334" s="141" t="s">
        <v>138</v>
      </c>
      <c r="E334" s="142" t="s">
        <v>82</v>
      </c>
      <c r="F334" s="143" t="s">
        <v>365</v>
      </c>
      <c r="H334" s="142" t="s">
        <v>82</v>
      </c>
      <c r="I334" s="144"/>
      <c r="L334" s="140"/>
      <c r="M334" s="145"/>
      <c r="T334" s="146"/>
      <c r="AT334" s="142" t="s">
        <v>138</v>
      </c>
      <c r="AU334" s="142" t="s">
        <v>94</v>
      </c>
      <c r="AV334" s="12" t="s">
        <v>92</v>
      </c>
      <c r="AW334" s="12" t="s">
        <v>42</v>
      </c>
      <c r="AX334" s="12" t="s">
        <v>84</v>
      </c>
      <c r="AY334" s="142" t="s">
        <v>127</v>
      </c>
    </row>
    <row r="335" spans="2:65" s="13" customFormat="1" ht="11.25">
      <c r="B335" s="147"/>
      <c r="D335" s="141" t="s">
        <v>138</v>
      </c>
      <c r="E335" s="148" t="s">
        <v>82</v>
      </c>
      <c r="F335" s="149" t="s">
        <v>366</v>
      </c>
      <c r="H335" s="150">
        <v>26.25</v>
      </c>
      <c r="I335" s="151"/>
      <c r="L335" s="147"/>
      <c r="M335" s="152"/>
      <c r="T335" s="153"/>
      <c r="AT335" s="148" t="s">
        <v>138</v>
      </c>
      <c r="AU335" s="148" t="s">
        <v>94</v>
      </c>
      <c r="AV335" s="13" t="s">
        <v>94</v>
      </c>
      <c r="AW335" s="13" t="s">
        <v>42</v>
      </c>
      <c r="AX335" s="13" t="s">
        <v>92</v>
      </c>
      <c r="AY335" s="148" t="s">
        <v>127</v>
      </c>
    </row>
    <row r="336" spans="2:65" s="1" customFormat="1" ht="49.15" customHeight="1">
      <c r="B336" s="32"/>
      <c r="C336" s="123" t="s">
        <v>367</v>
      </c>
      <c r="D336" s="123" t="s">
        <v>129</v>
      </c>
      <c r="E336" s="124" t="s">
        <v>368</v>
      </c>
      <c r="F336" s="125" t="s">
        <v>369</v>
      </c>
      <c r="G336" s="126" t="s">
        <v>225</v>
      </c>
      <c r="H336" s="127">
        <v>35</v>
      </c>
      <c r="I336" s="128"/>
      <c r="J336" s="129">
        <f>ROUND(I336*H336,2)</f>
        <v>0</v>
      </c>
      <c r="K336" s="125" t="s">
        <v>133</v>
      </c>
      <c r="L336" s="32"/>
      <c r="M336" s="130" t="s">
        <v>82</v>
      </c>
      <c r="N336" s="131" t="s">
        <v>54</v>
      </c>
      <c r="P336" s="132">
        <f>O336*H336</f>
        <v>0</v>
      </c>
      <c r="Q336" s="132">
        <v>0</v>
      </c>
      <c r="R336" s="132">
        <f>Q336*H336</f>
        <v>0</v>
      </c>
      <c r="S336" s="132">
        <v>0</v>
      </c>
      <c r="T336" s="133">
        <f>S336*H336</f>
        <v>0</v>
      </c>
      <c r="AR336" s="134" t="s">
        <v>241</v>
      </c>
      <c r="AT336" s="134" t="s">
        <v>129</v>
      </c>
      <c r="AU336" s="134" t="s">
        <v>94</v>
      </c>
      <c r="AY336" s="16" t="s">
        <v>127</v>
      </c>
      <c r="BE336" s="135">
        <f>IF(N336="základní",J336,0)</f>
        <v>0</v>
      </c>
      <c r="BF336" s="135">
        <f>IF(N336="snížená",J336,0)</f>
        <v>0</v>
      </c>
      <c r="BG336" s="135">
        <f>IF(N336="zákl. přenesená",J336,0)</f>
        <v>0</v>
      </c>
      <c r="BH336" s="135">
        <f>IF(N336="sníž. přenesená",J336,0)</f>
        <v>0</v>
      </c>
      <c r="BI336" s="135">
        <f>IF(N336="nulová",J336,0)</f>
        <v>0</v>
      </c>
      <c r="BJ336" s="16" t="s">
        <v>92</v>
      </c>
      <c r="BK336" s="135">
        <f>ROUND(I336*H336,2)</f>
        <v>0</v>
      </c>
      <c r="BL336" s="16" t="s">
        <v>241</v>
      </c>
      <c r="BM336" s="134" t="s">
        <v>370</v>
      </c>
    </row>
    <row r="337" spans="2:65" s="1" customFormat="1" ht="11.25">
      <c r="B337" s="32"/>
      <c r="D337" s="136" t="s">
        <v>136</v>
      </c>
      <c r="F337" s="137" t="s">
        <v>371</v>
      </c>
      <c r="I337" s="138"/>
      <c r="L337" s="32"/>
      <c r="M337" s="139"/>
      <c r="T337" s="53"/>
      <c r="AT337" s="16" t="s">
        <v>136</v>
      </c>
      <c r="AU337" s="16" t="s">
        <v>94</v>
      </c>
    </row>
    <row r="338" spans="2:65" s="12" customFormat="1" ht="11.25">
      <c r="B338" s="140"/>
      <c r="D338" s="141" t="s">
        <v>138</v>
      </c>
      <c r="E338" s="142" t="s">
        <v>82</v>
      </c>
      <c r="F338" s="143" t="s">
        <v>254</v>
      </c>
      <c r="H338" s="142" t="s">
        <v>82</v>
      </c>
      <c r="I338" s="144"/>
      <c r="L338" s="140"/>
      <c r="M338" s="145"/>
      <c r="T338" s="146"/>
      <c r="AT338" s="142" t="s">
        <v>138</v>
      </c>
      <c r="AU338" s="142" t="s">
        <v>94</v>
      </c>
      <c r="AV338" s="12" t="s">
        <v>92</v>
      </c>
      <c r="AW338" s="12" t="s">
        <v>42</v>
      </c>
      <c r="AX338" s="12" t="s">
        <v>84</v>
      </c>
      <c r="AY338" s="142" t="s">
        <v>127</v>
      </c>
    </row>
    <row r="339" spans="2:65" s="12" customFormat="1" ht="11.25">
      <c r="B339" s="140"/>
      <c r="D339" s="141" t="s">
        <v>138</v>
      </c>
      <c r="E339" s="142" t="s">
        <v>82</v>
      </c>
      <c r="F339" s="143" t="s">
        <v>372</v>
      </c>
      <c r="H339" s="142" t="s">
        <v>82</v>
      </c>
      <c r="I339" s="144"/>
      <c r="L339" s="140"/>
      <c r="M339" s="145"/>
      <c r="T339" s="146"/>
      <c r="AT339" s="142" t="s">
        <v>138</v>
      </c>
      <c r="AU339" s="142" t="s">
        <v>94</v>
      </c>
      <c r="AV339" s="12" t="s">
        <v>92</v>
      </c>
      <c r="AW339" s="12" t="s">
        <v>42</v>
      </c>
      <c r="AX339" s="12" t="s">
        <v>84</v>
      </c>
      <c r="AY339" s="142" t="s">
        <v>127</v>
      </c>
    </row>
    <row r="340" spans="2:65" s="13" customFormat="1" ht="11.25">
      <c r="B340" s="147"/>
      <c r="D340" s="141" t="s">
        <v>138</v>
      </c>
      <c r="E340" s="148" t="s">
        <v>82</v>
      </c>
      <c r="F340" s="149" t="s">
        <v>373</v>
      </c>
      <c r="H340" s="150">
        <v>35</v>
      </c>
      <c r="I340" s="151"/>
      <c r="L340" s="147"/>
      <c r="M340" s="152"/>
      <c r="T340" s="153"/>
      <c r="AT340" s="148" t="s">
        <v>138</v>
      </c>
      <c r="AU340" s="148" t="s">
        <v>94</v>
      </c>
      <c r="AV340" s="13" t="s">
        <v>94</v>
      </c>
      <c r="AW340" s="13" t="s">
        <v>42</v>
      </c>
      <c r="AX340" s="13" t="s">
        <v>92</v>
      </c>
      <c r="AY340" s="148" t="s">
        <v>127</v>
      </c>
    </row>
    <row r="341" spans="2:65" s="1" customFormat="1" ht="24.2" customHeight="1">
      <c r="B341" s="32"/>
      <c r="C341" s="161" t="s">
        <v>373</v>
      </c>
      <c r="D341" s="161" t="s">
        <v>194</v>
      </c>
      <c r="E341" s="162" t="s">
        <v>374</v>
      </c>
      <c r="F341" s="163" t="s">
        <v>375</v>
      </c>
      <c r="G341" s="164" t="s">
        <v>225</v>
      </c>
      <c r="H341" s="165">
        <v>36.75</v>
      </c>
      <c r="I341" s="166"/>
      <c r="J341" s="167">
        <f>ROUND(I341*H341,2)</f>
        <v>0</v>
      </c>
      <c r="K341" s="163" t="s">
        <v>204</v>
      </c>
      <c r="L341" s="168"/>
      <c r="M341" s="169" t="s">
        <v>82</v>
      </c>
      <c r="N341" s="170" t="s">
        <v>54</v>
      </c>
      <c r="P341" s="132">
        <f>O341*H341</f>
        <v>0</v>
      </c>
      <c r="Q341" s="132">
        <v>1.1000000000000001E-3</v>
      </c>
      <c r="R341" s="132">
        <f>Q341*H341</f>
        <v>4.0425000000000003E-2</v>
      </c>
      <c r="S341" s="132">
        <v>0</v>
      </c>
      <c r="T341" s="133">
        <f>S341*H341</f>
        <v>0</v>
      </c>
      <c r="AR341" s="134" t="s">
        <v>247</v>
      </c>
      <c r="AT341" s="134" t="s">
        <v>194</v>
      </c>
      <c r="AU341" s="134" t="s">
        <v>94</v>
      </c>
      <c r="AY341" s="16" t="s">
        <v>127</v>
      </c>
      <c r="BE341" s="135">
        <f>IF(N341="základní",J341,0)</f>
        <v>0</v>
      </c>
      <c r="BF341" s="135">
        <f>IF(N341="snížená",J341,0)</f>
        <v>0</v>
      </c>
      <c r="BG341" s="135">
        <f>IF(N341="zákl. přenesená",J341,0)</f>
        <v>0</v>
      </c>
      <c r="BH341" s="135">
        <f>IF(N341="sníž. přenesená",J341,0)</f>
        <v>0</v>
      </c>
      <c r="BI341" s="135">
        <f>IF(N341="nulová",J341,0)</f>
        <v>0</v>
      </c>
      <c r="BJ341" s="16" t="s">
        <v>92</v>
      </c>
      <c r="BK341" s="135">
        <f>ROUND(I341*H341,2)</f>
        <v>0</v>
      </c>
      <c r="BL341" s="16" t="s">
        <v>241</v>
      </c>
      <c r="BM341" s="134" t="s">
        <v>376</v>
      </c>
    </row>
    <row r="342" spans="2:65" s="12" customFormat="1" ht="11.25">
      <c r="B342" s="140"/>
      <c r="D342" s="141" t="s">
        <v>138</v>
      </c>
      <c r="E342" s="142" t="s">
        <v>82</v>
      </c>
      <c r="F342" s="143" t="s">
        <v>254</v>
      </c>
      <c r="H342" s="142" t="s">
        <v>82</v>
      </c>
      <c r="I342" s="144"/>
      <c r="L342" s="140"/>
      <c r="M342" s="145"/>
      <c r="T342" s="146"/>
      <c r="AT342" s="142" t="s">
        <v>138</v>
      </c>
      <c r="AU342" s="142" t="s">
        <v>94</v>
      </c>
      <c r="AV342" s="12" t="s">
        <v>92</v>
      </c>
      <c r="AW342" s="12" t="s">
        <v>42</v>
      </c>
      <c r="AX342" s="12" t="s">
        <v>84</v>
      </c>
      <c r="AY342" s="142" t="s">
        <v>127</v>
      </c>
    </row>
    <row r="343" spans="2:65" s="12" customFormat="1" ht="11.25">
      <c r="B343" s="140"/>
      <c r="D343" s="141" t="s">
        <v>138</v>
      </c>
      <c r="E343" s="142" t="s">
        <v>82</v>
      </c>
      <c r="F343" s="143" t="s">
        <v>377</v>
      </c>
      <c r="H343" s="142" t="s">
        <v>82</v>
      </c>
      <c r="I343" s="144"/>
      <c r="L343" s="140"/>
      <c r="M343" s="145"/>
      <c r="T343" s="146"/>
      <c r="AT343" s="142" t="s">
        <v>138</v>
      </c>
      <c r="AU343" s="142" t="s">
        <v>94</v>
      </c>
      <c r="AV343" s="12" t="s">
        <v>92</v>
      </c>
      <c r="AW343" s="12" t="s">
        <v>42</v>
      </c>
      <c r="AX343" s="12" t="s">
        <v>84</v>
      </c>
      <c r="AY343" s="142" t="s">
        <v>127</v>
      </c>
    </row>
    <row r="344" spans="2:65" s="13" customFormat="1" ht="11.25">
      <c r="B344" s="147"/>
      <c r="D344" s="141" t="s">
        <v>138</v>
      </c>
      <c r="E344" s="148" t="s">
        <v>82</v>
      </c>
      <c r="F344" s="149" t="s">
        <v>378</v>
      </c>
      <c r="H344" s="150">
        <v>36.75</v>
      </c>
      <c r="I344" s="151"/>
      <c r="L344" s="147"/>
      <c r="M344" s="152"/>
      <c r="T344" s="153"/>
      <c r="AT344" s="148" t="s">
        <v>138</v>
      </c>
      <c r="AU344" s="148" t="s">
        <v>94</v>
      </c>
      <c r="AV344" s="13" t="s">
        <v>94</v>
      </c>
      <c r="AW344" s="13" t="s">
        <v>42</v>
      </c>
      <c r="AX344" s="13" t="s">
        <v>92</v>
      </c>
      <c r="AY344" s="148" t="s">
        <v>127</v>
      </c>
    </row>
    <row r="345" spans="2:65" s="1" customFormat="1" ht="37.9" customHeight="1">
      <c r="B345" s="32"/>
      <c r="C345" s="123" t="s">
        <v>379</v>
      </c>
      <c r="D345" s="123" t="s">
        <v>129</v>
      </c>
      <c r="E345" s="124" t="s">
        <v>380</v>
      </c>
      <c r="F345" s="125" t="s">
        <v>381</v>
      </c>
      <c r="G345" s="126" t="s">
        <v>225</v>
      </c>
      <c r="H345" s="127">
        <v>10</v>
      </c>
      <c r="I345" s="128"/>
      <c r="J345" s="129">
        <f>ROUND(I345*H345,2)</f>
        <v>0</v>
      </c>
      <c r="K345" s="125" t="s">
        <v>133</v>
      </c>
      <c r="L345" s="32"/>
      <c r="M345" s="130" t="s">
        <v>82</v>
      </c>
      <c r="N345" s="131" t="s">
        <v>54</v>
      </c>
      <c r="P345" s="132">
        <f>O345*H345</f>
        <v>0</v>
      </c>
      <c r="Q345" s="132">
        <v>0</v>
      </c>
      <c r="R345" s="132">
        <f>Q345*H345</f>
        <v>0</v>
      </c>
      <c r="S345" s="132">
        <v>0</v>
      </c>
      <c r="T345" s="133">
        <f>S345*H345</f>
        <v>0</v>
      </c>
      <c r="AR345" s="134" t="s">
        <v>241</v>
      </c>
      <c r="AT345" s="134" t="s">
        <v>129</v>
      </c>
      <c r="AU345" s="134" t="s">
        <v>94</v>
      </c>
      <c r="AY345" s="16" t="s">
        <v>127</v>
      </c>
      <c r="BE345" s="135">
        <f>IF(N345="základní",J345,0)</f>
        <v>0</v>
      </c>
      <c r="BF345" s="135">
        <f>IF(N345="snížená",J345,0)</f>
        <v>0</v>
      </c>
      <c r="BG345" s="135">
        <f>IF(N345="zákl. přenesená",J345,0)</f>
        <v>0</v>
      </c>
      <c r="BH345" s="135">
        <f>IF(N345="sníž. přenesená",J345,0)</f>
        <v>0</v>
      </c>
      <c r="BI345" s="135">
        <f>IF(N345="nulová",J345,0)</f>
        <v>0</v>
      </c>
      <c r="BJ345" s="16" t="s">
        <v>92</v>
      </c>
      <c r="BK345" s="135">
        <f>ROUND(I345*H345,2)</f>
        <v>0</v>
      </c>
      <c r="BL345" s="16" t="s">
        <v>241</v>
      </c>
      <c r="BM345" s="134" t="s">
        <v>382</v>
      </c>
    </row>
    <row r="346" spans="2:65" s="1" customFormat="1" ht="11.25">
      <c r="B346" s="32"/>
      <c r="D346" s="136" t="s">
        <v>136</v>
      </c>
      <c r="F346" s="137" t="s">
        <v>383</v>
      </c>
      <c r="I346" s="138"/>
      <c r="L346" s="32"/>
      <c r="M346" s="139"/>
      <c r="T346" s="53"/>
      <c r="AT346" s="16" t="s">
        <v>136</v>
      </c>
      <c r="AU346" s="16" t="s">
        <v>94</v>
      </c>
    </row>
    <row r="347" spans="2:65" s="12" customFormat="1" ht="11.25">
      <c r="B347" s="140"/>
      <c r="D347" s="141" t="s">
        <v>138</v>
      </c>
      <c r="E347" s="142" t="s">
        <v>82</v>
      </c>
      <c r="F347" s="143" t="s">
        <v>139</v>
      </c>
      <c r="H347" s="142" t="s">
        <v>82</v>
      </c>
      <c r="I347" s="144"/>
      <c r="L347" s="140"/>
      <c r="M347" s="145"/>
      <c r="T347" s="146"/>
      <c r="AT347" s="142" t="s">
        <v>138</v>
      </c>
      <c r="AU347" s="142" t="s">
        <v>94</v>
      </c>
      <c r="AV347" s="12" t="s">
        <v>92</v>
      </c>
      <c r="AW347" s="12" t="s">
        <v>42</v>
      </c>
      <c r="AX347" s="12" t="s">
        <v>84</v>
      </c>
      <c r="AY347" s="142" t="s">
        <v>127</v>
      </c>
    </row>
    <row r="348" spans="2:65" s="12" customFormat="1" ht="22.5">
      <c r="B348" s="140"/>
      <c r="D348" s="141" t="s">
        <v>138</v>
      </c>
      <c r="E348" s="142" t="s">
        <v>82</v>
      </c>
      <c r="F348" s="143" t="s">
        <v>384</v>
      </c>
      <c r="H348" s="142" t="s">
        <v>82</v>
      </c>
      <c r="I348" s="144"/>
      <c r="L348" s="140"/>
      <c r="M348" s="145"/>
      <c r="T348" s="146"/>
      <c r="AT348" s="142" t="s">
        <v>138</v>
      </c>
      <c r="AU348" s="142" t="s">
        <v>94</v>
      </c>
      <c r="AV348" s="12" t="s">
        <v>92</v>
      </c>
      <c r="AW348" s="12" t="s">
        <v>42</v>
      </c>
      <c r="AX348" s="12" t="s">
        <v>84</v>
      </c>
      <c r="AY348" s="142" t="s">
        <v>127</v>
      </c>
    </row>
    <row r="349" spans="2:65" s="13" customFormat="1" ht="11.25">
      <c r="B349" s="147"/>
      <c r="D349" s="141" t="s">
        <v>138</v>
      </c>
      <c r="E349" s="148" t="s">
        <v>82</v>
      </c>
      <c r="F349" s="149" t="s">
        <v>216</v>
      </c>
      <c r="H349" s="150">
        <v>10</v>
      </c>
      <c r="I349" s="151"/>
      <c r="L349" s="147"/>
      <c r="M349" s="152"/>
      <c r="T349" s="153"/>
      <c r="AT349" s="148" t="s">
        <v>138</v>
      </c>
      <c r="AU349" s="148" t="s">
        <v>94</v>
      </c>
      <c r="AV349" s="13" t="s">
        <v>94</v>
      </c>
      <c r="AW349" s="13" t="s">
        <v>42</v>
      </c>
      <c r="AX349" s="13" t="s">
        <v>92</v>
      </c>
      <c r="AY349" s="148" t="s">
        <v>127</v>
      </c>
    </row>
    <row r="350" spans="2:65" s="11" customFormat="1" ht="22.9" customHeight="1">
      <c r="B350" s="111"/>
      <c r="D350" s="112" t="s">
        <v>83</v>
      </c>
      <c r="E350" s="121" t="s">
        <v>385</v>
      </c>
      <c r="F350" s="121" t="s">
        <v>386</v>
      </c>
      <c r="I350" s="114"/>
      <c r="J350" s="122">
        <f>BK350</f>
        <v>0</v>
      </c>
      <c r="L350" s="111"/>
      <c r="M350" s="116"/>
      <c r="P350" s="117">
        <f>SUM(P351:P710)</f>
        <v>0</v>
      </c>
      <c r="R350" s="117">
        <f>SUM(R351:R710)</f>
        <v>2.7794903199999998</v>
      </c>
      <c r="T350" s="118">
        <f>SUM(T351:T710)</f>
        <v>0</v>
      </c>
      <c r="AR350" s="112" t="s">
        <v>162</v>
      </c>
      <c r="AT350" s="119" t="s">
        <v>83</v>
      </c>
      <c r="AU350" s="119" t="s">
        <v>92</v>
      </c>
      <c r="AY350" s="112" t="s">
        <v>127</v>
      </c>
      <c r="BK350" s="120">
        <f>SUM(BK351:BK710)</f>
        <v>0</v>
      </c>
    </row>
    <row r="351" spans="2:65" s="1" customFormat="1" ht="37.9" customHeight="1">
      <c r="B351" s="32"/>
      <c r="C351" s="123" t="s">
        <v>387</v>
      </c>
      <c r="D351" s="123" t="s">
        <v>129</v>
      </c>
      <c r="E351" s="124" t="s">
        <v>388</v>
      </c>
      <c r="F351" s="125" t="s">
        <v>389</v>
      </c>
      <c r="G351" s="126" t="s">
        <v>225</v>
      </c>
      <c r="H351" s="127">
        <v>11</v>
      </c>
      <c r="I351" s="128"/>
      <c r="J351" s="129">
        <f>ROUND(I351*H351,2)</f>
        <v>0</v>
      </c>
      <c r="K351" s="125" t="s">
        <v>133</v>
      </c>
      <c r="L351" s="32"/>
      <c r="M351" s="130" t="s">
        <v>82</v>
      </c>
      <c r="N351" s="131" t="s">
        <v>54</v>
      </c>
      <c r="P351" s="132">
        <f>O351*H351</f>
        <v>0</v>
      </c>
      <c r="Q351" s="132">
        <v>0</v>
      </c>
      <c r="R351" s="132">
        <f>Q351*H351</f>
        <v>0</v>
      </c>
      <c r="S351" s="132">
        <v>0</v>
      </c>
      <c r="T351" s="133">
        <f>S351*H351</f>
        <v>0</v>
      </c>
      <c r="AR351" s="134" t="s">
        <v>241</v>
      </c>
      <c r="AT351" s="134" t="s">
        <v>129</v>
      </c>
      <c r="AU351" s="134" t="s">
        <v>94</v>
      </c>
      <c r="AY351" s="16" t="s">
        <v>127</v>
      </c>
      <c r="BE351" s="135">
        <f>IF(N351="základní",J351,0)</f>
        <v>0</v>
      </c>
      <c r="BF351" s="135">
        <f>IF(N351="snížená",J351,0)</f>
        <v>0</v>
      </c>
      <c r="BG351" s="135">
        <f>IF(N351="zákl. přenesená",J351,0)</f>
        <v>0</v>
      </c>
      <c r="BH351" s="135">
        <f>IF(N351="sníž. přenesená",J351,0)</f>
        <v>0</v>
      </c>
      <c r="BI351" s="135">
        <f>IF(N351="nulová",J351,0)</f>
        <v>0</v>
      </c>
      <c r="BJ351" s="16" t="s">
        <v>92</v>
      </c>
      <c r="BK351" s="135">
        <f>ROUND(I351*H351,2)</f>
        <v>0</v>
      </c>
      <c r="BL351" s="16" t="s">
        <v>241</v>
      </c>
      <c r="BM351" s="134" t="s">
        <v>390</v>
      </c>
    </row>
    <row r="352" spans="2:65" s="1" customFormat="1" ht="11.25">
      <c r="B352" s="32"/>
      <c r="D352" s="136" t="s">
        <v>136</v>
      </c>
      <c r="F352" s="137" t="s">
        <v>391</v>
      </c>
      <c r="I352" s="138"/>
      <c r="L352" s="32"/>
      <c r="M352" s="139"/>
      <c r="T352" s="53"/>
      <c r="AT352" s="16" t="s">
        <v>136</v>
      </c>
      <c r="AU352" s="16" t="s">
        <v>94</v>
      </c>
    </row>
    <row r="353" spans="2:65" s="12" customFormat="1" ht="11.25">
      <c r="B353" s="140"/>
      <c r="D353" s="141" t="s">
        <v>138</v>
      </c>
      <c r="E353" s="142" t="s">
        <v>82</v>
      </c>
      <c r="F353" s="143" t="s">
        <v>254</v>
      </c>
      <c r="H353" s="142" t="s">
        <v>82</v>
      </c>
      <c r="I353" s="144"/>
      <c r="L353" s="140"/>
      <c r="M353" s="145"/>
      <c r="T353" s="146"/>
      <c r="AT353" s="142" t="s">
        <v>138</v>
      </c>
      <c r="AU353" s="142" t="s">
        <v>94</v>
      </c>
      <c r="AV353" s="12" t="s">
        <v>92</v>
      </c>
      <c r="AW353" s="12" t="s">
        <v>42</v>
      </c>
      <c r="AX353" s="12" t="s">
        <v>84</v>
      </c>
      <c r="AY353" s="142" t="s">
        <v>127</v>
      </c>
    </row>
    <row r="354" spans="2:65" s="12" customFormat="1" ht="22.5">
      <c r="B354" s="140"/>
      <c r="D354" s="141" t="s">
        <v>138</v>
      </c>
      <c r="E354" s="142" t="s">
        <v>82</v>
      </c>
      <c r="F354" s="143" t="s">
        <v>392</v>
      </c>
      <c r="H354" s="142" t="s">
        <v>82</v>
      </c>
      <c r="I354" s="144"/>
      <c r="L354" s="140"/>
      <c r="M354" s="145"/>
      <c r="T354" s="146"/>
      <c r="AT354" s="142" t="s">
        <v>138</v>
      </c>
      <c r="AU354" s="142" t="s">
        <v>94</v>
      </c>
      <c r="AV354" s="12" t="s">
        <v>92</v>
      </c>
      <c r="AW354" s="12" t="s">
        <v>42</v>
      </c>
      <c r="AX354" s="12" t="s">
        <v>84</v>
      </c>
      <c r="AY354" s="142" t="s">
        <v>127</v>
      </c>
    </row>
    <row r="355" spans="2:65" s="13" customFormat="1" ht="11.25">
      <c r="B355" s="147"/>
      <c r="D355" s="141" t="s">
        <v>138</v>
      </c>
      <c r="E355" s="148" t="s">
        <v>82</v>
      </c>
      <c r="F355" s="149" t="s">
        <v>393</v>
      </c>
      <c r="H355" s="150">
        <v>11</v>
      </c>
      <c r="I355" s="151"/>
      <c r="L355" s="147"/>
      <c r="M355" s="152"/>
      <c r="T355" s="153"/>
      <c r="AT355" s="148" t="s">
        <v>138</v>
      </c>
      <c r="AU355" s="148" t="s">
        <v>94</v>
      </c>
      <c r="AV355" s="13" t="s">
        <v>94</v>
      </c>
      <c r="AW355" s="13" t="s">
        <v>42</v>
      </c>
      <c r="AX355" s="13" t="s">
        <v>92</v>
      </c>
      <c r="AY355" s="148" t="s">
        <v>127</v>
      </c>
    </row>
    <row r="356" spans="2:65" s="1" customFormat="1" ht="37.9" customHeight="1">
      <c r="B356" s="32"/>
      <c r="C356" s="123" t="s">
        <v>394</v>
      </c>
      <c r="D356" s="123" t="s">
        <v>129</v>
      </c>
      <c r="E356" s="124" t="s">
        <v>395</v>
      </c>
      <c r="F356" s="125" t="s">
        <v>396</v>
      </c>
      <c r="G356" s="126" t="s">
        <v>188</v>
      </c>
      <c r="H356" s="127">
        <v>11</v>
      </c>
      <c r="I356" s="128"/>
      <c r="J356" s="129">
        <f>ROUND(I356*H356,2)</f>
        <v>0</v>
      </c>
      <c r="K356" s="125" t="s">
        <v>133</v>
      </c>
      <c r="L356" s="32"/>
      <c r="M356" s="130" t="s">
        <v>82</v>
      </c>
      <c r="N356" s="131" t="s">
        <v>54</v>
      </c>
      <c r="P356" s="132">
        <f>O356*H356</f>
        <v>0</v>
      </c>
      <c r="Q356" s="132">
        <v>0</v>
      </c>
      <c r="R356" s="132">
        <f>Q356*H356</f>
        <v>0</v>
      </c>
      <c r="S356" s="132">
        <v>0</v>
      </c>
      <c r="T356" s="133">
        <f>S356*H356</f>
        <v>0</v>
      </c>
      <c r="AR356" s="134" t="s">
        <v>241</v>
      </c>
      <c r="AT356" s="134" t="s">
        <v>129</v>
      </c>
      <c r="AU356" s="134" t="s">
        <v>94</v>
      </c>
      <c r="AY356" s="16" t="s">
        <v>127</v>
      </c>
      <c r="BE356" s="135">
        <f>IF(N356="základní",J356,0)</f>
        <v>0</v>
      </c>
      <c r="BF356" s="135">
        <f>IF(N356="snížená",J356,0)</f>
        <v>0</v>
      </c>
      <c r="BG356" s="135">
        <f>IF(N356="zákl. přenesená",J356,0)</f>
        <v>0</v>
      </c>
      <c r="BH356" s="135">
        <f>IF(N356="sníž. přenesená",J356,0)</f>
        <v>0</v>
      </c>
      <c r="BI356" s="135">
        <f>IF(N356="nulová",J356,0)</f>
        <v>0</v>
      </c>
      <c r="BJ356" s="16" t="s">
        <v>92</v>
      </c>
      <c r="BK356" s="135">
        <f>ROUND(I356*H356,2)</f>
        <v>0</v>
      </c>
      <c r="BL356" s="16" t="s">
        <v>241</v>
      </c>
      <c r="BM356" s="134" t="s">
        <v>397</v>
      </c>
    </row>
    <row r="357" spans="2:65" s="1" customFormat="1" ht="11.25">
      <c r="B357" s="32"/>
      <c r="D357" s="136" t="s">
        <v>136</v>
      </c>
      <c r="F357" s="137" t="s">
        <v>398</v>
      </c>
      <c r="I357" s="138"/>
      <c r="L357" s="32"/>
      <c r="M357" s="139"/>
      <c r="T357" s="53"/>
      <c r="AT357" s="16" t="s">
        <v>136</v>
      </c>
      <c r="AU357" s="16" t="s">
        <v>94</v>
      </c>
    </row>
    <row r="358" spans="2:65" s="12" customFormat="1" ht="11.25">
      <c r="B358" s="140"/>
      <c r="D358" s="141" t="s">
        <v>138</v>
      </c>
      <c r="E358" s="142" t="s">
        <v>82</v>
      </c>
      <c r="F358" s="143" t="s">
        <v>254</v>
      </c>
      <c r="H358" s="142" t="s">
        <v>82</v>
      </c>
      <c r="I358" s="144"/>
      <c r="L358" s="140"/>
      <c r="M358" s="145"/>
      <c r="T358" s="146"/>
      <c r="AT358" s="142" t="s">
        <v>138</v>
      </c>
      <c r="AU358" s="142" t="s">
        <v>94</v>
      </c>
      <c r="AV358" s="12" t="s">
        <v>92</v>
      </c>
      <c r="AW358" s="12" t="s">
        <v>42</v>
      </c>
      <c r="AX358" s="12" t="s">
        <v>84</v>
      </c>
      <c r="AY358" s="142" t="s">
        <v>127</v>
      </c>
    </row>
    <row r="359" spans="2:65" s="12" customFormat="1" ht="11.25">
      <c r="B359" s="140"/>
      <c r="D359" s="141" t="s">
        <v>138</v>
      </c>
      <c r="E359" s="142" t="s">
        <v>82</v>
      </c>
      <c r="F359" s="143" t="s">
        <v>399</v>
      </c>
      <c r="H359" s="142" t="s">
        <v>82</v>
      </c>
      <c r="I359" s="144"/>
      <c r="L359" s="140"/>
      <c r="M359" s="145"/>
      <c r="T359" s="146"/>
      <c r="AT359" s="142" t="s">
        <v>138</v>
      </c>
      <c r="AU359" s="142" t="s">
        <v>94</v>
      </c>
      <c r="AV359" s="12" t="s">
        <v>92</v>
      </c>
      <c r="AW359" s="12" t="s">
        <v>42</v>
      </c>
      <c r="AX359" s="12" t="s">
        <v>84</v>
      </c>
      <c r="AY359" s="142" t="s">
        <v>127</v>
      </c>
    </row>
    <row r="360" spans="2:65" s="13" customFormat="1" ht="11.25">
      <c r="B360" s="147"/>
      <c r="D360" s="141" t="s">
        <v>138</v>
      </c>
      <c r="E360" s="148" t="s">
        <v>82</v>
      </c>
      <c r="F360" s="149" t="s">
        <v>393</v>
      </c>
      <c r="H360" s="150">
        <v>11</v>
      </c>
      <c r="I360" s="151"/>
      <c r="L360" s="147"/>
      <c r="M360" s="152"/>
      <c r="T360" s="153"/>
      <c r="AT360" s="148" t="s">
        <v>138</v>
      </c>
      <c r="AU360" s="148" t="s">
        <v>94</v>
      </c>
      <c r="AV360" s="13" t="s">
        <v>94</v>
      </c>
      <c r="AW360" s="13" t="s">
        <v>42</v>
      </c>
      <c r="AX360" s="13" t="s">
        <v>92</v>
      </c>
      <c r="AY360" s="148" t="s">
        <v>127</v>
      </c>
    </row>
    <row r="361" spans="2:65" s="1" customFormat="1" ht="16.5" customHeight="1">
      <c r="B361" s="32"/>
      <c r="C361" s="161" t="s">
        <v>400</v>
      </c>
      <c r="D361" s="161" t="s">
        <v>194</v>
      </c>
      <c r="E361" s="162" t="s">
        <v>401</v>
      </c>
      <c r="F361" s="163" t="s">
        <v>402</v>
      </c>
      <c r="G361" s="164" t="s">
        <v>188</v>
      </c>
      <c r="H361" s="165">
        <v>11</v>
      </c>
      <c r="I361" s="166"/>
      <c r="J361" s="167">
        <f>ROUND(I361*H361,2)</f>
        <v>0</v>
      </c>
      <c r="K361" s="163" t="s">
        <v>133</v>
      </c>
      <c r="L361" s="168"/>
      <c r="M361" s="169" t="s">
        <v>82</v>
      </c>
      <c r="N361" s="170" t="s">
        <v>54</v>
      </c>
      <c r="P361" s="132">
        <f>O361*H361</f>
        <v>0</v>
      </c>
      <c r="Q361" s="132">
        <v>0</v>
      </c>
      <c r="R361" s="132">
        <f>Q361*H361</f>
        <v>0</v>
      </c>
      <c r="S361" s="132">
        <v>0</v>
      </c>
      <c r="T361" s="133">
        <f>S361*H361</f>
        <v>0</v>
      </c>
      <c r="AR361" s="134" t="s">
        <v>247</v>
      </c>
      <c r="AT361" s="134" t="s">
        <v>194</v>
      </c>
      <c r="AU361" s="134" t="s">
        <v>94</v>
      </c>
      <c r="AY361" s="16" t="s">
        <v>127</v>
      </c>
      <c r="BE361" s="135">
        <f>IF(N361="základní",J361,0)</f>
        <v>0</v>
      </c>
      <c r="BF361" s="135">
        <f>IF(N361="snížená",J361,0)</f>
        <v>0</v>
      </c>
      <c r="BG361" s="135">
        <f>IF(N361="zákl. přenesená",J361,0)</f>
        <v>0</v>
      </c>
      <c r="BH361" s="135">
        <f>IF(N361="sníž. přenesená",J361,0)</f>
        <v>0</v>
      </c>
      <c r="BI361" s="135">
        <f>IF(N361="nulová",J361,0)</f>
        <v>0</v>
      </c>
      <c r="BJ361" s="16" t="s">
        <v>92</v>
      </c>
      <c r="BK361" s="135">
        <f>ROUND(I361*H361,2)</f>
        <v>0</v>
      </c>
      <c r="BL361" s="16" t="s">
        <v>241</v>
      </c>
      <c r="BM361" s="134" t="s">
        <v>403</v>
      </c>
    </row>
    <row r="362" spans="2:65" s="12" customFormat="1" ht="11.25">
      <c r="B362" s="140"/>
      <c r="D362" s="141" t="s">
        <v>138</v>
      </c>
      <c r="E362" s="142" t="s">
        <v>82</v>
      </c>
      <c r="F362" s="143" t="s">
        <v>254</v>
      </c>
      <c r="H362" s="142" t="s">
        <v>82</v>
      </c>
      <c r="I362" s="144"/>
      <c r="L362" s="140"/>
      <c r="M362" s="145"/>
      <c r="T362" s="146"/>
      <c r="AT362" s="142" t="s">
        <v>138</v>
      </c>
      <c r="AU362" s="142" t="s">
        <v>94</v>
      </c>
      <c r="AV362" s="12" t="s">
        <v>92</v>
      </c>
      <c r="AW362" s="12" t="s">
        <v>42</v>
      </c>
      <c r="AX362" s="12" t="s">
        <v>84</v>
      </c>
      <c r="AY362" s="142" t="s">
        <v>127</v>
      </c>
    </row>
    <row r="363" spans="2:65" s="12" customFormat="1" ht="11.25">
      <c r="B363" s="140"/>
      <c r="D363" s="141" t="s">
        <v>138</v>
      </c>
      <c r="E363" s="142" t="s">
        <v>82</v>
      </c>
      <c r="F363" s="143" t="s">
        <v>399</v>
      </c>
      <c r="H363" s="142" t="s">
        <v>82</v>
      </c>
      <c r="I363" s="144"/>
      <c r="L363" s="140"/>
      <c r="M363" s="145"/>
      <c r="T363" s="146"/>
      <c r="AT363" s="142" t="s">
        <v>138</v>
      </c>
      <c r="AU363" s="142" t="s">
        <v>94</v>
      </c>
      <c r="AV363" s="12" t="s">
        <v>92</v>
      </c>
      <c r="AW363" s="12" t="s">
        <v>42</v>
      </c>
      <c r="AX363" s="12" t="s">
        <v>84</v>
      </c>
      <c r="AY363" s="142" t="s">
        <v>127</v>
      </c>
    </row>
    <row r="364" spans="2:65" s="13" customFormat="1" ht="11.25">
      <c r="B364" s="147"/>
      <c r="D364" s="141" t="s">
        <v>138</v>
      </c>
      <c r="E364" s="148" t="s">
        <v>82</v>
      </c>
      <c r="F364" s="149" t="s">
        <v>393</v>
      </c>
      <c r="H364" s="150">
        <v>11</v>
      </c>
      <c r="I364" s="151"/>
      <c r="L364" s="147"/>
      <c r="M364" s="152"/>
      <c r="T364" s="153"/>
      <c r="AT364" s="148" t="s">
        <v>138</v>
      </c>
      <c r="AU364" s="148" t="s">
        <v>94</v>
      </c>
      <c r="AV364" s="13" t="s">
        <v>94</v>
      </c>
      <c r="AW364" s="13" t="s">
        <v>42</v>
      </c>
      <c r="AX364" s="13" t="s">
        <v>92</v>
      </c>
      <c r="AY364" s="148" t="s">
        <v>127</v>
      </c>
    </row>
    <row r="365" spans="2:65" s="1" customFormat="1" ht="62.65" customHeight="1">
      <c r="B365" s="32"/>
      <c r="C365" s="123" t="s">
        <v>404</v>
      </c>
      <c r="D365" s="123" t="s">
        <v>129</v>
      </c>
      <c r="E365" s="124" t="s">
        <v>405</v>
      </c>
      <c r="F365" s="125" t="s">
        <v>406</v>
      </c>
      <c r="G365" s="126" t="s">
        <v>188</v>
      </c>
      <c r="H365" s="127">
        <v>76</v>
      </c>
      <c r="I365" s="128"/>
      <c r="J365" s="129">
        <f>ROUND(I365*H365,2)</f>
        <v>0</v>
      </c>
      <c r="K365" s="125" t="s">
        <v>133</v>
      </c>
      <c r="L365" s="32"/>
      <c r="M365" s="130" t="s">
        <v>82</v>
      </c>
      <c r="N365" s="131" t="s">
        <v>54</v>
      </c>
      <c r="P365" s="132">
        <f>O365*H365</f>
        <v>0</v>
      </c>
      <c r="Q365" s="132">
        <v>0</v>
      </c>
      <c r="R365" s="132">
        <f>Q365*H365</f>
        <v>0</v>
      </c>
      <c r="S365" s="132">
        <v>0</v>
      </c>
      <c r="T365" s="133">
        <f>S365*H365</f>
        <v>0</v>
      </c>
      <c r="AR365" s="134" t="s">
        <v>241</v>
      </c>
      <c r="AT365" s="134" t="s">
        <v>129</v>
      </c>
      <c r="AU365" s="134" t="s">
        <v>94</v>
      </c>
      <c r="AY365" s="16" t="s">
        <v>127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6" t="s">
        <v>92</v>
      </c>
      <c r="BK365" s="135">
        <f>ROUND(I365*H365,2)</f>
        <v>0</v>
      </c>
      <c r="BL365" s="16" t="s">
        <v>241</v>
      </c>
      <c r="BM365" s="134" t="s">
        <v>407</v>
      </c>
    </row>
    <row r="366" spans="2:65" s="1" customFormat="1" ht="11.25">
      <c r="B366" s="32"/>
      <c r="D366" s="136" t="s">
        <v>136</v>
      </c>
      <c r="F366" s="137" t="s">
        <v>408</v>
      </c>
      <c r="I366" s="138"/>
      <c r="L366" s="32"/>
      <c r="M366" s="139"/>
      <c r="T366" s="53"/>
      <c r="AT366" s="16" t="s">
        <v>136</v>
      </c>
      <c r="AU366" s="16" t="s">
        <v>94</v>
      </c>
    </row>
    <row r="367" spans="2:65" s="12" customFormat="1" ht="11.25">
      <c r="B367" s="140"/>
      <c r="D367" s="141" t="s">
        <v>138</v>
      </c>
      <c r="E367" s="142" t="s">
        <v>82</v>
      </c>
      <c r="F367" s="143" t="s">
        <v>254</v>
      </c>
      <c r="H367" s="142" t="s">
        <v>82</v>
      </c>
      <c r="I367" s="144"/>
      <c r="L367" s="140"/>
      <c r="M367" s="145"/>
      <c r="T367" s="146"/>
      <c r="AT367" s="142" t="s">
        <v>138</v>
      </c>
      <c r="AU367" s="142" t="s">
        <v>94</v>
      </c>
      <c r="AV367" s="12" t="s">
        <v>92</v>
      </c>
      <c r="AW367" s="12" t="s">
        <v>42</v>
      </c>
      <c r="AX367" s="12" t="s">
        <v>84</v>
      </c>
      <c r="AY367" s="142" t="s">
        <v>127</v>
      </c>
    </row>
    <row r="368" spans="2:65" s="12" customFormat="1" ht="11.25">
      <c r="B368" s="140"/>
      <c r="D368" s="141" t="s">
        <v>138</v>
      </c>
      <c r="E368" s="142" t="s">
        <v>82</v>
      </c>
      <c r="F368" s="143" t="s">
        <v>409</v>
      </c>
      <c r="H368" s="142" t="s">
        <v>82</v>
      </c>
      <c r="I368" s="144"/>
      <c r="L368" s="140"/>
      <c r="M368" s="145"/>
      <c r="T368" s="146"/>
      <c r="AT368" s="142" t="s">
        <v>138</v>
      </c>
      <c r="AU368" s="142" t="s">
        <v>94</v>
      </c>
      <c r="AV368" s="12" t="s">
        <v>92</v>
      </c>
      <c r="AW368" s="12" t="s">
        <v>42</v>
      </c>
      <c r="AX368" s="12" t="s">
        <v>84</v>
      </c>
      <c r="AY368" s="142" t="s">
        <v>127</v>
      </c>
    </row>
    <row r="369" spans="2:65" s="13" customFormat="1" ht="11.25">
      <c r="B369" s="147"/>
      <c r="D369" s="141" t="s">
        <v>138</v>
      </c>
      <c r="E369" s="148" t="s">
        <v>82</v>
      </c>
      <c r="F369" s="149" t="s">
        <v>410</v>
      </c>
      <c r="H369" s="150">
        <v>76</v>
      </c>
      <c r="I369" s="151"/>
      <c r="L369" s="147"/>
      <c r="M369" s="152"/>
      <c r="T369" s="153"/>
      <c r="AT369" s="148" t="s">
        <v>138</v>
      </c>
      <c r="AU369" s="148" t="s">
        <v>94</v>
      </c>
      <c r="AV369" s="13" t="s">
        <v>94</v>
      </c>
      <c r="AW369" s="13" t="s">
        <v>42</v>
      </c>
      <c r="AX369" s="13" t="s">
        <v>92</v>
      </c>
      <c r="AY369" s="148" t="s">
        <v>127</v>
      </c>
    </row>
    <row r="370" spans="2:65" s="1" customFormat="1" ht="37.9" customHeight="1">
      <c r="B370" s="32"/>
      <c r="C370" s="123" t="s">
        <v>411</v>
      </c>
      <c r="D370" s="123" t="s">
        <v>129</v>
      </c>
      <c r="E370" s="124" t="s">
        <v>412</v>
      </c>
      <c r="F370" s="125" t="s">
        <v>413</v>
      </c>
      <c r="G370" s="126" t="s">
        <v>188</v>
      </c>
      <c r="H370" s="127">
        <v>4</v>
      </c>
      <c r="I370" s="128"/>
      <c r="J370" s="129">
        <f>ROUND(I370*H370,2)</f>
        <v>0</v>
      </c>
      <c r="K370" s="125" t="s">
        <v>133</v>
      </c>
      <c r="L370" s="32"/>
      <c r="M370" s="130" t="s">
        <v>82</v>
      </c>
      <c r="N370" s="131" t="s">
        <v>54</v>
      </c>
      <c r="P370" s="132">
        <f>O370*H370</f>
        <v>0</v>
      </c>
      <c r="Q370" s="132">
        <v>0</v>
      </c>
      <c r="R370" s="132">
        <f>Q370*H370</f>
        <v>0</v>
      </c>
      <c r="S370" s="132">
        <v>0</v>
      </c>
      <c r="T370" s="133">
        <f>S370*H370</f>
        <v>0</v>
      </c>
      <c r="AR370" s="134" t="s">
        <v>241</v>
      </c>
      <c r="AT370" s="134" t="s">
        <v>129</v>
      </c>
      <c r="AU370" s="134" t="s">
        <v>94</v>
      </c>
      <c r="AY370" s="16" t="s">
        <v>127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6" t="s">
        <v>92</v>
      </c>
      <c r="BK370" s="135">
        <f>ROUND(I370*H370,2)</f>
        <v>0</v>
      </c>
      <c r="BL370" s="16" t="s">
        <v>241</v>
      </c>
      <c r="BM370" s="134" t="s">
        <v>414</v>
      </c>
    </row>
    <row r="371" spans="2:65" s="1" customFormat="1" ht="11.25">
      <c r="B371" s="32"/>
      <c r="D371" s="136" t="s">
        <v>136</v>
      </c>
      <c r="F371" s="137" t="s">
        <v>415</v>
      </c>
      <c r="I371" s="138"/>
      <c r="L371" s="32"/>
      <c r="M371" s="139"/>
      <c r="T371" s="53"/>
      <c r="AT371" s="16" t="s">
        <v>136</v>
      </c>
      <c r="AU371" s="16" t="s">
        <v>94</v>
      </c>
    </row>
    <row r="372" spans="2:65" s="12" customFormat="1" ht="22.5">
      <c r="B372" s="140"/>
      <c r="D372" s="141" t="s">
        <v>138</v>
      </c>
      <c r="E372" s="142" t="s">
        <v>82</v>
      </c>
      <c r="F372" s="143" t="s">
        <v>286</v>
      </c>
      <c r="H372" s="142" t="s">
        <v>82</v>
      </c>
      <c r="I372" s="144"/>
      <c r="L372" s="140"/>
      <c r="M372" s="145"/>
      <c r="T372" s="146"/>
      <c r="AT372" s="142" t="s">
        <v>138</v>
      </c>
      <c r="AU372" s="142" t="s">
        <v>94</v>
      </c>
      <c r="AV372" s="12" t="s">
        <v>92</v>
      </c>
      <c r="AW372" s="12" t="s">
        <v>42</v>
      </c>
      <c r="AX372" s="12" t="s">
        <v>84</v>
      </c>
      <c r="AY372" s="142" t="s">
        <v>127</v>
      </c>
    </row>
    <row r="373" spans="2:65" s="12" customFormat="1" ht="22.5">
      <c r="B373" s="140"/>
      <c r="D373" s="141" t="s">
        <v>138</v>
      </c>
      <c r="E373" s="142" t="s">
        <v>82</v>
      </c>
      <c r="F373" s="143" t="s">
        <v>416</v>
      </c>
      <c r="H373" s="142" t="s">
        <v>82</v>
      </c>
      <c r="I373" s="144"/>
      <c r="L373" s="140"/>
      <c r="M373" s="145"/>
      <c r="T373" s="146"/>
      <c r="AT373" s="142" t="s">
        <v>138</v>
      </c>
      <c r="AU373" s="142" t="s">
        <v>94</v>
      </c>
      <c r="AV373" s="12" t="s">
        <v>92</v>
      </c>
      <c r="AW373" s="12" t="s">
        <v>42</v>
      </c>
      <c r="AX373" s="12" t="s">
        <v>84</v>
      </c>
      <c r="AY373" s="142" t="s">
        <v>127</v>
      </c>
    </row>
    <row r="374" spans="2:65" s="13" customFormat="1" ht="11.25">
      <c r="B374" s="147"/>
      <c r="D374" s="141" t="s">
        <v>138</v>
      </c>
      <c r="E374" s="148" t="s">
        <v>82</v>
      </c>
      <c r="F374" s="149" t="s">
        <v>417</v>
      </c>
      <c r="H374" s="150">
        <v>4</v>
      </c>
      <c r="I374" s="151"/>
      <c r="L374" s="147"/>
      <c r="M374" s="152"/>
      <c r="T374" s="153"/>
      <c r="AT374" s="148" t="s">
        <v>138</v>
      </c>
      <c r="AU374" s="148" t="s">
        <v>94</v>
      </c>
      <c r="AV374" s="13" t="s">
        <v>94</v>
      </c>
      <c r="AW374" s="13" t="s">
        <v>42</v>
      </c>
      <c r="AX374" s="13" t="s">
        <v>92</v>
      </c>
      <c r="AY374" s="148" t="s">
        <v>127</v>
      </c>
    </row>
    <row r="375" spans="2:65" s="1" customFormat="1" ht="16.5" customHeight="1">
      <c r="B375" s="32"/>
      <c r="C375" s="161" t="s">
        <v>418</v>
      </c>
      <c r="D375" s="161" t="s">
        <v>194</v>
      </c>
      <c r="E375" s="162" t="s">
        <v>419</v>
      </c>
      <c r="F375" s="163" t="s">
        <v>420</v>
      </c>
      <c r="G375" s="164" t="s">
        <v>188</v>
      </c>
      <c r="H375" s="165">
        <v>4</v>
      </c>
      <c r="I375" s="166"/>
      <c r="J375" s="167">
        <f>ROUND(I375*H375,2)</f>
        <v>0</v>
      </c>
      <c r="K375" s="163" t="s">
        <v>133</v>
      </c>
      <c r="L375" s="168"/>
      <c r="M375" s="169" t="s">
        <v>82</v>
      </c>
      <c r="N375" s="170" t="s">
        <v>54</v>
      </c>
      <c r="P375" s="132">
        <f>O375*H375</f>
        <v>0</v>
      </c>
      <c r="Q375" s="132">
        <v>2.0000000000000001E-4</v>
      </c>
      <c r="R375" s="132">
        <f>Q375*H375</f>
        <v>8.0000000000000004E-4</v>
      </c>
      <c r="S375" s="132">
        <v>0</v>
      </c>
      <c r="T375" s="133">
        <f>S375*H375</f>
        <v>0</v>
      </c>
      <c r="AR375" s="134" t="s">
        <v>247</v>
      </c>
      <c r="AT375" s="134" t="s">
        <v>194</v>
      </c>
      <c r="AU375" s="134" t="s">
        <v>94</v>
      </c>
      <c r="AY375" s="16" t="s">
        <v>127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6" t="s">
        <v>92</v>
      </c>
      <c r="BK375" s="135">
        <f>ROUND(I375*H375,2)</f>
        <v>0</v>
      </c>
      <c r="BL375" s="16" t="s">
        <v>241</v>
      </c>
      <c r="BM375" s="134" t="s">
        <v>421</v>
      </c>
    </row>
    <row r="376" spans="2:65" s="12" customFormat="1" ht="22.5">
      <c r="B376" s="140"/>
      <c r="D376" s="141" t="s">
        <v>138</v>
      </c>
      <c r="E376" s="142" t="s">
        <v>82</v>
      </c>
      <c r="F376" s="143" t="s">
        <v>286</v>
      </c>
      <c r="H376" s="142" t="s">
        <v>82</v>
      </c>
      <c r="I376" s="144"/>
      <c r="L376" s="140"/>
      <c r="M376" s="145"/>
      <c r="T376" s="146"/>
      <c r="AT376" s="142" t="s">
        <v>138</v>
      </c>
      <c r="AU376" s="142" t="s">
        <v>94</v>
      </c>
      <c r="AV376" s="12" t="s">
        <v>92</v>
      </c>
      <c r="AW376" s="12" t="s">
        <v>42</v>
      </c>
      <c r="AX376" s="12" t="s">
        <v>84</v>
      </c>
      <c r="AY376" s="142" t="s">
        <v>127</v>
      </c>
    </row>
    <row r="377" spans="2:65" s="12" customFormat="1" ht="22.5">
      <c r="B377" s="140"/>
      <c r="D377" s="141" t="s">
        <v>138</v>
      </c>
      <c r="E377" s="142" t="s">
        <v>82</v>
      </c>
      <c r="F377" s="143" t="s">
        <v>422</v>
      </c>
      <c r="H377" s="142" t="s">
        <v>82</v>
      </c>
      <c r="I377" s="144"/>
      <c r="L377" s="140"/>
      <c r="M377" s="145"/>
      <c r="T377" s="146"/>
      <c r="AT377" s="142" t="s">
        <v>138</v>
      </c>
      <c r="AU377" s="142" t="s">
        <v>94</v>
      </c>
      <c r="AV377" s="12" t="s">
        <v>92</v>
      </c>
      <c r="AW377" s="12" t="s">
        <v>42</v>
      </c>
      <c r="AX377" s="12" t="s">
        <v>84</v>
      </c>
      <c r="AY377" s="142" t="s">
        <v>127</v>
      </c>
    </row>
    <row r="378" spans="2:65" s="13" customFormat="1" ht="11.25">
      <c r="B378" s="147"/>
      <c r="D378" s="141" t="s">
        <v>138</v>
      </c>
      <c r="E378" s="148" t="s">
        <v>82</v>
      </c>
      <c r="F378" s="149" t="s">
        <v>417</v>
      </c>
      <c r="H378" s="150">
        <v>4</v>
      </c>
      <c r="I378" s="151"/>
      <c r="L378" s="147"/>
      <c r="M378" s="152"/>
      <c r="T378" s="153"/>
      <c r="AT378" s="148" t="s">
        <v>138</v>
      </c>
      <c r="AU378" s="148" t="s">
        <v>94</v>
      </c>
      <c r="AV378" s="13" t="s">
        <v>94</v>
      </c>
      <c r="AW378" s="13" t="s">
        <v>42</v>
      </c>
      <c r="AX378" s="13" t="s">
        <v>92</v>
      </c>
      <c r="AY378" s="148" t="s">
        <v>127</v>
      </c>
    </row>
    <row r="379" spans="2:65" s="1" customFormat="1" ht="55.5" customHeight="1">
      <c r="B379" s="32"/>
      <c r="C379" s="123" t="s">
        <v>423</v>
      </c>
      <c r="D379" s="123" t="s">
        <v>129</v>
      </c>
      <c r="E379" s="124" t="s">
        <v>424</v>
      </c>
      <c r="F379" s="125" t="s">
        <v>425</v>
      </c>
      <c r="G379" s="126" t="s">
        <v>225</v>
      </c>
      <c r="H379" s="127">
        <v>3</v>
      </c>
      <c r="I379" s="128"/>
      <c r="J379" s="129">
        <f>ROUND(I379*H379,2)</f>
        <v>0</v>
      </c>
      <c r="K379" s="125" t="s">
        <v>133</v>
      </c>
      <c r="L379" s="32"/>
      <c r="M379" s="130" t="s">
        <v>82</v>
      </c>
      <c r="N379" s="131" t="s">
        <v>54</v>
      </c>
      <c r="P379" s="132">
        <f>O379*H379</f>
        <v>0</v>
      </c>
      <c r="Q379" s="132">
        <v>1.0000000000000001E-5</v>
      </c>
      <c r="R379" s="132">
        <f>Q379*H379</f>
        <v>3.0000000000000004E-5</v>
      </c>
      <c r="S379" s="132">
        <v>0</v>
      </c>
      <c r="T379" s="133">
        <f>S379*H379</f>
        <v>0</v>
      </c>
      <c r="AR379" s="134" t="s">
        <v>241</v>
      </c>
      <c r="AT379" s="134" t="s">
        <v>129</v>
      </c>
      <c r="AU379" s="134" t="s">
        <v>94</v>
      </c>
      <c r="AY379" s="16" t="s">
        <v>127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6" t="s">
        <v>92</v>
      </c>
      <c r="BK379" s="135">
        <f>ROUND(I379*H379,2)</f>
        <v>0</v>
      </c>
      <c r="BL379" s="16" t="s">
        <v>241</v>
      </c>
      <c r="BM379" s="134" t="s">
        <v>426</v>
      </c>
    </row>
    <row r="380" spans="2:65" s="1" customFormat="1" ht="11.25">
      <c r="B380" s="32"/>
      <c r="D380" s="136" t="s">
        <v>136</v>
      </c>
      <c r="F380" s="137" t="s">
        <v>427</v>
      </c>
      <c r="I380" s="138"/>
      <c r="L380" s="32"/>
      <c r="M380" s="139"/>
      <c r="T380" s="53"/>
      <c r="AT380" s="16" t="s">
        <v>136</v>
      </c>
      <c r="AU380" s="16" t="s">
        <v>94</v>
      </c>
    </row>
    <row r="381" spans="2:65" s="12" customFormat="1" ht="11.25">
      <c r="B381" s="140"/>
      <c r="D381" s="141" t="s">
        <v>138</v>
      </c>
      <c r="E381" s="142" t="s">
        <v>82</v>
      </c>
      <c r="F381" s="143" t="s">
        <v>254</v>
      </c>
      <c r="H381" s="142" t="s">
        <v>82</v>
      </c>
      <c r="I381" s="144"/>
      <c r="L381" s="140"/>
      <c r="M381" s="145"/>
      <c r="T381" s="146"/>
      <c r="AT381" s="142" t="s">
        <v>138</v>
      </c>
      <c r="AU381" s="142" t="s">
        <v>94</v>
      </c>
      <c r="AV381" s="12" t="s">
        <v>92</v>
      </c>
      <c r="AW381" s="12" t="s">
        <v>42</v>
      </c>
      <c r="AX381" s="12" t="s">
        <v>84</v>
      </c>
      <c r="AY381" s="142" t="s">
        <v>127</v>
      </c>
    </row>
    <row r="382" spans="2:65" s="12" customFormat="1" ht="11.25">
      <c r="B382" s="140"/>
      <c r="D382" s="141" t="s">
        <v>138</v>
      </c>
      <c r="E382" s="142" t="s">
        <v>82</v>
      </c>
      <c r="F382" s="143" t="s">
        <v>255</v>
      </c>
      <c r="H382" s="142" t="s">
        <v>82</v>
      </c>
      <c r="I382" s="144"/>
      <c r="L382" s="140"/>
      <c r="M382" s="145"/>
      <c r="T382" s="146"/>
      <c r="AT382" s="142" t="s">
        <v>138</v>
      </c>
      <c r="AU382" s="142" t="s">
        <v>94</v>
      </c>
      <c r="AV382" s="12" t="s">
        <v>92</v>
      </c>
      <c r="AW382" s="12" t="s">
        <v>42</v>
      </c>
      <c r="AX382" s="12" t="s">
        <v>84</v>
      </c>
      <c r="AY382" s="142" t="s">
        <v>127</v>
      </c>
    </row>
    <row r="383" spans="2:65" s="12" customFormat="1" ht="11.25">
      <c r="B383" s="140"/>
      <c r="D383" s="141" t="s">
        <v>138</v>
      </c>
      <c r="E383" s="142" t="s">
        <v>82</v>
      </c>
      <c r="F383" s="143" t="s">
        <v>428</v>
      </c>
      <c r="H383" s="142" t="s">
        <v>82</v>
      </c>
      <c r="I383" s="144"/>
      <c r="L383" s="140"/>
      <c r="M383" s="145"/>
      <c r="T383" s="146"/>
      <c r="AT383" s="142" t="s">
        <v>138</v>
      </c>
      <c r="AU383" s="142" t="s">
        <v>94</v>
      </c>
      <c r="AV383" s="12" t="s">
        <v>92</v>
      </c>
      <c r="AW383" s="12" t="s">
        <v>42</v>
      </c>
      <c r="AX383" s="12" t="s">
        <v>84</v>
      </c>
      <c r="AY383" s="142" t="s">
        <v>127</v>
      </c>
    </row>
    <row r="384" spans="2:65" s="13" customFormat="1" ht="11.25">
      <c r="B384" s="147"/>
      <c r="D384" s="141" t="s">
        <v>138</v>
      </c>
      <c r="E384" s="148" t="s">
        <v>82</v>
      </c>
      <c r="F384" s="149" t="s">
        <v>162</v>
      </c>
      <c r="H384" s="150">
        <v>3</v>
      </c>
      <c r="I384" s="151"/>
      <c r="L384" s="147"/>
      <c r="M384" s="152"/>
      <c r="T384" s="153"/>
      <c r="AT384" s="148" t="s">
        <v>138</v>
      </c>
      <c r="AU384" s="148" t="s">
        <v>94</v>
      </c>
      <c r="AV384" s="13" t="s">
        <v>94</v>
      </c>
      <c r="AW384" s="13" t="s">
        <v>42</v>
      </c>
      <c r="AX384" s="13" t="s">
        <v>92</v>
      </c>
      <c r="AY384" s="148" t="s">
        <v>127</v>
      </c>
    </row>
    <row r="385" spans="2:65" s="1" customFormat="1" ht="24.2" customHeight="1">
      <c r="B385" s="32"/>
      <c r="C385" s="161" t="s">
        <v>429</v>
      </c>
      <c r="D385" s="161" t="s">
        <v>194</v>
      </c>
      <c r="E385" s="162" t="s">
        <v>430</v>
      </c>
      <c r="F385" s="163" t="s">
        <v>431</v>
      </c>
      <c r="G385" s="164" t="s">
        <v>225</v>
      </c>
      <c r="H385" s="165">
        <v>3</v>
      </c>
      <c r="I385" s="166"/>
      <c r="J385" s="167">
        <f>ROUND(I385*H385,2)</f>
        <v>0</v>
      </c>
      <c r="K385" s="163" t="s">
        <v>133</v>
      </c>
      <c r="L385" s="168"/>
      <c r="M385" s="169" t="s">
        <v>82</v>
      </c>
      <c r="N385" s="170" t="s">
        <v>54</v>
      </c>
      <c r="P385" s="132">
        <f>O385*H385</f>
        <v>0</v>
      </c>
      <c r="Q385" s="132">
        <v>1.8600000000000001E-3</v>
      </c>
      <c r="R385" s="132">
        <f>Q385*H385</f>
        <v>5.5799999999999999E-3</v>
      </c>
      <c r="S385" s="132">
        <v>0</v>
      </c>
      <c r="T385" s="133">
        <f>S385*H385</f>
        <v>0</v>
      </c>
      <c r="AR385" s="134" t="s">
        <v>247</v>
      </c>
      <c r="AT385" s="134" t="s">
        <v>194</v>
      </c>
      <c r="AU385" s="134" t="s">
        <v>94</v>
      </c>
      <c r="AY385" s="16" t="s">
        <v>127</v>
      </c>
      <c r="BE385" s="135">
        <f>IF(N385="základní",J385,0)</f>
        <v>0</v>
      </c>
      <c r="BF385" s="135">
        <f>IF(N385="snížená",J385,0)</f>
        <v>0</v>
      </c>
      <c r="BG385" s="135">
        <f>IF(N385="zákl. přenesená",J385,0)</f>
        <v>0</v>
      </c>
      <c r="BH385" s="135">
        <f>IF(N385="sníž. přenesená",J385,0)</f>
        <v>0</v>
      </c>
      <c r="BI385" s="135">
        <f>IF(N385="nulová",J385,0)</f>
        <v>0</v>
      </c>
      <c r="BJ385" s="16" t="s">
        <v>92</v>
      </c>
      <c r="BK385" s="135">
        <f>ROUND(I385*H385,2)</f>
        <v>0</v>
      </c>
      <c r="BL385" s="16" t="s">
        <v>241</v>
      </c>
      <c r="BM385" s="134" t="s">
        <v>432</v>
      </c>
    </row>
    <row r="386" spans="2:65" s="12" customFormat="1" ht="11.25">
      <c r="B386" s="140"/>
      <c r="D386" s="141" t="s">
        <v>138</v>
      </c>
      <c r="E386" s="142" t="s">
        <v>82</v>
      </c>
      <c r="F386" s="143" t="s">
        <v>254</v>
      </c>
      <c r="H386" s="142" t="s">
        <v>82</v>
      </c>
      <c r="I386" s="144"/>
      <c r="L386" s="140"/>
      <c r="M386" s="145"/>
      <c r="T386" s="146"/>
      <c r="AT386" s="142" t="s">
        <v>138</v>
      </c>
      <c r="AU386" s="142" t="s">
        <v>94</v>
      </c>
      <c r="AV386" s="12" t="s">
        <v>92</v>
      </c>
      <c r="AW386" s="12" t="s">
        <v>42</v>
      </c>
      <c r="AX386" s="12" t="s">
        <v>84</v>
      </c>
      <c r="AY386" s="142" t="s">
        <v>127</v>
      </c>
    </row>
    <row r="387" spans="2:65" s="12" customFormat="1" ht="11.25">
      <c r="B387" s="140"/>
      <c r="D387" s="141" t="s">
        <v>138</v>
      </c>
      <c r="E387" s="142" t="s">
        <v>82</v>
      </c>
      <c r="F387" s="143" t="s">
        <v>255</v>
      </c>
      <c r="H387" s="142" t="s">
        <v>82</v>
      </c>
      <c r="I387" s="144"/>
      <c r="L387" s="140"/>
      <c r="M387" s="145"/>
      <c r="T387" s="146"/>
      <c r="AT387" s="142" t="s">
        <v>138</v>
      </c>
      <c r="AU387" s="142" t="s">
        <v>94</v>
      </c>
      <c r="AV387" s="12" t="s">
        <v>92</v>
      </c>
      <c r="AW387" s="12" t="s">
        <v>42</v>
      </c>
      <c r="AX387" s="12" t="s">
        <v>84</v>
      </c>
      <c r="AY387" s="142" t="s">
        <v>127</v>
      </c>
    </row>
    <row r="388" spans="2:65" s="12" customFormat="1" ht="11.25">
      <c r="B388" s="140"/>
      <c r="D388" s="141" t="s">
        <v>138</v>
      </c>
      <c r="E388" s="142" t="s">
        <v>82</v>
      </c>
      <c r="F388" s="143" t="s">
        <v>433</v>
      </c>
      <c r="H388" s="142" t="s">
        <v>82</v>
      </c>
      <c r="I388" s="144"/>
      <c r="L388" s="140"/>
      <c r="M388" s="145"/>
      <c r="T388" s="146"/>
      <c r="AT388" s="142" t="s">
        <v>138</v>
      </c>
      <c r="AU388" s="142" t="s">
        <v>94</v>
      </c>
      <c r="AV388" s="12" t="s">
        <v>92</v>
      </c>
      <c r="AW388" s="12" t="s">
        <v>42</v>
      </c>
      <c r="AX388" s="12" t="s">
        <v>84</v>
      </c>
      <c r="AY388" s="142" t="s">
        <v>127</v>
      </c>
    </row>
    <row r="389" spans="2:65" s="13" customFormat="1" ht="11.25">
      <c r="B389" s="147"/>
      <c r="D389" s="141" t="s">
        <v>138</v>
      </c>
      <c r="E389" s="148" t="s">
        <v>82</v>
      </c>
      <c r="F389" s="149" t="s">
        <v>162</v>
      </c>
      <c r="H389" s="150">
        <v>3</v>
      </c>
      <c r="I389" s="151"/>
      <c r="L389" s="147"/>
      <c r="M389" s="152"/>
      <c r="T389" s="153"/>
      <c r="AT389" s="148" t="s">
        <v>138</v>
      </c>
      <c r="AU389" s="148" t="s">
        <v>94</v>
      </c>
      <c r="AV389" s="13" t="s">
        <v>94</v>
      </c>
      <c r="AW389" s="13" t="s">
        <v>42</v>
      </c>
      <c r="AX389" s="13" t="s">
        <v>92</v>
      </c>
      <c r="AY389" s="148" t="s">
        <v>127</v>
      </c>
    </row>
    <row r="390" spans="2:65" s="1" customFormat="1" ht="16.5" customHeight="1">
      <c r="B390" s="32"/>
      <c r="C390" s="161" t="s">
        <v>434</v>
      </c>
      <c r="D390" s="161" t="s">
        <v>194</v>
      </c>
      <c r="E390" s="162" t="s">
        <v>435</v>
      </c>
      <c r="F390" s="163" t="s">
        <v>224</v>
      </c>
      <c r="G390" s="164" t="s">
        <v>225</v>
      </c>
      <c r="H390" s="165">
        <v>7.5359999999999996</v>
      </c>
      <c r="I390" s="166"/>
      <c r="J390" s="167">
        <f>ROUND(I390*H390,2)</f>
        <v>0</v>
      </c>
      <c r="K390" s="163" t="s">
        <v>133</v>
      </c>
      <c r="L390" s="168"/>
      <c r="M390" s="169" t="s">
        <v>82</v>
      </c>
      <c r="N390" s="170" t="s">
        <v>54</v>
      </c>
      <c r="P390" s="132">
        <f>O390*H390</f>
        <v>0</v>
      </c>
      <c r="Q390" s="132">
        <v>8.0000000000000007E-5</v>
      </c>
      <c r="R390" s="132">
        <f>Q390*H390</f>
        <v>6.0287999999999997E-4</v>
      </c>
      <c r="S390" s="132">
        <v>0</v>
      </c>
      <c r="T390" s="133">
        <f>S390*H390</f>
        <v>0</v>
      </c>
      <c r="AR390" s="134" t="s">
        <v>247</v>
      </c>
      <c r="AT390" s="134" t="s">
        <v>194</v>
      </c>
      <c r="AU390" s="134" t="s">
        <v>94</v>
      </c>
      <c r="AY390" s="16" t="s">
        <v>127</v>
      </c>
      <c r="BE390" s="135">
        <f>IF(N390="základní",J390,0)</f>
        <v>0</v>
      </c>
      <c r="BF390" s="135">
        <f>IF(N390="snížená",J390,0)</f>
        <v>0</v>
      </c>
      <c r="BG390" s="135">
        <f>IF(N390="zákl. přenesená",J390,0)</f>
        <v>0</v>
      </c>
      <c r="BH390" s="135">
        <f>IF(N390="sníž. přenesená",J390,0)</f>
        <v>0</v>
      </c>
      <c r="BI390" s="135">
        <f>IF(N390="nulová",J390,0)</f>
        <v>0</v>
      </c>
      <c r="BJ390" s="16" t="s">
        <v>92</v>
      </c>
      <c r="BK390" s="135">
        <f>ROUND(I390*H390,2)</f>
        <v>0</v>
      </c>
      <c r="BL390" s="16" t="s">
        <v>241</v>
      </c>
      <c r="BM390" s="134" t="s">
        <v>436</v>
      </c>
    </row>
    <row r="391" spans="2:65" s="12" customFormat="1" ht="11.25">
      <c r="B391" s="140"/>
      <c r="D391" s="141" t="s">
        <v>138</v>
      </c>
      <c r="E391" s="142" t="s">
        <v>82</v>
      </c>
      <c r="F391" s="143" t="s">
        <v>254</v>
      </c>
      <c r="H391" s="142" t="s">
        <v>82</v>
      </c>
      <c r="I391" s="144"/>
      <c r="L391" s="140"/>
      <c r="M391" s="145"/>
      <c r="T391" s="146"/>
      <c r="AT391" s="142" t="s">
        <v>138</v>
      </c>
      <c r="AU391" s="142" t="s">
        <v>94</v>
      </c>
      <c r="AV391" s="12" t="s">
        <v>92</v>
      </c>
      <c r="AW391" s="12" t="s">
        <v>42</v>
      </c>
      <c r="AX391" s="12" t="s">
        <v>84</v>
      </c>
      <c r="AY391" s="142" t="s">
        <v>127</v>
      </c>
    </row>
    <row r="392" spans="2:65" s="12" customFormat="1" ht="11.25">
      <c r="B392" s="140"/>
      <c r="D392" s="141" t="s">
        <v>138</v>
      </c>
      <c r="E392" s="142" t="s">
        <v>82</v>
      </c>
      <c r="F392" s="143" t="s">
        <v>255</v>
      </c>
      <c r="H392" s="142" t="s">
        <v>82</v>
      </c>
      <c r="I392" s="144"/>
      <c r="L392" s="140"/>
      <c r="M392" s="145"/>
      <c r="T392" s="146"/>
      <c r="AT392" s="142" t="s">
        <v>138</v>
      </c>
      <c r="AU392" s="142" t="s">
        <v>94</v>
      </c>
      <c r="AV392" s="12" t="s">
        <v>92</v>
      </c>
      <c r="AW392" s="12" t="s">
        <v>42</v>
      </c>
      <c r="AX392" s="12" t="s">
        <v>84</v>
      </c>
      <c r="AY392" s="142" t="s">
        <v>127</v>
      </c>
    </row>
    <row r="393" spans="2:65" s="12" customFormat="1" ht="11.25">
      <c r="B393" s="140"/>
      <c r="D393" s="141" t="s">
        <v>138</v>
      </c>
      <c r="E393" s="142" t="s">
        <v>82</v>
      </c>
      <c r="F393" s="143" t="s">
        <v>437</v>
      </c>
      <c r="H393" s="142" t="s">
        <v>82</v>
      </c>
      <c r="I393" s="144"/>
      <c r="L393" s="140"/>
      <c r="M393" s="145"/>
      <c r="T393" s="146"/>
      <c r="AT393" s="142" t="s">
        <v>138</v>
      </c>
      <c r="AU393" s="142" t="s">
        <v>94</v>
      </c>
      <c r="AV393" s="12" t="s">
        <v>92</v>
      </c>
      <c r="AW393" s="12" t="s">
        <v>42</v>
      </c>
      <c r="AX393" s="12" t="s">
        <v>84</v>
      </c>
      <c r="AY393" s="142" t="s">
        <v>127</v>
      </c>
    </row>
    <row r="394" spans="2:65" s="13" customFormat="1" ht="11.25">
      <c r="B394" s="147"/>
      <c r="D394" s="141" t="s">
        <v>138</v>
      </c>
      <c r="E394" s="148" t="s">
        <v>82</v>
      </c>
      <c r="F394" s="149" t="s">
        <v>438</v>
      </c>
      <c r="H394" s="150">
        <v>7.5359999999999996</v>
      </c>
      <c r="I394" s="151"/>
      <c r="L394" s="147"/>
      <c r="M394" s="152"/>
      <c r="T394" s="153"/>
      <c r="AT394" s="148" t="s">
        <v>138</v>
      </c>
      <c r="AU394" s="148" t="s">
        <v>94</v>
      </c>
      <c r="AV394" s="13" t="s">
        <v>94</v>
      </c>
      <c r="AW394" s="13" t="s">
        <v>42</v>
      </c>
      <c r="AX394" s="13" t="s">
        <v>92</v>
      </c>
      <c r="AY394" s="148" t="s">
        <v>127</v>
      </c>
    </row>
    <row r="395" spans="2:65" s="1" customFormat="1" ht="24.2" customHeight="1">
      <c r="B395" s="32"/>
      <c r="C395" s="161" t="s">
        <v>439</v>
      </c>
      <c r="D395" s="161" t="s">
        <v>194</v>
      </c>
      <c r="E395" s="162" t="s">
        <v>440</v>
      </c>
      <c r="F395" s="163" t="s">
        <v>231</v>
      </c>
      <c r="G395" s="164" t="s">
        <v>232</v>
      </c>
      <c r="H395" s="165">
        <v>0.06</v>
      </c>
      <c r="I395" s="166"/>
      <c r="J395" s="167">
        <f>ROUND(I395*H395,2)</f>
        <v>0</v>
      </c>
      <c r="K395" s="163" t="s">
        <v>133</v>
      </c>
      <c r="L395" s="168"/>
      <c r="M395" s="169" t="s">
        <v>82</v>
      </c>
      <c r="N395" s="170" t="s">
        <v>54</v>
      </c>
      <c r="P395" s="132">
        <f>O395*H395</f>
        <v>0</v>
      </c>
      <c r="Q395" s="132">
        <v>5.0000000000000001E-4</v>
      </c>
      <c r="R395" s="132">
        <f>Q395*H395</f>
        <v>3.0000000000000001E-5</v>
      </c>
      <c r="S395" s="132">
        <v>0</v>
      </c>
      <c r="T395" s="133">
        <f>S395*H395</f>
        <v>0</v>
      </c>
      <c r="AR395" s="134" t="s">
        <v>247</v>
      </c>
      <c r="AT395" s="134" t="s">
        <v>194</v>
      </c>
      <c r="AU395" s="134" t="s">
        <v>94</v>
      </c>
      <c r="AY395" s="16" t="s">
        <v>127</v>
      </c>
      <c r="BE395" s="135">
        <f>IF(N395="základní",J395,0)</f>
        <v>0</v>
      </c>
      <c r="BF395" s="135">
        <f>IF(N395="snížená",J395,0)</f>
        <v>0</v>
      </c>
      <c r="BG395" s="135">
        <f>IF(N395="zákl. přenesená",J395,0)</f>
        <v>0</v>
      </c>
      <c r="BH395" s="135">
        <f>IF(N395="sníž. přenesená",J395,0)</f>
        <v>0</v>
      </c>
      <c r="BI395" s="135">
        <f>IF(N395="nulová",J395,0)</f>
        <v>0</v>
      </c>
      <c r="BJ395" s="16" t="s">
        <v>92</v>
      </c>
      <c r="BK395" s="135">
        <f>ROUND(I395*H395,2)</f>
        <v>0</v>
      </c>
      <c r="BL395" s="16" t="s">
        <v>241</v>
      </c>
      <c r="BM395" s="134" t="s">
        <v>441</v>
      </c>
    </row>
    <row r="396" spans="2:65" s="12" customFormat="1" ht="11.25">
      <c r="B396" s="140"/>
      <c r="D396" s="141" t="s">
        <v>138</v>
      </c>
      <c r="E396" s="142" t="s">
        <v>82</v>
      </c>
      <c r="F396" s="143" t="s">
        <v>254</v>
      </c>
      <c r="H396" s="142" t="s">
        <v>82</v>
      </c>
      <c r="I396" s="144"/>
      <c r="L396" s="140"/>
      <c r="M396" s="145"/>
      <c r="T396" s="146"/>
      <c r="AT396" s="142" t="s">
        <v>138</v>
      </c>
      <c r="AU396" s="142" t="s">
        <v>94</v>
      </c>
      <c r="AV396" s="12" t="s">
        <v>92</v>
      </c>
      <c r="AW396" s="12" t="s">
        <v>42</v>
      </c>
      <c r="AX396" s="12" t="s">
        <v>84</v>
      </c>
      <c r="AY396" s="142" t="s">
        <v>127</v>
      </c>
    </row>
    <row r="397" spans="2:65" s="12" customFormat="1" ht="11.25">
      <c r="B397" s="140"/>
      <c r="D397" s="141" t="s">
        <v>138</v>
      </c>
      <c r="E397" s="142" t="s">
        <v>82</v>
      </c>
      <c r="F397" s="143" t="s">
        <v>255</v>
      </c>
      <c r="H397" s="142" t="s">
        <v>82</v>
      </c>
      <c r="I397" s="144"/>
      <c r="L397" s="140"/>
      <c r="M397" s="145"/>
      <c r="T397" s="146"/>
      <c r="AT397" s="142" t="s">
        <v>138</v>
      </c>
      <c r="AU397" s="142" t="s">
        <v>94</v>
      </c>
      <c r="AV397" s="12" t="s">
        <v>92</v>
      </c>
      <c r="AW397" s="12" t="s">
        <v>42</v>
      </c>
      <c r="AX397" s="12" t="s">
        <v>84</v>
      </c>
      <c r="AY397" s="142" t="s">
        <v>127</v>
      </c>
    </row>
    <row r="398" spans="2:65" s="12" customFormat="1" ht="11.25">
      <c r="B398" s="140"/>
      <c r="D398" s="141" t="s">
        <v>138</v>
      </c>
      <c r="E398" s="142" t="s">
        <v>82</v>
      </c>
      <c r="F398" s="143" t="s">
        <v>437</v>
      </c>
      <c r="H398" s="142" t="s">
        <v>82</v>
      </c>
      <c r="I398" s="144"/>
      <c r="L398" s="140"/>
      <c r="M398" s="145"/>
      <c r="T398" s="146"/>
      <c r="AT398" s="142" t="s">
        <v>138</v>
      </c>
      <c r="AU398" s="142" t="s">
        <v>94</v>
      </c>
      <c r="AV398" s="12" t="s">
        <v>92</v>
      </c>
      <c r="AW398" s="12" t="s">
        <v>42</v>
      </c>
      <c r="AX398" s="12" t="s">
        <v>84</v>
      </c>
      <c r="AY398" s="142" t="s">
        <v>127</v>
      </c>
    </row>
    <row r="399" spans="2:65" s="13" customFormat="1" ht="11.25">
      <c r="B399" s="147"/>
      <c r="D399" s="141" t="s">
        <v>138</v>
      </c>
      <c r="E399" s="148" t="s">
        <v>82</v>
      </c>
      <c r="F399" s="149" t="s">
        <v>442</v>
      </c>
      <c r="H399" s="150">
        <v>0.06</v>
      </c>
      <c r="I399" s="151"/>
      <c r="L399" s="147"/>
      <c r="M399" s="152"/>
      <c r="T399" s="153"/>
      <c r="AT399" s="148" t="s">
        <v>138</v>
      </c>
      <c r="AU399" s="148" t="s">
        <v>94</v>
      </c>
      <c r="AV399" s="13" t="s">
        <v>94</v>
      </c>
      <c r="AW399" s="13" t="s">
        <v>42</v>
      </c>
      <c r="AX399" s="13" t="s">
        <v>92</v>
      </c>
      <c r="AY399" s="148" t="s">
        <v>127</v>
      </c>
    </row>
    <row r="400" spans="2:65" s="1" customFormat="1" ht="24.2" customHeight="1">
      <c r="B400" s="32"/>
      <c r="C400" s="123" t="s">
        <v>443</v>
      </c>
      <c r="D400" s="123" t="s">
        <v>129</v>
      </c>
      <c r="E400" s="124" t="s">
        <v>444</v>
      </c>
      <c r="F400" s="125" t="s">
        <v>445</v>
      </c>
      <c r="G400" s="126" t="s">
        <v>188</v>
      </c>
      <c r="H400" s="127">
        <v>98</v>
      </c>
      <c r="I400" s="128"/>
      <c r="J400" s="129">
        <f>ROUND(I400*H400,2)</f>
        <v>0</v>
      </c>
      <c r="K400" s="125" t="s">
        <v>133</v>
      </c>
      <c r="L400" s="32"/>
      <c r="M400" s="130" t="s">
        <v>82</v>
      </c>
      <c r="N400" s="131" t="s">
        <v>54</v>
      </c>
      <c r="P400" s="132">
        <f>O400*H400</f>
        <v>0</v>
      </c>
      <c r="Q400" s="132">
        <v>0</v>
      </c>
      <c r="R400" s="132">
        <f>Q400*H400</f>
        <v>0</v>
      </c>
      <c r="S400" s="132">
        <v>0</v>
      </c>
      <c r="T400" s="133">
        <f>S400*H400</f>
        <v>0</v>
      </c>
      <c r="AR400" s="134" t="s">
        <v>241</v>
      </c>
      <c r="AT400" s="134" t="s">
        <v>129</v>
      </c>
      <c r="AU400" s="134" t="s">
        <v>94</v>
      </c>
      <c r="AY400" s="16" t="s">
        <v>127</v>
      </c>
      <c r="BE400" s="135">
        <f>IF(N400="základní",J400,0)</f>
        <v>0</v>
      </c>
      <c r="BF400" s="135">
        <f>IF(N400="snížená",J400,0)</f>
        <v>0</v>
      </c>
      <c r="BG400" s="135">
        <f>IF(N400="zákl. přenesená",J400,0)</f>
        <v>0</v>
      </c>
      <c r="BH400" s="135">
        <f>IF(N400="sníž. přenesená",J400,0)</f>
        <v>0</v>
      </c>
      <c r="BI400" s="135">
        <f>IF(N400="nulová",J400,0)</f>
        <v>0</v>
      </c>
      <c r="BJ400" s="16" t="s">
        <v>92</v>
      </c>
      <c r="BK400" s="135">
        <f>ROUND(I400*H400,2)</f>
        <v>0</v>
      </c>
      <c r="BL400" s="16" t="s">
        <v>241</v>
      </c>
      <c r="BM400" s="134" t="s">
        <v>446</v>
      </c>
    </row>
    <row r="401" spans="2:65" s="1" customFormat="1" ht="11.25">
      <c r="B401" s="32"/>
      <c r="D401" s="136" t="s">
        <v>136</v>
      </c>
      <c r="F401" s="137" t="s">
        <v>447</v>
      </c>
      <c r="I401" s="138"/>
      <c r="L401" s="32"/>
      <c r="M401" s="139"/>
      <c r="T401" s="53"/>
      <c r="AT401" s="16" t="s">
        <v>136</v>
      </c>
      <c r="AU401" s="16" t="s">
        <v>94</v>
      </c>
    </row>
    <row r="402" spans="2:65" s="12" customFormat="1" ht="11.25">
      <c r="B402" s="140"/>
      <c r="D402" s="141" t="s">
        <v>138</v>
      </c>
      <c r="E402" s="142" t="s">
        <v>82</v>
      </c>
      <c r="F402" s="143" t="s">
        <v>140</v>
      </c>
      <c r="H402" s="142" t="s">
        <v>82</v>
      </c>
      <c r="I402" s="144"/>
      <c r="L402" s="140"/>
      <c r="M402" s="145"/>
      <c r="T402" s="146"/>
      <c r="AT402" s="142" t="s">
        <v>138</v>
      </c>
      <c r="AU402" s="142" t="s">
        <v>94</v>
      </c>
      <c r="AV402" s="12" t="s">
        <v>92</v>
      </c>
      <c r="AW402" s="12" t="s">
        <v>42</v>
      </c>
      <c r="AX402" s="12" t="s">
        <v>84</v>
      </c>
      <c r="AY402" s="142" t="s">
        <v>127</v>
      </c>
    </row>
    <row r="403" spans="2:65" s="12" customFormat="1" ht="11.25">
      <c r="B403" s="140"/>
      <c r="D403" s="141" t="s">
        <v>138</v>
      </c>
      <c r="E403" s="142" t="s">
        <v>82</v>
      </c>
      <c r="F403" s="143" t="s">
        <v>333</v>
      </c>
      <c r="H403" s="142" t="s">
        <v>82</v>
      </c>
      <c r="I403" s="144"/>
      <c r="L403" s="140"/>
      <c r="M403" s="145"/>
      <c r="T403" s="146"/>
      <c r="AT403" s="142" t="s">
        <v>138</v>
      </c>
      <c r="AU403" s="142" t="s">
        <v>94</v>
      </c>
      <c r="AV403" s="12" t="s">
        <v>92</v>
      </c>
      <c r="AW403" s="12" t="s">
        <v>42</v>
      </c>
      <c r="AX403" s="12" t="s">
        <v>84</v>
      </c>
      <c r="AY403" s="142" t="s">
        <v>127</v>
      </c>
    </row>
    <row r="404" spans="2:65" s="13" customFormat="1" ht="11.25">
      <c r="B404" s="147"/>
      <c r="D404" s="141" t="s">
        <v>138</v>
      </c>
      <c r="E404" s="148" t="s">
        <v>82</v>
      </c>
      <c r="F404" s="149" t="s">
        <v>448</v>
      </c>
      <c r="H404" s="150">
        <v>64</v>
      </c>
      <c r="I404" s="151"/>
      <c r="L404" s="147"/>
      <c r="M404" s="152"/>
      <c r="T404" s="153"/>
      <c r="AT404" s="148" t="s">
        <v>138</v>
      </c>
      <c r="AU404" s="148" t="s">
        <v>94</v>
      </c>
      <c r="AV404" s="13" t="s">
        <v>94</v>
      </c>
      <c r="AW404" s="13" t="s">
        <v>42</v>
      </c>
      <c r="AX404" s="13" t="s">
        <v>84</v>
      </c>
      <c r="AY404" s="148" t="s">
        <v>127</v>
      </c>
    </row>
    <row r="405" spans="2:65" s="12" customFormat="1" ht="11.25">
      <c r="B405" s="140"/>
      <c r="D405" s="141" t="s">
        <v>138</v>
      </c>
      <c r="E405" s="142" t="s">
        <v>82</v>
      </c>
      <c r="F405" s="143" t="s">
        <v>335</v>
      </c>
      <c r="H405" s="142" t="s">
        <v>82</v>
      </c>
      <c r="I405" s="144"/>
      <c r="L405" s="140"/>
      <c r="M405" s="145"/>
      <c r="T405" s="146"/>
      <c r="AT405" s="142" t="s">
        <v>138</v>
      </c>
      <c r="AU405" s="142" t="s">
        <v>94</v>
      </c>
      <c r="AV405" s="12" t="s">
        <v>92</v>
      </c>
      <c r="AW405" s="12" t="s">
        <v>42</v>
      </c>
      <c r="AX405" s="12" t="s">
        <v>84</v>
      </c>
      <c r="AY405" s="142" t="s">
        <v>127</v>
      </c>
    </row>
    <row r="406" spans="2:65" s="13" customFormat="1" ht="11.25">
      <c r="B406" s="147"/>
      <c r="D406" s="141" t="s">
        <v>138</v>
      </c>
      <c r="E406" s="148" t="s">
        <v>82</v>
      </c>
      <c r="F406" s="149" t="s">
        <v>449</v>
      </c>
      <c r="H406" s="150">
        <v>34</v>
      </c>
      <c r="I406" s="151"/>
      <c r="L406" s="147"/>
      <c r="M406" s="152"/>
      <c r="T406" s="153"/>
      <c r="AT406" s="148" t="s">
        <v>138</v>
      </c>
      <c r="AU406" s="148" t="s">
        <v>94</v>
      </c>
      <c r="AV406" s="13" t="s">
        <v>94</v>
      </c>
      <c r="AW406" s="13" t="s">
        <v>42</v>
      </c>
      <c r="AX406" s="13" t="s">
        <v>84</v>
      </c>
      <c r="AY406" s="148" t="s">
        <v>127</v>
      </c>
    </row>
    <row r="407" spans="2:65" s="14" customFormat="1" ht="11.25">
      <c r="B407" s="154"/>
      <c r="D407" s="141" t="s">
        <v>138</v>
      </c>
      <c r="E407" s="155" t="s">
        <v>82</v>
      </c>
      <c r="F407" s="156" t="s">
        <v>151</v>
      </c>
      <c r="H407" s="157">
        <v>98</v>
      </c>
      <c r="I407" s="158"/>
      <c r="L407" s="154"/>
      <c r="M407" s="159"/>
      <c r="T407" s="160"/>
      <c r="AT407" s="155" t="s">
        <v>138</v>
      </c>
      <c r="AU407" s="155" t="s">
        <v>94</v>
      </c>
      <c r="AV407" s="14" t="s">
        <v>134</v>
      </c>
      <c r="AW407" s="14" t="s">
        <v>42</v>
      </c>
      <c r="AX407" s="14" t="s">
        <v>92</v>
      </c>
      <c r="AY407" s="155" t="s">
        <v>127</v>
      </c>
    </row>
    <row r="408" spans="2:65" s="1" customFormat="1" ht="24.2" customHeight="1">
      <c r="B408" s="32"/>
      <c r="C408" s="123" t="s">
        <v>450</v>
      </c>
      <c r="D408" s="123" t="s">
        <v>129</v>
      </c>
      <c r="E408" s="124" t="s">
        <v>451</v>
      </c>
      <c r="F408" s="125" t="s">
        <v>452</v>
      </c>
      <c r="G408" s="126" t="s">
        <v>188</v>
      </c>
      <c r="H408" s="127">
        <v>18</v>
      </c>
      <c r="I408" s="128"/>
      <c r="J408" s="129">
        <f>ROUND(I408*H408,2)</f>
        <v>0</v>
      </c>
      <c r="K408" s="125" t="s">
        <v>133</v>
      </c>
      <c r="L408" s="32"/>
      <c r="M408" s="130" t="s">
        <v>82</v>
      </c>
      <c r="N408" s="131" t="s">
        <v>54</v>
      </c>
      <c r="P408" s="132">
        <f>O408*H408</f>
        <v>0</v>
      </c>
      <c r="Q408" s="132">
        <v>0</v>
      </c>
      <c r="R408" s="132">
        <f>Q408*H408</f>
        <v>0</v>
      </c>
      <c r="S408" s="132">
        <v>0</v>
      </c>
      <c r="T408" s="133">
        <f>S408*H408</f>
        <v>0</v>
      </c>
      <c r="AR408" s="134" t="s">
        <v>241</v>
      </c>
      <c r="AT408" s="134" t="s">
        <v>129</v>
      </c>
      <c r="AU408" s="134" t="s">
        <v>94</v>
      </c>
      <c r="AY408" s="16" t="s">
        <v>127</v>
      </c>
      <c r="BE408" s="135">
        <f>IF(N408="základní",J408,0)</f>
        <v>0</v>
      </c>
      <c r="BF408" s="135">
        <f>IF(N408="snížená",J408,0)</f>
        <v>0</v>
      </c>
      <c r="BG408" s="135">
        <f>IF(N408="zákl. přenesená",J408,0)</f>
        <v>0</v>
      </c>
      <c r="BH408" s="135">
        <f>IF(N408="sníž. přenesená",J408,0)</f>
        <v>0</v>
      </c>
      <c r="BI408" s="135">
        <f>IF(N408="nulová",J408,0)</f>
        <v>0</v>
      </c>
      <c r="BJ408" s="16" t="s">
        <v>92</v>
      </c>
      <c r="BK408" s="135">
        <f>ROUND(I408*H408,2)</f>
        <v>0</v>
      </c>
      <c r="BL408" s="16" t="s">
        <v>241</v>
      </c>
      <c r="BM408" s="134" t="s">
        <v>453</v>
      </c>
    </row>
    <row r="409" spans="2:65" s="1" customFormat="1" ht="11.25">
      <c r="B409" s="32"/>
      <c r="D409" s="136" t="s">
        <v>136</v>
      </c>
      <c r="F409" s="137" t="s">
        <v>454</v>
      </c>
      <c r="I409" s="138"/>
      <c r="L409" s="32"/>
      <c r="M409" s="139"/>
      <c r="T409" s="53"/>
      <c r="AT409" s="16" t="s">
        <v>136</v>
      </c>
      <c r="AU409" s="16" t="s">
        <v>94</v>
      </c>
    </row>
    <row r="410" spans="2:65" s="12" customFormat="1" ht="11.25">
      <c r="B410" s="140"/>
      <c r="D410" s="141" t="s">
        <v>138</v>
      </c>
      <c r="E410" s="142" t="s">
        <v>82</v>
      </c>
      <c r="F410" s="143" t="s">
        <v>140</v>
      </c>
      <c r="H410" s="142" t="s">
        <v>82</v>
      </c>
      <c r="I410" s="144"/>
      <c r="L410" s="140"/>
      <c r="M410" s="145"/>
      <c r="T410" s="146"/>
      <c r="AT410" s="142" t="s">
        <v>138</v>
      </c>
      <c r="AU410" s="142" t="s">
        <v>94</v>
      </c>
      <c r="AV410" s="12" t="s">
        <v>92</v>
      </c>
      <c r="AW410" s="12" t="s">
        <v>42</v>
      </c>
      <c r="AX410" s="12" t="s">
        <v>84</v>
      </c>
      <c r="AY410" s="142" t="s">
        <v>127</v>
      </c>
    </row>
    <row r="411" spans="2:65" s="12" customFormat="1" ht="11.25">
      <c r="B411" s="140"/>
      <c r="D411" s="141" t="s">
        <v>138</v>
      </c>
      <c r="E411" s="142" t="s">
        <v>82</v>
      </c>
      <c r="F411" s="143" t="s">
        <v>333</v>
      </c>
      <c r="H411" s="142" t="s">
        <v>82</v>
      </c>
      <c r="I411" s="144"/>
      <c r="L411" s="140"/>
      <c r="M411" s="145"/>
      <c r="T411" s="146"/>
      <c r="AT411" s="142" t="s">
        <v>138</v>
      </c>
      <c r="AU411" s="142" t="s">
        <v>94</v>
      </c>
      <c r="AV411" s="12" t="s">
        <v>92</v>
      </c>
      <c r="AW411" s="12" t="s">
        <v>42</v>
      </c>
      <c r="AX411" s="12" t="s">
        <v>84</v>
      </c>
      <c r="AY411" s="142" t="s">
        <v>127</v>
      </c>
    </row>
    <row r="412" spans="2:65" s="13" customFormat="1" ht="11.25">
      <c r="B412" s="147"/>
      <c r="D412" s="141" t="s">
        <v>138</v>
      </c>
      <c r="E412" s="148" t="s">
        <v>82</v>
      </c>
      <c r="F412" s="149" t="s">
        <v>455</v>
      </c>
      <c r="H412" s="150">
        <v>12</v>
      </c>
      <c r="I412" s="151"/>
      <c r="L412" s="147"/>
      <c r="M412" s="152"/>
      <c r="T412" s="153"/>
      <c r="AT412" s="148" t="s">
        <v>138</v>
      </c>
      <c r="AU412" s="148" t="s">
        <v>94</v>
      </c>
      <c r="AV412" s="13" t="s">
        <v>94</v>
      </c>
      <c r="AW412" s="13" t="s">
        <v>42</v>
      </c>
      <c r="AX412" s="13" t="s">
        <v>84</v>
      </c>
      <c r="AY412" s="148" t="s">
        <v>127</v>
      </c>
    </row>
    <row r="413" spans="2:65" s="12" customFormat="1" ht="11.25">
      <c r="B413" s="140"/>
      <c r="D413" s="141" t="s">
        <v>138</v>
      </c>
      <c r="E413" s="142" t="s">
        <v>82</v>
      </c>
      <c r="F413" s="143" t="s">
        <v>335</v>
      </c>
      <c r="H413" s="142" t="s">
        <v>82</v>
      </c>
      <c r="I413" s="144"/>
      <c r="L413" s="140"/>
      <c r="M413" s="145"/>
      <c r="T413" s="146"/>
      <c r="AT413" s="142" t="s">
        <v>138</v>
      </c>
      <c r="AU413" s="142" t="s">
        <v>94</v>
      </c>
      <c r="AV413" s="12" t="s">
        <v>92</v>
      </c>
      <c r="AW413" s="12" t="s">
        <v>42</v>
      </c>
      <c r="AX413" s="12" t="s">
        <v>84</v>
      </c>
      <c r="AY413" s="142" t="s">
        <v>127</v>
      </c>
    </row>
    <row r="414" spans="2:65" s="13" customFormat="1" ht="11.25">
      <c r="B414" s="147"/>
      <c r="D414" s="141" t="s">
        <v>138</v>
      </c>
      <c r="E414" s="148" t="s">
        <v>82</v>
      </c>
      <c r="F414" s="149" t="s">
        <v>456</v>
      </c>
      <c r="H414" s="150">
        <v>6</v>
      </c>
      <c r="I414" s="151"/>
      <c r="L414" s="147"/>
      <c r="M414" s="152"/>
      <c r="T414" s="153"/>
      <c r="AT414" s="148" t="s">
        <v>138</v>
      </c>
      <c r="AU414" s="148" t="s">
        <v>94</v>
      </c>
      <c r="AV414" s="13" t="s">
        <v>94</v>
      </c>
      <c r="AW414" s="13" t="s">
        <v>42</v>
      </c>
      <c r="AX414" s="13" t="s">
        <v>84</v>
      </c>
      <c r="AY414" s="148" t="s">
        <v>127</v>
      </c>
    </row>
    <row r="415" spans="2:65" s="14" customFormat="1" ht="11.25">
      <c r="B415" s="154"/>
      <c r="D415" s="141" t="s">
        <v>138</v>
      </c>
      <c r="E415" s="155" t="s">
        <v>82</v>
      </c>
      <c r="F415" s="156" t="s">
        <v>151</v>
      </c>
      <c r="H415" s="157">
        <v>18</v>
      </c>
      <c r="I415" s="158"/>
      <c r="L415" s="154"/>
      <c r="M415" s="159"/>
      <c r="T415" s="160"/>
      <c r="AT415" s="155" t="s">
        <v>138</v>
      </c>
      <c r="AU415" s="155" t="s">
        <v>94</v>
      </c>
      <c r="AV415" s="14" t="s">
        <v>134</v>
      </c>
      <c r="AW415" s="14" t="s">
        <v>42</v>
      </c>
      <c r="AX415" s="14" t="s">
        <v>92</v>
      </c>
      <c r="AY415" s="155" t="s">
        <v>127</v>
      </c>
    </row>
    <row r="416" spans="2:65" s="1" customFormat="1" ht="37.9" customHeight="1">
      <c r="B416" s="32"/>
      <c r="C416" s="123" t="s">
        <v>457</v>
      </c>
      <c r="D416" s="123" t="s">
        <v>129</v>
      </c>
      <c r="E416" s="124" t="s">
        <v>458</v>
      </c>
      <c r="F416" s="125" t="s">
        <v>459</v>
      </c>
      <c r="G416" s="126" t="s">
        <v>188</v>
      </c>
      <c r="H416" s="127">
        <v>2</v>
      </c>
      <c r="I416" s="128"/>
      <c r="J416" s="129">
        <f>ROUND(I416*H416,2)</f>
        <v>0</v>
      </c>
      <c r="K416" s="125" t="s">
        <v>133</v>
      </c>
      <c r="L416" s="32"/>
      <c r="M416" s="130" t="s">
        <v>82</v>
      </c>
      <c r="N416" s="131" t="s">
        <v>54</v>
      </c>
      <c r="P416" s="132">
        <f>O416*H416</f>
        <v>0</v>
      </c>
      <c r="Q416" s="132">
        <v>0</v>
      </c>
      <c r="R416" s="132">
        <f>Q416*H416</f>
        <v>0</v>
      </c>
      <c r="S416" s="132">
        <v>0</v>
      </c>
      <c r="T416" s="133">
        <f>S416*H416</f>
        <v>0</v>
      </c>
      <c r="AR416" s="134" t="s">
        <v>241</v>
      </c>
      <c r="AT416" s="134" t="s">
        <v>129</v>
      </c>
      <c r="AU416" s="134" t="s">
        <v>94</v>
      </c>
      <c r="AY416" s="16" t="s">
        <v>127</v>
      </c>
      <c r="BE416" s="135">
        <f>IF(N416="základní",J416,0)</f>
        <v>0</v>
      </c>
      <c r="BF416" s="135">
        <f>IF(N416="snížená",J416,0)</f>
        <v>0</v>
      </c>
      <c r="BG416" s="135">
        <f>IF(N416="zákl. přenesená",J416,0)</f>
        <v>0</v>
      </c>
      <c r="BH416" s="135">
        <f>IF(N416="sníž. přenesená",J416,0)</f>
        <v>0</v>
      </c>
      <c r="BI416" s="135">
        <f>IF(N416="nulová",J416,0)</f>
        <v>0</v>
      </c>
      <c r="BJ416" s="16" t="s">
        <v>92</v>
      </c>
      <c r="BK416" s="135">
        <f>ROUND(I416*H416,2)</f>
        <v>0</v>
      </c>
      <c r="BL416" s="16" t="s">
        <v>241</v>
      </c>
      <c r="BM416" s="134" t="s">
        <v>460</v>
      </c>
    </row>
    <row r="417" spans="2:65" s="1" customFormat="1" ht="11.25">
      <c r="B417" s="32"/>
      <c r="D417" s="136" t="s">
        <v>136</v>
      </c>
      <c r="F417" s="137" t="s">
        <v>461</v>
      </c>
      <c r="I417" s="138"/>
      <c r="L417" s="32"/>
      <c r="M417" s="139"/>
      <c r="T417" s="53"/>
      <c r="AT417" s="16" t="s">
        <v>136</v>
      </c>
      <c r="AU417" s="16" t="s">
        <v>94</v>
      </c>
    </row>
    <row r="418" spans="2:65" s="12" customFormat="1" ht="11.25">
      <c r="B418" s="140"/>
      <c r="D418" s="141" t="s">
        <v>138</v>
      </c>
      <c r="E418" s="142" t="s">
        <v>82</v>
      </c>
      <c r="F418" s="143" t="s">
        <v>254</v>
      </c>
      <c r="H418" s="142" t="s">
        <v>82</v>
      </c>
      <c r="I418" s="144"/>
      <c r="L418" s="140"/>
      <c r="M418" s="145"/>
      <c r="T418" s="146"/>
      <c r="AT418" s="142" t="s">
        <v>138</v>
      </c>
      <c r="AU418" s="142" t="s">
        <v>94</v>
      </c>
      <c r="AV418" s="12" t="s">
        <v>92</v>
      </c>
      <c r="AW418" s="12" t="s">
        <v>42</v>
      </c>
      <c r="AX418" s="12" t="s">
        <v>84</v>
      </c>
      <c r="AY418" s="142" t="s">
        <v>127</v>
      </c>
    </row>
    <row r="419" spans="2:65" s="12" customFormat="1" ht="11.25">
      <c r="B419" s="140"/>
      <c r="D419" s="141" t="s">
        <v>138</v>
      </c>
      <c r="E419" s="142" t="s">
        <v>82</v>
      </c>
      <c r="F419" s="143" t="s">
        <v>462</v>
      </c>
      <c r="H419" s="142" t="s">
        <v>82</v>
      </c>
      <c r="I419" s="144"/>
      <c r="L419" s="140"/>
      <c r="M419" s="145"/>
      <c r="T419" s="146"/>
      <c r="AT419" s="142" t="s">
        <v>138</v>
      </c>
      <c r="AU419" s="142" t="s">
        <v>94</v>
      </c>
      <c r="AV419" s="12" t="s">
        <v>92</v>
      </c>
      <c r="AW419" s="12" t="s">
        <v>42</v>
      </c>
      <c r="AX419" s="12" t="s">
        <v>84</v>
      </c>
      <c r="AY419" s="142" t="s">
        <v>127</v>
      </c>
    </row>
    <row r="420" spans="2:65" s="13" customFormat="1" ht="11.25">
      <c r="B420" s="147"/>
      <c r="D420" s="141" t="s">
        <v>138</v>
      </c>
      <c r="E420" s="148" t="s">
        <v>82</v>
      </c>
      <c r="F420" s="149" t="s">
        <v>463</v>
      </c>
      <c r="H420" s="150">
        <v>2</v>
      </c>
      <c r="I420" s="151"/>
      <c r="L420" s="147"/>
      <c r="M420" s="152"/>
      <c r="T420" s="153"/>
      <c r="AT420" s="148" t="s">
        <v>138</v>
      </c>
      <c r="AU420" s="148" t="s">
        <v>94</v>
      </c>
      <c r="AV420" s="13" t="s">
        <v>94</v>
      </c>
      <c r="AW420" s="13" t="s">
        <v>42</v>
      </c>
      <c r="AX420" s="13" t="s">
        <v>92</v>
      </c>
      <c r="AY420" s="148" t="s">
        <v>127</v>
      </c>
    </row>
    <row r="421" spans="2:65" s="1" customFormat="1" ht="24.2" customHeight="1">
      <c r="B421" s="32"/>
      <c r="C421" s="161" t="s">
        <v>464</v>
      </c>
      <c r="D421" s="161" t="s">
        <v>194</v>
      </c>
      <c r="E421" s="162" t="s">
        <v>465</v>
      </c>
      <c r="F421" s="163" t="s">
        <v>466</v>
      </c>
      <c r="G421" s="164" t="s">
        <v>225</v>
      </c>
      <c r="H421" s="165">
        <v>0.2</v>
      </c>
      <c r="I421" s="166"/>
      <c r="J421" s="167">
        <f>ROUND(I421*H421,2)</f>
        <v>0</v>
      </c>
      <c r="K421" s="163" t="s">
        <v>133</v>
      </c>
      <c r="L421" s="168"/>
      <c r="M421" s="169" t="s">
        <v>82</v>
      </c>
      <c r="N421" s="170" t="s">
        <v>54</v>
      </c>
      <c r="P421" s="132">
        <f>O421*H421</f>
        <v>0</v>
      </c>
      <c r="Q421" s="132">
        <v>1.1E-4</v>
      </c>
      <c r="R421" s="132">
        <f>Q421*H421</f>
        <v>2.2000000000000003E-5</v>
      </c>
      <c r="S421" s="132">
        <v>0</v>
      </c>
      <c r="T421" s="133">
        <f>S421*H421</f>
        <v>0</v>
      </c>
      <c r="AR421" s="134" t="s">
        <v>247</v>
      </c>
      <c r="AT421" s="134" t="s">
        <v>194</v>
      </c>
      <c r="AU421" s="134" t="s">
        <v>94</v>
      </c>
      <c r="AY421" s="16" t="s">
        <v>127</v>
      </c>
      <c r="BE421" s="135">
        <f>IF(N421="základní",J421,0)</f>
        <v>0</v>
      </c>
      <c r="BF421" s="135">
        <f>IF(N421="snížená",J421,0)</f>
        <v>0</v>
      </c>
      <c r="BG421" s="135">
        <f>IF(N421="zákl. přenesená",J421,0)</f>
        <v>0</v>
      </c>
      <c r="BH421" s="135">
        <f>IF(N421="sníž. přenesená",J421,0)</f>
        <v>0</v>
      </c>
      <c r="BI421" s="135">
        <f>IF(N421="nulová",J421,0)</f>
        <v>0</v>
      </c>
      <c r="BJ421" s="16" t="s">
        <v>92</v>
      </c>
      <c r="BK421" s="135">
        <f>ROUND(I421*H421,2)</f>
        <v>0</v>
      </c>
      <c r="BL421" s="16" t="s">
        <v>241</v>
      </c>
      <c r="BM421" s="134" t="s">
        <v>467</v>
      </c>
    </row>
    <row r="422" spans="2:65" s="12" customFormat="1" ht="11.25">
      <c r="B422" s="140"/>
      <c r="D422" s="141" t="s">
        <v>138</v>
      </c>
      <c r="E422" s="142" t="s">
        <v>82</v>
      </c>
      <c r="F422" s="143" t="s">
        <v>254</v>
      </c>
      <c r="H422" s="142" t="s">
        <v>82</v>
      </c>
      <c r="I422" s="144"/>
      <c r="L422" s="140"/>
      <c r="M422" s="145"/>
      <c r="T422" s="146"/>
      <c r="AT422" s="142" t="s">
        <v>138</v>
      </c>
      <c r="AU422" s="142" t="s">
        <v>94</v>
      </c>
      <c r="AV422" s="12" t="s">
        <v>92</v>
      </c>
      <c r="AW422" s="12" t="s">
        <v>42</v>
      </c>
      <c r="AX422" s="12" t="s">
        <v>84</v>
      </c>
      <c r="AY422" s="142" t="s">
        <v>127</v>
      </c>
    </row>
    <row r="423" spans="2:65" s="12" customFormat="1" ht="11.25">
      <c r="B423" s="140"/>
      <c r="D423" s="141" t="s">
        <v>138</v>
      </c>
      <c r="E423" s="142" t="s">
        <v>82</v>
      </c>
      <c r="F423" s="143" t="s">
        <v>462</v>
      </c>
      <c r="H423" s="142" t="s">
        <v>82</v>
      </c>
      <c r="I423" s="144"/>
      <c r="L423" s="140"/>
      <c r="M423" s="145"/>
      <c r="T423" s="146"/>
      <c r="AT423" s="142" t="s">
        <v>138</v>
      </c>
      <c r="AU423" s="142" t="s">
        <v>94</v>
      </c>
      <c r="AV423" s="12" t="s">
        <v>92</v>
      </c>
      <c r="AW423" s="12" t="s">
        <v>42</v>
      </c>
      <c r="AX423" s="12" t="s">
        <v>84</v>
      </c>
      <c r="AY423" s="142" t="s">
        <v>127</v>
      </c>
    </row>
    <row r="424" spans="2:65" s="13" customFormat="1" ht="11.25">
      <c r="B424" s="147"/>
      <c r="D424" s="141" t="s">
        <v>138</v>
      </c>
      <c r="E424" s="148" t="s">
        <v>82</v>
      </c>
      <c r="F424" s="149" t="s">
        <v>468</v>
      </c>
      <c r="H424" s="150">
        <v>0.2</v>
      </c>
      <c r="I424" s="151"/>
      <c r="L424" s="147"/>
      <c r="M424" s="152"/>
      <c r="T424" s="153"/>
      <c r="AT424" s="148" t="s">
        <v>138</v>
      </c>
      <c r="AU424" s="148" t="s">
        <v>94</v>
      </c>
      <c r="AV424" s="13" t="s">
        <v>94</v>
      </c>
      <c r="AW424" s="13" t="s">
        <v>42</v>
      </c>
      <c r="AX424" s="13" t="s">
        <v>92</v>
      </c>
      <c r="AY424" s="148" t="s">
        <v>127</v>
      </c>
    </row>
    <row r="425" spans="2:65" s="1" customFormat="1" ht="37.9" customHeight="1">
      <c r="B425" s="32"/>
      <c r="C425" s="123" t="s">
        <v>469</v>
      </c>
      <c r="D425" s="123" t="s">
        <v>129</v>
      </c>
      <c r="E425" s="124" t="s">
        <v>470</v>
      </c>
      <c r="F425" s="125" t="s">
        <v>471</v>
      </c>
      <c r="G425" s="126" t="s">
        <v>188</v>
      </c>
      <c r="H425" s="127">
        <v>2</v>
      </c>
      <c r="I425" s="128"/>
      <c r="J425" s="129">
        <f>ROUND(I425*H425,2)</f>
        <v>0</v>
      </c>
      <c r="K425" s="125" t="s">
        <v>133</v>
      </c>
      <c r="L425" s="32"/>
      <c r="M425" s="130" t="s">
        <v>82</v>
      </c>
      <c r="N425" s="131" t="s">
        <v>54</v>
      </c>
      <c r="P425" s="132">
        <f>O425*H425</f>
        <v>0</v>
      </c>
      <c r="Q425" s="132">
        <v>0</v>
      </c>
      <c r="R425" s="132">
        <f>Q425*H425</f>
        <v>0</v>
      </c>
      <c r="S425" s="132">
        <v>0</v>
      </c>
      <c r="T425" s="133">
        <f>S425*H425</f>
        <v>0</v>
      </c>
      <c r="AR425" s="134" t="s">
        <v>241</v>
      </c>
      <c r="AT425" s="134" t="s">
        <v>129</v>
      </c>
      <c r="AU425" s="134" t="s">
        <v>94</v>
      </c>
      <c r="AY425" s="16" t="s">
        <v>127</v>
      </c>
      <c r="BE425" s="135">
        <f>IF(N425="základní",J425,0)</f>
        <v>0</v>
      </c>
      <c r="BF425" s="135">
        <f>IF(N425="snížená",J425,0)</f>
        <v>0</v>
      </c>
      <c r="BG425" s="135">
        <f>IF(N425="zákl. přenesená",J425,0)</f>
        <v>0</v>
      </c>
      <c r="BH425" s="135">
        <f>IF(N425="sníž. přenesená",J425,0)</f>
        <v>0</v>
      </c>
      <c r="BI425" s="135">
        <f>IF(N425="nulová",J425,0)</f>
        <v>0</v>
      </c>
      <c r="BJ425" s="16" t="s">
        <v>92</v>
      </c>
      <c r="BK425" s="135">
        <f>ROUND(I425*H425,2)</f>
        <v>0</v>
      </c>
      <c r="BL425" s="16" t="s">
        <v>241</v>
      </c>
      <c r="BM425" s="134" t="s">
        <v>472</v>
      </c>
    </row>
    <row r="426" spans="2:65" s="1" customFormat="1" ht="11.25">
      <c r="B426" s="32"/>
      <c r="D426" s="136" t="s">
        <v>136</v>
      </c>
      <c r="F426" s="137" t="s">
        <v>473</v>
      </c>
      <c r="I426" s="138"/>
      <c r="L426" s="32"/>
      <c r="M426" s="139"/>
      <c r="T426" s="53"/>
      <c r="AT426" s="16" t="s">
        <v>136</v>
      </c>
      <c r="AU426" s="16" t="s">
        <v>94</v>
      </c>
    </row>
    <row r="427" spans="2:65" s="12" customFormat="1" ht="11.25">
      <c r="B427" s="140"/>
      <c r="D427" s="141" t="s">
        <v>138</v>
      </c>
      <c r="E427" s="142" t="s">
        <v>82</v>
      </c>
      <c r="F427" s="143" t="s">
        <v>254</v>
      </c>
      <c r="H427" s="142" t="s">
        <v>82</v>
      </c>
      <c r="I427" s="144"/>
      <c r="L427" s="140"/>
      <c r="M427" s="145"/>
      <c r="T427" s="146"/>
      <c r="AT427" s="142" t="s">
        <v>138</v>
      </c>
      <c r="AU427" s="142" t="s">
        <v>94</v>
      </c>
      <c r="AV427" s="12" t="s">
        <v>92</v>
      </c>
      <c r="AW427" s="12" t="s">
        <v>42</v>
      </c>
      <c r="AX427" s="12" t="s">
        <v>84</v>
      </c>
      <c r="AY427" s="142" t="s">
        <v>127</v>
      </c>
    </row>
    <row r="428" spans="2:65" s="12" customFormat="1" ht="11.25">
      <c r="B428" s="140"/>
      <c r="D428" s="141" t="s">
        <v>138</v>
      </c>
      <c r="E428" s="142" t="s">
        <v>82</v>
      </c>
      <c r="F428" s="143" t="s">
        <v>474</v>
      </c>
      <c r="H428" s="142" t="s">
        <v>82</v>
      </c>
      <c r="I428" s="144"/>
      <c r="L428" s="140"/>
      <c r="M428" s="145"/>
      <c r="T428" s="146"/>
      <c r="AT428" s="142" t="s">
        <v>138</v>
      </c>
      <c r="AU428" s="142" t="s">
        <v>94</v>
      </c>
      <c r="AV428" s="12" t="s">
        <v>92</v>
      </c>
      <c r="AW428" s="12" t="s">
        <v>42</v>
      </c>
      <c r="AX428" s="12" t="s">
        <v>84</v>
      </c>
      <c r="AY428" s="142" t="s">
        <v>127</v>
      </c>
    </row>
    <row r="429" spans="2:65" s="13" customFormat="1" ht="11.25">
      <c r="B429" s="147"/>
      <c r="D429" s="141" t="s">
        <v>138</v>
      </c>
      <c r="E429" s="148" t="s">
        <v>82</v>
      </c>
      <c r="F429" s="149" t="s">
        <v>463</v>
      </c>
      <c r="H429" s="150">
        <v>2</v>
      </c>
      <c r="I429" s="151"/>
      <c r="L429" s="147"/>
      <c r="M429" s="152"/>
      <c r="T429" s="153"/>
      <c r="AT429" s="148" t="s">
        <v>138</v>
      </c>
      <c r="AU429" s="148" t="s">
        <v>94</v>
      </c>
      <c r="AV429" s="13" t="s">
        <v>94</v>
      </c>
      <c r="AW429" s="13" t="s">
        <v>42</v>
      </c>
      <c r="AX429" s="13" t="s">
        <v>92</v>
      </c>
      <c r="AY429" s="148" t="s">
        <v>127</v>
      </c>
    </row>
    <row r="430" spans="2:65" s="1" customFormat="1" ht="24.2" customHeight="1">
      <c r="B430" s="32"/>
      <c r="C430" s="161" t="s">
        <v>475</v>
      </c>
      <c r="D430" s="161" t="s">
        <v>194</v>
      </c>
      <c r="E430" s="162" t="s">
        <v>476</v>
      </c>
      <c r="F430" s="163" t="s">
        <v>477</v>
      </c>
      <c r="G430" s="164" t="s">
        <v>225</v>
      </c>
      <c r="H430" s="165">
        <v>0.2</v>
      </c>
      <c r="I430" s="166"/>
      <c r="J430" s="167">
        <f>ROUND(I430*H430,2)</f>
        <v>0</v>
      </c>
      <c r="K430" s="163" t="s">
        <v>133</v>
      </c>
      <c r="L430" s="168"/>
      <c r="M430" s="169" t="s">
        <v>82</v>
      </c>
      <c r="N430" s="170" t="s">
        <v>54</v>
      </c>
      <c r="P430" s="132">
        <f>O430*H430</f>
        <v>0</v>
      </c>
      <c r="Q430" s="132">
        <v>1.2E-4</v>
      </c>
      <c r="R430" s="132">
        <f>Q430*H430</f>
        <v>2.4000000000000001E-5</v>
      </c>
      <c r="S430" s="132">
        <v>0</v>
      </c>
      <c r="T430" s="133">
        <f>S430*H430</f>
        <v>0</v>
      </c>
      <c r="AR430" s="134" t="s">
        <v>247</v>
      </c>
      <c r="AT430" s="134" t="s">
        <v>194</v>
      </c>
      <c r="AU430" s="134" t="s">
        <v>94</v>
      </c>
      <c r="AY430" s="16" t="s">
        <v>127</v>
      </c>
      <c r="BE430" s="135">
        <f>IF(N430="základní",J430,0)</f>
        <v>0</v>
      </c>
      <c r="BF430" s="135">
        <f>IF(N430="snížená",J430,0)</f>
        <v>0</v>
      </c>
      <c r="BG430" s="135">
        <f>IF(N430="zákl. přenesená",J430,0)</f>
        <v>0</v>
      </c>
      <c r="BH430" s="135">
        <f>IF(N430="sníž. přenesená",J430,0)</f>
        <v>0</v>
      </c>
      <c r="BI430" s="135">
        <f>IF(N430="nulová",J430,0)</f>
        <v>0</v>
      </c>
      <c r="BJ430" s="16" t="s">
        <v>92</v>
      </c>
      <c r="BK430" s="135">
        <f>ROUND(I430*H430,2)</f>
        <v>0</v>
      </c>
      <c r="BL430" s="16" t="s">
        <v>241</v>
      </c>
      <c r="BM430" s="134" t="s">
        <v>478</v>
      </c>
    </row>
    <row r="431" spans="2:65" s="12" customFormat="1" ht="11.25">
      <c r="B431" s="140"/>
      <c r="D431" s="141" t="s">
        <v>138</v>
      </c>
      <c r="E431" s="142" t="s">
        <v>82</v>
      </c>
      <c r="F431" s="143" t="s">
        <v>254</v>
      </c>
      <c r="H431" s="142" t="s">
        <v>82</v>
      </c>
      <c r="I431" s="144"/>
      <c r="L431" s="140"/>
      <c r="M431" s="145"/>
      <c r="T431" s="146"/>
      <c r="AT431" s="142" t="s">
        <v>138</v>
      </c>
      <c r="AU431" s="142" t="s">
        <v>94</v>
      </c>
      <c r="AV431" s="12" t="s">
        <v>92</v>
      </c>
      <c r="AW431" s="12" t="s">
        <v>42</v>
      </c>
      <c r="AX431" s="12" t="s">
        <v>84</v>
      </c>
      <c r="AY431" s="142" t="s">
        <v>127</v>
      </c>
    </row>
    <row r="432" spans="2:65" s="12" customFormat="1" ht="11.25">
      <c r="B432" s="140"/>
      <c r="D432" s="141" t="s">
        <v>138</v>
      </c>
      <c r="E432" s="142" t="s">
        <v>82</v>
      </c>
      <c r="F432" s="143" t="s">
        <v>474</v>
      </c>
      <c r="H432" s="142" t="s">
        <v>82</v>
      </c>
      <c r="I432" s="144"/>
      <c r="L432" s="140"/>
      <c r="M432" s="145"/>
      <c r="T432" s="146"/>
      <c r="AT432" s="142" t="s">
        <v>138</v>
      </c>
      <c r="AU432" s="142" t="s">
        <v>94</v>
      </c>
      <c r="AV432" s="12" t="s">
        <v>92</v>
      </c>
      <c r="AW432" s="12" t="s">
        <v>42</v>
      </c>
      <c r="AX432" s="12" t="s">
        <v>84</v>
      </c>
      <c r="AY432" s="142" t="s">
        <v>127</v>
      </c>
    </row>
    <row r="433" spans="2:65" s="13" customFormat="1" ht="11.25">
      <c r="B433" s="147"/>
      <c r="D433" s="141" t="s">
        <v>138</v>
      </c>
      <c r="E433" s="148" t="s">
        <v>82</v>
      </c>
      <c r="F433" s="149" t="s">
        <v>468</v>
      </c>
      <c r="H433" s="150">
        <v>0.2</v>
      </c>
      <c r="I433" s="151"/>
      <c r="L433" s="147"/>
      <c r="M433" s="152"/>
      <c r="T433" s="153"/>
      <c r="AT433" s="148" t="s">
        <v>138</v>
      </c>
      <c r="AU433" s="148" t="s">
        <v>94</v>
      </c>
      <c r="AV433" s="13" t="s">
        <v>94</v>
      </c>
      <c r="AW433" s="13" t="s">
        <v>42</v>
      </c>
      <c r="AX433" s="13" t="s">
        <v>92</v>
      </c>
      <c r="AY433" s="148" t="s">
        <v>127</v>
      </c>
    </row>
    <row r="434" spans="2:65" s="1" customFormat="1" ht="55.5" customHeight="1">
      <c r="B434" s="32"/>
      <c r="C434" s="123" t="s">
        <v>479</v>
      </c>
      <c r="D434" s="123" t="s">
        <v>129</v>
      </c>
      <c r="E434" s="124" t="s">
        <v>480</v>
      </c>
      <c r="F434" s="125" t="s">
        <v>481</v>
      </c>
      <c r="G434" s="126" t="s">
        <v>188</v>
      </c>
      <c r="H434" s="127">
        <v>1</v>
      </c>
      <c r="I434" s="128"/>
      <c r="J434" s="129">
        <f>ROUND(I434*H434,2)</f>
        <v>0</v>
      </c>
      <c r="K434" s="125" t="s">
        <v>133</v>
      </c>
      <c r="L434" s="32"/>
      <c r="M434" s="130" t="s">
        <v>82</v>
      </c>
      <c r="N434" s="131" t="s">
        <v>54</v>
      </c>
      <c r="P434" s="132">
        <f>O434*H434</f>
        <v>0</v>
      </c>
      <c r="Q434" s="132">
        <v>0.57010000000000005</v>
      </c>
      <c r="R434" s="132">
        <f>Q434*H434</f>
        <v>0.57010000000000005</v>
      </c>
      <c r="S434" s="132">
        <v>0</v>
      </c>
      <c r="T434" s="133">
        <f>S434*H434</f>
        <v>0</v>
      </c>
      <c r="AR434" s="134" t="s">
        <v>241</v>
      </c>
      <c r="AT434" s="134" t="s">
        <v>129</v>
      </c>
      <c r="AU434" s="134" t="s">
        <v>94</v>
      </c>
      <c r="AY434" s="16" t="s">
        <v>127</v>
      </c>
      <c r="BE434" s="135">
        <f>IF(N434="základní",J434,0)</f>
        <v>0</v>
      </c>
      <c r="BF434" s="135">
        <f>IF(N434="snížená",J434,0)</f>
        <v>0</v>
      </c>
      <c r="BG434" s="135">
        <f>IF(N434="zákl. přenesená",J434,0)</f>
        <v>0</v>
      </c>
      <c r="BH434" s="135">
        <f>IF(N434="sníž. přenesená",J434,0)</f>
        <v>0</v>
      </c>
      <c r="BI434" s="135">
        <f>IF(N434="nulová",J434,0)</f>
        <v>0</v>
      </c>
      <c r="BJ434" s="16" t="s">
        <v>92</v>
      </c>
      <c r="BK434" s="135">
        <f>ROUND(I434*H434,2)</f>
        <v>0</v>
      </c>
      <c r="BL434" s="16" t="s">
        <v>241</v>
      </c>
      <c r="BM434" s="134" t="s">
        <v>482</v>
      </c>
    </row>
    <row r="435" spans="2:65" s="1" customFormat="1" ht="11.25">
      <c r="B435" s="32"/>
      <c r="D435" s="136" t="s">
        <v>136</v>
      </c>
      <c r="F435" s="137" t="s">
        <v>483</v>
      </c>
      <c r="I435" s="138"/>
      <c r="L435" s="32"/>
      <c r="M435" s="139"/>
      <c r="T435" s="53"/>
      <c r="AT435" s="16" t="s">
        <v>136</v>
      </c>
      <c r="AU435" s="16" t="s">
        <v>94</v>
      </c>
    </row>
    <row r="436" spans="2:65" s="12" customFormat="1" ht="11.25">
      <c r="B436" s="140"/>
      <c r="D436" s="141" t="s">
        <v>138</v>
      </c>
      <c r="E436" s="142" t="s">
        <v>82</v>
      </c>
      <c r="F436" s="143" t="s">
        <v>140</v>
      </c>
      <c r="H436" s="142" t="s">
        <v>82</v>
      </c>
      <c r="I436" s="144"/>
      <c r="L436" s="140"/>
      <c r="M436" s="145"/>
      <c r="T436" s="146"/>
      <c r="AT436" s="142" t="s">
        <v>138</v>
      </c>
      <c r="AU436" s="142" t="s">
        <v>94</v>
      </c>
      <c r="AV436" s="12" t="s">
        <v>92</v>
      </c>
      <c r="AW436" s="12" t="s">
        <v>42</v>
      </c>
      <c r="AX436" s="12" t="s">
        <v>84</v>
      </c>
      <c r="AY436" s="142" t="s">
        <v>127</v>
      </c>
    </row>
    <row r="437" spans="2:65" s="12" customFormat="1" ht="11.25">
      <c r="B437" s="140"/>
      <c r="D437" s="141" t="s">
        <v>138</v>
      </c>
      <c r="E437" s="142" t="s">
        <v>82</v>
      </c>
      <c r="F437" s="143" t="s">
        <v>335</v>
      </c>
      <c r="H437" s="142" t="s">
        <v>82</v>
      </c>
      <c r="I437" s="144"/>
      <c r="L437" s="140"/>
      <c r="M437" s="145"/>
      <c r="T437" s="146"/>
      <c r="AT437" s="142" t="s">
        <v>138</v>
      </c>
      <c r="AU437" s="142" t="s">
        <v>94</v>
      </c>
      <c r="AV437" s="12" t="s">
        <v>92</v>
      </c>
      <c r="AW437" s="12" t="s">
        <v>42</v>
      </c>
      <c r="AX437" s="12" t="s">
        <v>84</v>
      </c>
      <c r="AY437" s="142" t="s">
        <v>127</v>
      </c>
    </row>
    <row r="438" spans="2:65" s="13" customFormat="1" ht="11.25">
      <c r="B438" s="147"/>
      <c r="D438" s="141" t="s">
        <v>138</v>
      </c>
      <c r="E438" s="148" t="s">
        <v>82</v>
      </c>
      <c r="F438" s="149" t="s">
        <v>92</v>
      </c>
      <c r="H438" s="150">
        <v>1</v>
      </c>
      <c r="I438" s="151"/>
      <c r="L438" s="147"/>
      <c r="M438" s="152"/>
      <c r="T438" s="153"/>
      <c r="AT438" s="148" t="s">
        <v>138</v>
      </c>
      <c r="AU438" s="148" t="s">
        <v>94</v>
      </c>
      <c r="AV438" s="13" t="s">
        <v>94</v>
      </c>
      <c r="AW438" s="13" t="s">
        <v>42</v>
      </c>
      <c r="AX438" s="13" t="s">
        <v>92</v>
      </c>
      <c r="AY438" s="148" t="s">
        <v>127</v>
      </c>
    </row>
    <row r="439" spans="2:65" s="1" customFormat="1" ht="16.5" customHeight="1">
      <c r="B439" s="32"/>
      <c r="C439" s="161" t="s">
        <v>484</v>
      </c>
      <c r="D439" s="161" t="s">
        <v>194</v>
      </c>
      <c r="E439" s="162" t="s">
        <v>485</v>
      </c>
      <c r="F439" s="163" t="s">
        <v>486</v>
      </c>
      <c r="G439" s="164" t="s">
        <v>188</v>
      </c>
      <c r="H439" s="165">
        <v>1</v>
      </c>
      <c r="I439" s="166"/>
      <c r="J439" s="167">
        <f>ROUND(I439*H439,2)</f>
        <v>0</v>
      </c>
      <c r="K439" s="163" t="s">
        <v>204</v>
      </c>
      <c r="L439" s="168"/>
      <c r="M439" s="169" t="s">
        <v>82</v>
      </c>
      <c r="N439" s="170" t="s">
        <v>54</v>
      </c>
      <c r="P439" s="132">
        <f>O439*H439</f>
        <v>0</v>
      </c>
      <c r="Q439" s="132">
        <v>0</v>
      </c>
      <c r="R439" s="132">
        <f>Q439*H439</f>
        <v>0</v>
      </c>
      <c r="S439" s="132">
        <v>0</v>
      </c>
      <c r="T439" s="133">
        <f>S439*H439</f>
        <v>0</v>
      </c>
      <c r="AR439" s="134" t="s">
        <v>247</v>
      </c>
      <c r="AT439" s="134" t="s">
        <v>194</v>
      </c>
      <c r="AU439" s="134" t="s">
        <v>94</v>
      </c>
      <c r="AY439" s="16" t="s">
        <v>127</v>
      </c>
      <c r="BE439" s="135">
        <f>IF(N439="základní",J439,0)</f>
        <v>0</v>
      </c>
      <c r="BF439" s="135">
        <f>IF(N439="snížená",J439,0)</f>
        <v>0</v>
      </c>
      <c r="BG439" s="135">
        <f>IF(N439="zákl. přenesená",J439,0)</f>
        <v>0</v>
      </c>
      <c r="BH439" s="135">
        <f>IF(N439="sníž. přenesená",J439,0)</f>
        <v>0</v>
      </c>
      <c r="BI439" s="135">
        <f>IF(N439="nulová",J439,0)</f>
        <v>0</v>
      </c>
      <c r="BJ439" s="16" t="s">
        <v>92</v>
      </c>
      <c r="BK439" s="135">
        <f>ROUND(I439*H439,2)</f>
        <v>0</v>
      </c>
      <c r="BL439" s="16" t="s">
        <v>241</v>
      </c>
      <c r="BM439" s="134" t="s">
        <v>487</v>
      </c>
    </row>
    <row r="440" spans="2:65" s="12" customFormat="1" ht="11.25">
      <c r="B440" s="140"/>
      <c r="D440" s="141" t="s">
        <v>138</v>
      </c>
      <c r="E440" s="142" t="s">
        <v>82</v>
      </c>
      <c r="F440" s="143" t="s">
        <v>140</v>
      </c>
      <c r="H440" s="142" t="s">
        <v>82</v>
      </c>
      <c r="I440" s="144"/>
      <c r="L440" s="140"/>
      <c r="M440" s="145"/>
      <c r="T440" s="146"/>
      <c r="AT440" s="142" t="s">
        <v>138</v>
      </c>
      <c r="AU440" s="142" t="s">
        <v>94</v>
      </c>
      <c r="AV440" s="12" t="s">
        <v>92</v>
      </c>
      <c r="AW440" s="12" t="s">
        <v>42</v>
      </c>
      <c r="AX440" s="12" t="s">
        <v>84</v>
      </c>
      <c r="AY440" s="142" t="s">
        <v>127</v>
      </c>
    </row>
    <row r="441" spans="2:65" s="12" customFormat="1" ht="11.25">
      <c r="B441" s="140"/>
      <c r="D441" s="141" t="s">
        <v>138</v>
      </c>
      <c r="E441" s="142" t="s">
        <v>82</v>
      </c>
      <c r="F441" s="143" t="s">
        <v>335</v>
      </c>
      <c r="H441" s="142" t="s">
        <v>82</v>
      </c>
      <c r="I441" s="144"/>
      <c r="L441" s="140"/>
      <c r="M441" s="145"/>
      <c r="T441" s="146"/>
      <c r="AT441" s="142" t="s">
        <v>138</v>
      </c>
      <c r="AU441" s="142" t="s">
        <v>94</v>
      </c>
      <c r="AV441" s="12" t="s">
        <v>92</v>
      </c>
      <c r="AW441" s="12" t="s">
        <v>42</v>
      </c>
      <c r="AX441" s="12" t="s">
        <v>84</v>
      </c>
      <c r="AY441" s="142" t="s">
        <v>127</v>
      </c>
    </row>
    <row r="442" spans="2:65" s="13" customFormat="1" ht="11.25">
      <c r="B442" s="147"/>
      <c r="D442" s="141" t="s">
        <v>138</v>
      </c>
      <c r="E442" s="148" t="s">
        <v>82</v>
      </c>
      <c r="F442" s="149" t="s">
        <v>92</v>
      </c>
      <c r="H442" s="150">
        <v>1</v>
      </c>
      <c r="I442" s="151"/>
      <c r="L442" s="147"/>
      <c r="M442" s="152"/>
      <c r="T442" s="153"/>
      <c r="AT442" s="148" t="s">
        <v>138</v>
      </c>
      <c r="AU442" s="148" t="s">
        <v>94</v>
      </c>
      <c r="AV442" s="13" t="s">
        <v>94</v>
      </c>
      <c r="AW442" s="13" t="s">
        <v>42</v>
      </c>
      <c r="AX442" s="13" t="s">
        <v>92</v>
      </c>
      <c r="AY442" s="148" t="s">
        <v>127</v>
      </c>
    </row>
    <row r="443" spans="2:65" s="1" customFormat="1" ht="16.5" customHeight="1">
      <c r="B443" s="32"/>
      <c r="C443" s="161" t="s">
        <v>488</v>
      </c>
      <c r="D443" s="161" t="s">
        <v>194</v>
      </c>
      <c r="E443" s="162" t="s">
        <v>489</v>
      </c>
      <c r="F443" s="163" t="s">
        <v>490</v>
      </c>
      <c r="G443" s="164" t="s">
        <v>188</v>
      </c>
      <c r="H443" s="165">
        <v>1</v>
      </c>
      <c r="I443" s="166"/>
      <c r="J443" s="167">
        <f>ROUND(I443*H443,2)</f>
        <v>0</v>
      </c>
      <c r="K443" s="163" t="s">
        <v>204</v>
      </c>
      <c r="L443" s="168"/>
      <c r="M443" s="169" t="s">
        <v>82</v>
      </c>
      <c r="N443" s="170" t="s">
        <v>54</v>
      </c>
      <c r="P443" s="132">
        <f>O443*H443</f>
        <v>0</v>
      </c>
      <c r="Q443" s="132">
        <v>0</v>
      </c>
      <c r="R443" s="132">
        <f>Q443*H443</f>
        <v>0</v>
      </c>
      <c r="S443" s="132">
        <v>0</v>
      </c>
      <c r="T443" s="133">
        <f>S443*H443</f>
        <v>0</v>
      </c>
      <c r="AR443" s="134" t="s">
        <v>247</v>
      </c>
      <c r="AT443" s="134" t="s">
        <v>194</v>
      </c>
      <c r="AU443" s="134" t="s">
        <v>94</v>
      </c>
      <c r="AY443" s="16" t="s">
        <v>127</v>
      </c>
      <c r="BE443" s="135">
        <f>IF(N443="základní",J443,0)</f>
        <v>0</v>
      </c>
      <c r="BF443" s="135">
        <f>IF(N443="snížená",J443,0)</f>
        <v>0</v>
      </c>
      <c r="BG443" s="135">
        <f>IF(N443="zákl. přenesená",J443,0)</f>
        <v>0</v>
      </c>
      <c r="BH443" s="135">
        <f>IF(N443="sníž. přenesená",J443,0)</f>
        <v>0</v>
      </c>
      <c r="BI443" s="135">
        <f>IF(N443="nulová",J443,0)</f>
        <v>0</v>
      </c>
      <c r="BJ443" s="16" t="s">
        <v>92</v>
      </c>
      <c r="BK443" s="135">
        <f>ROUND(I443*H443,2)</f>
        <v>0</v>
      </c>
      <c r="BL443" s="16" t="s">
        <v>241</v>
      </c>
      <c r="BM443" s="134" t="s">
        <v>491</v>
      </c>
    </row>
    <row r="444" spans="2:65" s="12" customFormat="1" ht="11.25">
      <c r="B444" s="140"/>
      <c r="D444" s="141" t="s">
        <v>138</v>
      </c>
      <c r="E444" s="142" t="s">
        <v>82</v>
      </c>
      <c r="F444" s="143" t="s">
        <v>140</v>
      </c>
      <c r="H444" s="142" t="s">
        <v>82</v>
      </c>
      <c r="I444" s="144"/>
      <c r="L444" s="140"/>
      <c r="M444" s="145"/>
      <c r="T444" s="146"/>
      <c r="AT444" s="142" t="s">
        <v>138</v>
      </c>
      <c r="AU444" s="142" t="s">
        <v>94</v>
      </c>
      <c r="AV444" s="12" t="s">
        <v>92</v>
      </c>
      <c r="AW444" s="12" t="s">
        <v>42</v>
      </c>
      <c r="AX444" s="12" t="s">
        <v>84</v>
      </c>
      <c r="AY444" s="142" t="s">
        <v>127</v>
      </c>
    </row>
    <row r="445" spans="2:65" s="12" customFormat="1" ht="11.25">
      <c r="B445" s="140"/>
      <c r="D445" s="141" t="s">
        <v>138</v>
      </c>
      <c r="E445" s="142" t="s">
        <v>82</v>
      </c>
      <c r="F445" s="143" t="s">
        <v>335</v>
      </c>
      <c r="H445" s="142" t="s">
        <v>82</v>
      </c>
      <c r="I445" s="144"/>
      <c r="L445" s="140"/>
      <c r="M445" s="145"/>
      <c r="T445" s="146"/>
      <c r="AT445" s="142" t="s">
        <v>138</v>
      </c>
      <c r="AU445" s="142" t="s">
        <v>94</v>
      </c>
      <c r="AV445" s="12" t="s">
        <v>92</v>
      </c>
      <c r="AW445" s="12" t="s">
        <v>42</v>
      </c>
      <c r="AX445" s="12" t="s">
        <v>84</v>
      </c>
      <c r="AY445" s="142" t="s">
        <v>127</v>
      </c>
    </row>
    <row r="446" spans="2:65" s="13" customFormat="1" ht="11.25">
      <c r="B446" s="147"/>
      <c r="D446" s="141" t="s">
        <v>138</v>
      </c>
      <c r="E446" s="148" t="s">
        <v>82</v>
      </c>
      <c r="F446" s="149" t="s">
        <v>92</v>
      </c>
      <c r="H446" s="150">
        <v>1</v>
      </c>
      <c r="I446" s="151"/>
      <c r="L446" s="147"/>
      <c r="M446" s="152"/>
      <c r="T446" s="153"/>
      <c r="AT446" s="148" t="s">
        <v>138</v>
      </c>
      <c r="AU446" s="148" t="s">
        <v>94</v>
      </c>
      <c r="AV446" s="13" t="s">
        <v>94</v>
      </c>
      <c r="AW446" s="13" t="s">
        <v>42</v>
      </c>
      <c r="AX446" s="13" t="s">
        <v>92</v>
      </c>
      <c r="AY446" s="148" t="s">
        <v>127</v>
      </c>
    </row>
    <row r="447" spans="2:65" s="1" customFormat="1" ht="49.15" customHeight="1">
      <c r="B447" s="32"/>
      <c r="C447" s="123" t="s">
        <v>492</v>
      </c>
      <c r="D447" s="123" t="s">
        <v>129</v>
      </c>
      <c r="E447" s="124" t="s">
        <v>493</v>
      </c>
      <c r="F447" s="125" t="s">
        <v>494</v>
      </c>
      <c r="G447" s="126" t="s">
        <v>188</v>
      </c>
      <c r="H447" s="127">
        <v>1</v>
      </c>
      <c r="I447" s="128"/>
      <c r="J447" s="129">
        <f>ROUND(I447*H447,2)</f>
        <v>0</v>
      </c>
      <c r="K447" s="125" t="s">
        <v>133</v>
      </c>
      <c r="L447" s="32"/>
      <c r="M447" s="130" t="s">
        <v>82</v>
      </c>
      <c r="N447" s="131" t="s">
        <v>54</v>
      </c>
      <c r="P447" s="132">
        <f>O447*H447</f>
        <v>0</v>
      </c>
      <c r="Q447" s="132">
        <v>2.2001499999999998</v>
      </c>
      <c r="R447" s="132">
        <f>Q447*H447</f>
        <v>2.2001499999999998</v>
      </c>
      <c r="S447" s="132">
        <v>0</v>
      </c>
      <c r="T447" s="133">
        <f>S447*H447</f>
        <v>0</v>
      </c>
      <c r="AR447" s="134" t="s">
        <v>241</v>
      </c>
      <c r="AT447" s="134" t="s">
        <v>129</v>
      </c>
      <c r="AU447" s="134" t="s">
        <v>94</v>
      </c>
      <c r="AY447" s="16" t="s">
        <v>127</v>
      </c>
      <c r="BE447" s="135">
        <f>IF(N447="základní",J447,0)</f>
        <v>0</v>
      </c>
      <c r="BF447" s="135">
        <f>IF(N447="snížená",J447,0)</f>
        <v>0</v>
      </c>
      <c r="BG447" s="135">
        <f>IF(N447="zákl. přenesená",J447,0)</f>
        <v>0</v>
      </c>
      <c r="BH447" s="135">
        <f>IF(N447="sníž. přenesená",J447,0)</f>
        <v>0</v>
      </c>
      <c r="BI447" s="135">
        <f>IF(N447="nulová",J447,0)</f>
        <v>0</v>
      </c>
      <c r="BJ447" s="16" t="s">
        <v>92</v>
      </c>
      <c r="BK447" s="135">
        <f>ROUND(I447*H447,2)</f>
        <v>0</v>
      </c>
      <c r="BL447" s="16" t="s">
        <v>241</v>
      </c>
      <c r="BM447" s="134" t="s">
        <v>495</v>
      </c>
    </row>
    <row r="448" spans="2:65" s="1" customFormat="1" ht="11.25">
      <c r="B448" s="32"/>
      <c r="D448" s="136" t="s">
        <v>136</v>
      </c>
      <c r="F448" s="137" t="s">
        <v>496</v>
      </c>
      <c r="I448" s="138"/>
      <c r="L448" s="32"/>
      <c r="M448" s="139"/>
      <c r="T448" s="53"/>
      <c r="AT448" s="16" t="s">
        <v>136</v>
      </c>
      <c r="AU448" s="16" t="s">
        <v>94</v>
      </c>
    </row>
    <row r="449" spans="2:65" s="12" customFormat="1" ht="11.25">
      <c r="B449" s="140"/>
      <c r="D449" s="141" t="s">
        <v>138</v>
      </c>
      <c r="E449" s="142" t="s">
        <v>82</v>
      </c>
      <c r="F449" s="143" t="s">
        <v>140</v>
      </c>
      <c r="H449" s="142" t="s">
        <v>82</v>
      </c>
      <c r="I449" s="144"/>
      <c r="L449" s="140"/>
      <c r="M449" s="145"/>
      <c r="T449" s="146"/>
      <c r="AT449" s="142" t="s">
        <v>138</v>
      </c>
      <c r="AU449" s="142" t="s">
        <v>94</v>
      </c>
      <c r="AV449" s="12" t="s">
        <v>92</v>
      </c>
      <c r="AW449" s="12" t="s">
        <v>42</v>
      </c>
      <c r="AX449" s="12" t="s">
        <v>84</v>
      </c>
      <c r="AY449" s="142" t="s">
        <v>127</v>
      </c>
    </row>
    <row r="450" spans="2:65" s="12" customFormat="1" ht="11.25">
      <c r="B450" s="140"/>
      <c r="D450" s="141" t="s">
        <v>138</v>
      </c>
      <c r="E450" s="142" t="s">
        <v>82</v>
      </c>
      <c r="F450" s="143" t="s">
        <v>333</v>
      </c>
      <c r="H450" s="142" t="s">
        <v>82</v>
      </c>
      <c r="I450" s="144"/>
      <c r="L450" s="140"/>
      <c r="M450" s="145"/>
      <c r="T450" s="146"/>
      <c r="AT450" s="142" t="s">
        <v>138</v>
      </c>
      <c r="AU450" s="142" t="s">
        <v>94</v>
      </c>
      <c r="AV450" s="12" t="s">
        <v>92</v>
      </c>
      <c r="AW450" s="12" t="s">
        <v>42</v>
      </c>
      <c r="AX450" s="12" t="s">
        <v>84</v>
      </c>
      <c r="AY450" s="142" t="s">
        <v>127</v>
      </c>
    </row>
    <row r="451" spans="2:65" s="13" customFormat="1" ht="11.25">
      <c r="B451" s="147"/>
      <c r="D451" s="141" t="s">
        <v>138</v>
      </c>
      <c r="E451" s="148" t="s">
        <v>82</v>
      </c>
      <c r="F451" s="149" t="s">
        <v>92</v>
      </c>
      <c r="H451" s="150">
        <v>1</v>
      </c>
      <c r="I451" s="151"/>
      <c r="L451" s="147"/>
      <c r="M451" s="152"/>
      <c r="T451" s="153"/>
      <c r="AT451" s="148" t="s">
        <v>138</v>
      </c>
      <c r="AU451" s="148" t="s">
        <v>94</v>
      </c>
      <c r="AV451" s="13" t="s">
        <v>94</v>
      </c>
      <c r="AW451" s="13" t="s">
        <v>42</v>
      </c>
      <c r="AX451" s="13" t="s">
        <v>92</v>
      </c>
      <c r="AY451" s="148" t="s">
        <v>127</v>
      </c>
    </row>
    <row r="452" spans="2:65" s="1" customFormat="1" ht="55.5" customHeight="1">
      <c r="B452" s="32"/>
      <c r="C452" s="123" t="s">
        <v>497</v>
      </c>
      <c r="D452" s="123" t="s">
        <v>129</v>
      </c>
      <c r="E452" s="124" t="s">
        <v>498</v>
      </c>
      <c r="F452" s="125" t="s">
        <v>499</v>
      </c>
      <c r="G452" s="126" t="s">
        <v>188</v>
      </c>
      <c r="H452" s="127">
        <v>1</v>
      </c>
      <c r="I452" s="128"/>
      <c r="J452" s="129">
        <f>ROUND(I452*H452,2)</f>
        <v>0</v>
      </c>
      <c r="K452" s="125" t="s">
        <v>133</v>
      </c>
      <c r="L452" s="32"/>
      <c r="M452" s="130" t="s">
        <v>82</v>
      </c>
      <c r="N452" s="131" t="s">
        <v>54</v>
      </c>
      <c r="P452" s="132">
        <f>O452*H452</f>
        <v>0</v>
      </c>
      <c r="Q452" s="132">
        <v>0</v>
      </c>
      <c r="R452" s="132">
        <f>Q452*H452</f>
        <v>0</v>
      </c>
      <c r="S452" s="132">
        <v>0</v>
      </c>
      <c r="T452" s="133">
        <f>S452*H452</f>
        <v>0</v>
      </c>
      <c r="AR452" s="134" t="s">
        <v>241</v>
      </c>
      <c r="AT452" s="134" t="s">
        <v>129</v>
      </c>
      <c r="AU452" s="134" t="s">
        <v>94</v>
      </c>
      <c r="AY452" s="16" t="s">
        <v>127</v>
      </c>
      <c r="BE452" s="135">
        <f>IF(N452="základní",J452,0)</f>
        <v>0</v>
      </c>
      <c r="BF452" s="135">
        <f>IF(N452="snížená",J452,0)</f>
        <v>0</v>
      </c>
      <c r="BG452" s="135">
        <f>IF(N452="zákl. přenesená",J452,0)</f>
        <v>0</v>
      </c>
      <c r="BH452" s="135">
        <f>IF(N452="sníž. přenesená",J452,0)</f>
        <v>0</v>
      </c>
      <c r="BI452" s="135">
        <f>IF(N452="nulová",J452,0)</f>
        <v>0</v>
      </c>
      <c r="BJ452" s="16" t="s">
        <v>92</v>
      </c>
      <c r="BK452" s="135">
        <f>ROUND(I452*H452,2)</f>
        <v>0</v>
      </c>
      <c r="BL452" s="16" t="s">
        <v>241</v>
      </c>
      <c r="BM452" s="134" t="s">
        <v>500</v>
      </c>
    </row>
    <row r="453" spans="2:65" s="1" customFormat="1" ht="11.25">
      <c r="B453" s="32"/>
      <c r="D453" s="136" t="s">
        <v>136</v>
      </c>
      <c r="F453" s="137" t="s">
        <v>501</v>
      </c>
      <c r="I453" s="138"/>
      <c r="L453" s="32"/>
      <c r="M453" s="139"/>
      <c r="T453" s="53"/>
      <c r="AT453" s="16" t="s">
        <v>136</v>
      </c>
      <c r="AU453" s="16" t="s">
        <v>94</v>
      </c>
    </row>
    <row r="454" spans="2:65" s="12" customFormat="1" ht="11.25">
      <c r="B454" s="140"/>
      <c r="D454" s="141" t="s">
        <v>138</v>
      </c>
      <c r="E454" s="142" t="s">
        <v>82</v>
      </c>
      <c r="F454" s="143" t="s">
        <v>140</v>
      </c>
      <c r="H454" s="142" t="s">
        <v>82</v>
      </c>
      <c r="I454" s="144"/>
      <c r="L454" s="140"/>
      <c r="M454" s="145"/>
      <c r="T454" s="146"/>
      <c r="AT454" s="142" t="s">
        <v>138</v>
      </c>
      <c r="AU454" s="142" t="s">
        <v>94</v>
      </c>
      <c r="AV454" s="12" t="s">
        <v>92</v>
      </c>
      <c r="AW454" s="12" t="s">
        <v>42</v>
      </c>
      <c r="AX454" s="12" t="s">
        <v>84</v>
      </c>
      <c r="AY454" s="142" t="s">
        <v>127</v>
      </c>
    </row>
    <row r="455" spans="2:65" s="12" customFormat="1" ht="11.25">
      <c r="B455" s="140"/>
      <c r="D455" s="141" t="s">
        <v>138</v>
      </c>
      <c r="E455" s="142" t="s">
        <v>82</v>
      </c>
      <c r="F455" s="143" t="s">
        <v>333</v>
      </c>
      <c r="H455" s="142" t="s">
        <v>82</v>
      </c>
      <c r="I455" s="144"/>
      <c r="L455" s="140"/>
      <c r="M455" s="145"/>
      <c r="T455" s="146"/>
      <c r="AT455" s="142" t="s">
        <v>138</v>
      </c>
      <c r="AU455" s="142" t="s">
        <v>94</v>
      </c>
      <c r="AV455" s="12" t="s">
        <v>92</v>
      </c>
      <c r="AW455" s="12" t="s">
        <v>42</v>
      </c>
      <c r="AX455" s="12" t="s">
        <v>84</v>
      </c>
      <c r="AY455" s="142" t="s">
        <v>127</v>
      </c>
    </row>
    <row r="456" spans="2:65" s="13" customFormat="1" ht="11.25">
      <c r="B456" s="147"/>
      <c r="D456" s="141" t="s">
        <v>138</v>
      </c>
      <c r="E456" s="148" t="s">
        <v>82</v>
      </c>
      <c r="F456" s="149" t="s">
        <v>92</v>
      </c>
      <c r="H456" s="150">
        <v>1</v>
      </c>
      <c r="I456" s="151"/>
      <c r="L456" s="147"/>
      <c r="M456" s="152"/>
      <c r="T456" s="153"/>
      <c r="AT456" s="148" t="s">
        <v>138</v>
      </c>
      <c r="AU456" s="148" t="s">
        <v>94</v>
      </c>
      <c r="AV456" s="13" t="s">
        <v>94</v>
      </c>
      <c r="AW456" s="13" t="s">
        <v>42</v>
      </c>
      <c r="AX456" s="13" t="s">
        <v>92</v>
      </c>
      <c r="AY456" s="148" t="s">
        <v>127</v>
      </c>
    </row>
    <row r="457" spans="2:65" s="1" customFormat="1" ht="16.5" customHeight="1">
      <c r="B457" s="32"/>
      <c r="C457" s="161" t="s">
        <v>502</v>
      </c>
      <c r="D457" s="161" t="s">
        <v>194</v>
      </c>
      <c r="E457" s="162" t="s">
        <v>503</v>
      </c>
      <c r="F457" s="163" t="s">
        <v>504</v>
      </c>
      <c r="G457" s="164" t="s">
        <v>188</v>
      </c>
      <c r="H457" s="165">
        <v>1</v>
      </c>
      <c r="I457" s="166"/>
      <c r="J457" s="167">
        <f>ROUND(I457*H457,2)</f>
        <v>0</v>
      </c>
      <c r="K457" s="163" t="s">
        <v>204</v>
      </c>
      <c r="L457" s="168"/>
      <c r="M457" s="169" t="s">
        <v>82</v>
      </c>
      <c r="N457" s="170" t="s">
        <v>54</v>
      </c>
      <c r="P457" s="132">
        <f>O457*H457</f>
        <v>0</v>
      </c>
      <c r="Q457" s="132">
        <v>0</v>
      </c>
      <c r="R457" s="132">
        <f>Q457*H457</f>
        <v>0</v>
      </c>
      <c r="S457" s="132">
        <v>0</v>
      </c>
      <c r="T457" s="133">
        <f>S457*H457</f>
        <v>0</v>
      </c>
      <c r="AR457" s="134" t="s">
        <v>247</v>
      </c>
      <c r="AT457" s="134" t="s">
        <v>194</v>
      </c>
      <c r="AU457" s="134" t="s">
        <v>94</v>
      </c>
      <c r="AY457" s="16" t="s">
        <v>127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6" t="s">
        <v>92</v>
      </c>
      <c r="BK457" s="135">
        <f>ROUND(I457*H457,2)</f>
        <v>0</v>
      </c>
      <c r="BL457" s="16" t="s">
        <v>241</v>
      </c>
      <c r="BM457" s="134" t="s">
        <v>505</v>
      </c>
    </row>
    <row r="458" spans="2:65" s="12" customFormat="1" ht="11.25">
      <c r="B458" s="140"/>
      <c r="D458" s="141" t="s">
        <v>138</v>
      </c>
      <c r="E458" s="142" t="s">
        <v>82</v>
      </c>
      <c r="F458" s="143" t="s">
        <v>140</v>
      </c>
      <c r="H458" s="142" t="s">
        <v>82</v>
      </c>
      <c r="I458" s="144"/>
      <c r="L458" s="140"/>
      <c r="M458" s="145"/>
      <c r="T458" s="146"/>
      <c r="AT458" s="142" t="s">
        <v>138</v>
      </c>
      <c r="AU458" s="142" t="s">
        <v>94</v>
      </c>
      <c r="AV458" s="12" t="s">
        <v>92</v>
      </c>
      <c r="AW458" s="12" t="s">
        <v>42</v>
      </c>
      <c r="AX458" s="12" t="s">
        <v>84</v>
      </c>
      <c r="AY458" s="142" t="s">
        <v>127</v>
      </c>
    </row>
    <row r="459" spans="2:65" s="12" customFormat="1" ht="11.25">
      <c r="B459" s="140"/>
      <c r="D459" s="141" t="s">
        <v>138</v>
      </c>
      <c r="E459" s="142" t="s">
        <v>82</v>
      </c>
      <c r="F459" s="143" t="s">
        <v>333</v>
      </c>
      <c r="H459" s="142" t="s">
        <v>82</v>
      </c>
      <c r="I459" s="144"/>
      <c r="L459" s="140"/>
      <c r="M459" s="145"/>
      <c r="T459" s="146"/>
      <c r="AT459" s="142" t="s">
        <v>138</v>
      </c>
      <c r="AU459" s="142" t="s">
        <v>94</v>
      </c>
      <c r="AV459" s="12" t="s">
        <v>92</v>
      </c>
      <c r="AW459" s="12" t="s">
        <v>42</v>
      </c>
      <c r="AX459" s="12" t="s">
        <v>84</v>
      </c>
      <c r="AY459" s="142" t="s">
        <v>127</v>
      </c>
    </row>
    <row r="460" spans="2:65" s="13" customFormat="1" ht="11.25">
      <c r="B460" s="147"/>
      <c r="D460" s="141" t="s">
        <v>138</v>
      </c>
      <c r="E460" s="148" t="s">
        <v>82</v>
      </c>
      <c r="F460" s="149" t="s">
        <v>92</v>
      </c>
      <c r="H460" s="150">
        <v>1</v>
      </c>
      <c r="I460" s="151"/>
      <c r="L460" s="147"/>
      <c r="M460" s="152"/>
      <c r="T460" s="153"/>
      <c r="AT460" s="148" t="s">
        <v>138</v>
      </c>
      <c r="AU460" s="148" t="s">
        <v>94</v>
      </c>
      <c r="AV460" s="13" t="s">
        <v>94</v>
      </c>
      <c r="AW460" s="13" t="s">
        <v>42</v>
      </c>
      <c r="AX460" s="13" t="s">
        <v>92</v>
      </c>
      <c r="AY460" s="148" t="s">
        <v>127</v>
      </c>
    </row>
    <row r="461" spans="2:65" s="1" customFormat="1" ht="16.5" customHeight="1">
      <c r="B461" s="32"/>
      <c r="C461" s="123" t="s">
        <v>506</v>
      </c>
      <c r="D461" s="123" t="s">
        <v>129</v>
      </c>
      <c r="E461" s="124" t="s">
        <v>507</v>
      </c>
      <c r="F461" s="125" t="s">
        <v>508</v>
      </c>
      <c r="G461" s="126" t="s">
        <v>188</v>
      </c>
      <c r="H461" s="127">
        <v>2</v>
      </c>
      <c r="I461" s="128"/>
      <c r="J461" s="129">
        <f>ROUND(I461*H461,2)</f>
        <v>0</v>
      </c>
      <c r="K461" s="125" t="s">
        <v>133</v>
      </c>
      <c r="L461" s="32"/>
      <c r="M461" s="130" t="s">
        <v>82</v>
      </c>
      <c r="N461" s="131" t="s">
        <v>54</v>
      </c>
      <c r="P461" s="132">
        <f>O461*H461</f>
        <v>0</v>
      </c>
      <c r="Q461" s="132">
        <v>0</v>
      </c>
      <c r="R461" s="132">
        <f>Q461*H461</f>
        <v>0</v>
      </c>
      <c r="S461" s="132">
        <v>0</v>
      </c>
      <c r="T461" s="133">
        <f>S461*H461</f>
        <v>0</v>
      </c>
      <c r="AR461" s="134" t="s">
        <v>241</v>
      </c>
      <c r="AT461" s="134" t="s">
        <v>129</v>
      </c>
      <c r="AU461" s="134" t="s">
        <v>94</v>
      </c>
      <c r="AY461" s="16" t="s">
        <v>127</v>
      </c>
      <c r="BE461" s="135">
        <f>IF(N461="základní",J461,0)</f>
        <v>0</v>
      </c>
      <c r="BF461" s="135">
        <f>IF(N461="snížená",J461,0)</f>
        <v>0</v>
      </c>
      <c r="BG461" s="135">
        <f>IF(N461="zákl. přenesená",J461,0)</f>
        <v>0</v>
      </c>
      <c r="BH461" s="135">
        <f>IF(N461="sníž. přenesená",J461,0)</f>
        <v>0</v>
      </c>
      <c r="BI461" s="135">
        <f>IF(N461="nulová",J461,0)</f>
        <v>0</v>
      </c>
      <c r="BJ461" s="16" t="s">
        <v>92</v>
      </c>
      <c r="BK461" s="135">
        <f>ROUND(I461*H461,2)</f>
        <v>0</v>
      </c>
      <c r="BL461" s="16" t="s">
        <v>241</v>
      </c>
      <c r="BM461" s="134" t="s">
        <v>509</v>
      </c>
    </row>
    <row r="462" spans="2:65" s="1" customFormat="1" ht="11.25">
      <c r="B462" s="32"/>
      <c r="D462" s="136" t="s">
        <v>136</v>
      </c>
      <c r="F462" s="137" t="s">
        <v>510</v>
      </c>
      <c r="I462" s="138"/>
      <c r="L462" s="32"/>
      <c r="M462" s="139"/>
      <c r="T462" s="53"/>
      <c r="AT462" s="16" t="s">
        <v>136</v>
      </c>
      <c r="AU462" s="16" t="s">
        <v>94</v>
      </c>
    </row>
    <row r="463" spans="2:65" s="12" customFormat="1" ht="11.25">
      <c r="B463" s="140"/>
      <c r="D463" s="141" t="s">
        <v>138</v>
      </c>
      <c r="E463" s="142" t="s">
        <v>82</v>
      </c>
      <c r="F463" s="143" t="s">
        <v>140</v>
      </c>
      <c r="H463" s="142" t="s">
        <v>82</v>
      </c>
      <c r="I463" s="144"/>
      <c r="L463" s="140"/>
      <c r="M463" s="145"/>
      <c r="T463" s="146"/>
      <c r="AT463" s="142" t="s">
        <v>138</v>
      </c>
      <c r="AU463" s="142" t="s">
        <v>94</v>
      </c>
      <c r="AV463" s="12" t="s">
        <v>92</v>
      </c>
      <c r="AW463" s="12" t="s">
        <v>42</v>
      </c>
      <c r="AX463" s="12" t="s">
        <v>84</v>
      </c>
      <c r="AY463" s="142" t="s">
        <v>127</v>
      </c>
    </row>
    <row r="464" spans="2:65" s="12" customFormat="1" ht="11.25">
      <c r="B464" s="140"/>
      <c r="D464" s="141" t="s">
        <v>138</v>
      </c>
      <c r="E464" s="142" t="s">
        <v>82</v>
      </c>
      <c r="F464" s="143" t="s">
        <v>333</v>
      </c>
      <c r="H464" s="142" t="s">
        <v>82</v>
      </c>
      <c r="I464" s="144"/>
      <c r="L464" s="140"/>
      <c r="M464" s="145"/>
      <c r="T464" s="146"/>
      <c r="AT464" s="142" t="s">
        <v>138</v>
      </c>
      <c r="AU464" s="142" t="s">
        <v>94</v>
      </c>
      <c r="AV464" s="12" t="s">
        <v>92</v>
      </c>
      <c r="AW464" s="12" t="s">
        <v>42</v>
      </c>
      <c r="AX464" s="12" t="s">
        <v>84</v>
      </c>
      <c r="AY464" s="142" t="s">
        <v>127</v>
      </c>
    </row>
    <row r="465" spans="2:65" s="13" customFormat="1" ht="11.25">
      <c r="B465" s="147"/>
      <c r="D465" s="141" t="s">
        <v>138</v>
      </c>
      <c r="E465" s="148" t="s">
        <v>82</v>
      </c>
      <c r="F465" s="149" t="s">
        <v>92</v>
      </c>
      <c r="H465" s="150">
        <v>1</v>
      </c>
      <c r="I465" s="151"/>
      <c r="L465" s="147"/>
      <c r="M465" s="152"/>
      <c r="T465" s="153"/>
      <c r="AT465" s="148" t="s">
        <v>138</v>
      </c>
      <c r="AU465" s="148" t="s">
        <v>94</v>
      </c>
      <c r="AV465" s="13" t="s">
        <v>94</v>
      </c>
      <c r="AW465" s="13" t="s">
        <v>42</v>
      </c>
      <c r="AX465" s="13" t="s">
        <v>84</v>
      </c>
      <c r="AY465" s="148" t="s">
        <v>127</v>
      </c>
    </row>
    <row r="466" spans="2:65" s="12" customFormat="1" ht="11.25">
      <c r="B466" s="140"/>
      <c r="D466" s="141" t="s">
        <v>138</v>
      </c>
      <c r="E466" s="142" t="s">
        <v>82</v>
      </c>
      <c r="F466" s="143" t="s">
        <v>335</v>
      </c>
      <c r="H466" s="142" t="s">
        <v>82</v>
      </c>
      <c r="I466" s="144"/>
      <c r="L466" s="140"/>
      <c r="M466" s="145"/>
      <c r="T466" s="146"/>
      <c r="AT466" s="142" t="s">
        <v>138</v>
      </c>
      <c r="AU466" s="142" t="s">
        <v>94</v>
      </c>
      <c r="AV466" s="12" t="s">
        <v>92</v>
      </c>
      <c r="AW466" s="12" t="s">
        <v>42</v>
      </c>
      <c r="AX466" s="12" t="s">
        <v>84</v>
      </c>
      <c r="AY466" s="142" t="s">
        <v>127</v>
      </c>
    </row>
    <row r="467" spans="2:65" s="13" customFormat="1" ht="11.25">
      <c r="B467" s="147"/>
      <c r="D467" s="141" t="s">
        <v>138</v>
      </c>
      <c r="E467" s="148" t="s">
        <v>82</v>
      </c>
      <c r="F467" s="149" t="s">
        <v>92</v>
      </c>
      <c r="H467" s="150">
        <v>1</v>
      </c>
      <c r="I467" s="151"/>
      <c r="L467" s="147"/>
      <c r="M467" s="152"/>
      <c r="T467" s="153"/>
      <c r="AT467" s="148" t="s">
        <v>138</v>
      </c>
      <c r="AU467" s="148" t="s">
        <v>94</v>
      </c>
      <c r="AV467" s="13" t="s">
        <v>94</v>
      </c>
      <c r="AW467" s="13" t="s">
        <v>42</v>
      </c>
      <c r="AX467" s="13" t="s">
        <v>84</v>
      </c>
      <c r="AY467" s="148" t="s">
        <v>127</v>
      </c>
    </row>
    <row r="468" spans="2:65" s="14" customFormat="1" ht="11.25">
      <c r="B468" s="154"/>
      <c r="D468" s="141" t="s">
        <v>138</v>
      </c>
      <c r="E468" s="155" t="s">
        <v>82</v>
      </c>
      <c r="F468" s="156" t="s">
        <v>151</v>
      </c>
      <c r="H468" s="157">
        <v>2</v>
      </c>
      <c r="I468" s="158"/>
      <c r="L468" s="154"/>
      <c r="M468" s="159"/>
      <c r="T468" s="160"/>
      <c r="AT468" s="155" t="s">
        <v>138</v>
      </c>
      <c r="AU468" s="155" t="s">
        <v>94</v>
      </c>
      <c r="AV468" s="14" t="s">
        <v>134</v>
      </c>
      <c r="AW468" s="14" t="s">
        <v>42</v>
      </c>
      <c r="AX468" s="14" t="s">
        <v>92</v>
      </c>
      <c r="AY468" s="155" t="s">
        <v>127</v>
      </c>
    </row>
    <row r="469" spans="2:65" s="1" customFormat="1" ht="16.5" customHeight="1">
      <c r="B469" s="32"/>
      <c r="C469" s="161" t="s">
        <v>511</v>
      </c>
      <c r="D469" s="161" t="s">
        <v>194</v>
      </c>
      <c r="E469" s="162" t="s">
        <v>512</v>
      </c>
      <c r="F469" s="163" t="s">
        <v>513</v>
      </c>
      <c r="G469" s="164" t="s">
        <v>188</v>
      </c>
      <c r="H469" s="165">
        <v>2</v>
      </c>
      <c r="I469" s="166"/>
      <c r="J469" s="167">
        <f>ROUND(I469*H469,2)</f>
        <v>0</v>
      </c>
      <c r="K469" s="163" t="s">
        <v>204</v>
      </c>
      <c r="L469" s="168"/>
      <c r="M469" s="169" t="s">
        <v>82</v>
      </c>
      <c r="N469" s="170" t="s">
        <v>54</v>
      </c>
      <c r="P469" s="132">
        <f>O469*H469</f>
        <v>0</v>
      </c>
      <c r="Q469" s="132">
        <v>0</v>
      </c>
      <c r="R469" s="132">
        <f>Q469*H469</f>
        <v>0</v>
      </c>
      <c r="S469" s="132">
        <v>0</v>
      </c>
      <c r="T469" s="133">
        <f>S469*H469</f>
        <v>0</v>
      </c>
      <c r="AR469" s="134" t="s">
        <v>247</v>
      </c>
      <c r="AT469" s="134" t="s">
        <v>194</v>
      </c>
      <c r="AU469" s="134" t="s">
        <v>94</v>
      </c>
      <c r="AY469" s="16" t="s">
        <v>127</v>
      </c>
      <c r="BE469" s="135">
        <f>IF(N469="základní",J469,0)</f>
        <v>0</v>
      </c>
      <c r="BF469" s="135">
        <f>IF(N469="snížená",J469,0)</f>
        <v>0</v>
      </c>
      <c r="BG469" s="135">
        <f>IF(N469="zákl. přenesená",J469,0)</f>
        <v>0</v>
      </c>
      <c r="BH469" s="135">
        <f>IF(N469="sníž. přenesená",J469,0)</f>
        <v>0</v>
      </c>
      <c r="BI469" s="135">
        <f>IF(N469="nulová",J469,0)</f>
        <v>0</v>
      </c>
      <c r="BJ469" s="16" t="s">
        <v>92</v>
      </c>
      <c r="BK469" s="135">
        <f>ROUND(I469*H469,2)</f>
        <v>0</v>
      </c>
      <c r="BL469" s="16" t="s">
        <v>241</v>
      </c>
      <c r="BM469" s="134" t="s">
        <v>514</v>
      </c>
    </row>
    <row r="470" spans="2:65" s="12" customFormat="1" ht="11.25">
      <c r="B470" s="140"/>
      <c r="D470" s="141" t="s">
        <v>138</v>
      </c>
      <c r="E470" s="142" t="s">
        <v>82</v>
      </c>
      <c r="F470" s="143" t="s">
        <v>140</v>
      </c>
      <c r="H470" s="142" t="s">
        <v>82</v>
      </c>
      <c r="I470" s="144"/>
      <c r="L470" s="140"/>
      <c r="M470" s="145"/>
      <c r="T470" s="146"/>
      <c r="AT470" s="142" t="s">
        <v>138</v>
      </c>
      <c r="AU470" s="142" t="s">
        <v>94</v>
      </c>
      <c r="AV470" s="12" t="s">
        <v>92</v>
      </c>
      <c r="AW470" s="12" t="s">
        <v>42</v>
      </c>
      <c r="AX470" s="12" t="s">
        <v>84</v>
      </c>
      <c r="AY470" s="142" t="s">
        <v>127</v>
      </c>
    </row>
    <row r="471" spans="2:65" s="12" customFormat="1" ht="11.25">
      <c r="B471" s="140"/>
      <c r="D471" s="141" t="s">
        <v>138</v>
      </c>
      <c r="E471" s="142" t="s">
        <v>82</v>
      </c>
      <c r="F471" s="143" t="s">
        <v>333</v>
      </c>
      <c r="H471" s="142" t="s">
        <v>82</v>
      </c>
      <c r="I471" s="144"/>
      <c r="L471" s="140"/>
      <c r="M471" s="145"/>
      <c r="T471" s="146"/>
      <c r="AT471" s="142" t="s">
        <v>138</v>
      </c>
      <c r="AU471" s="142" t="s">
        <v>94</v>
      </c>
      <c r="AV471" s="12" t="s">
        <v>92</v>
      </c>
      <c r="AW471" s="12" t="s">
        <v>42</v>
      </c>
      <c r="AX471" s="12" t="s">
        <v>84</v>
      </c>
      <c r="AY471" s="142" t="s">
        <v>127</v>
      </c>
    </row>
    <row r="472" spans="2:65" s="13" customFormat="1" ht="11.25">
      <c r="B472" s="147"/>
      <c r="D472" s="141" t="s">
        <v>138</v>
      </c>
      <c r="E472" s="148" t="s">
        <v>82</v>
      </c>
      <c r="F472" s="149" t="s">
        <v>92</v>
      </c>
      <c r="H472" s="150">
        <v>1</v>
      </c>
      <c r="I472" s="151"/>
      <c r="L472" s="147"/>
      <c r="M472" s="152"/>
      <c r="T472" s="153"/>
      <c r="AT472" s="148" t="s">
        <v>138</v>
      </c>
      <c r="AU472" s="148" t="s">
        <v>94</v>
      </c>
      <c r="AV472" s="13" t="s">
        <v>94</v>
      </c>
      <c r="AW472" s="13" t="s">
        <v>42</v>
      </c>
      <c r="AX472" s="13" t="s">
        <v>84</v>
      </c>
      <c r="AY472" s="148" t="s">
        <v>127</v>
      </c>
    </row>
    <row r="473" spans="2:65" s="12" customFormat="1" ht="11.25">
      <c r="B473" s="140"/>
      <c r="D473" s="141" t="s">
        <v>138</v>
      </c>
      <c r="E473" s="142" t="s">
        <v>82</v>
      </c>
      <c r="F473" s="143" t="s">
        <v>335</v>
      </c>
      <c r="H473" s="142" t="s">
        <v>82</v>
      </c>
      <c r="I473" s="144"/>
      <c r="L473" s="140"/>
      <c r="M473" s="145"/>
      <c r="T473" s="146"/>
      <c r="AT473" s="142" t="s">
        <v>138</v>
      </c>
      <c r="AU473" s="142" t="s">
        <v>94</v>
      </c>
      <c r="AV473" s="12" t="s">
        <v>92</v>
      </c>
      <c r="AW473" s="12" t="s">
        <v>42</v>
      </c>
      <c r="AX473" s="12" t="s">
        <v>84</v>
      </c>
      <c r="AY473" s="142" t="s">
        <v>127</v>
      </c>
    </row>
    <row r="474" spans="2:65" s="13" customFormat="1" ht="11.25">
      <c r="B474" s="147"/>
      <c r="D474" s="141" t="s">
        <v>138</v>
      </c>
      <c r="E474" s="148" t="s">
        <v>82</v>
      </c>
      <c r="F474" s="149" t="s">
        <v>92</v>
      </c>
      <c r="H474" s="150">
        <v>1</v>
      </c>
      <c r="I474" s="151"/>
      <c r="L474" s="147"/>
      <c r="M474" s="152"/>
      <c r="T474" s="153"/>
      <c r="AT474" s="148" t="s">
        <v>138</v>
      </c>
      <c r="AU474" s="148" t="s">
        <v>94</v>
      </c>
      <c r="AV474" s="13" t="s">
        <v>94</v>
      </c>
      <c r="AW474" s="13" t="s">
        <v>42</v>
      </c>
      <c r="AX474" s="13" t="s">
        <v>84</v>
      </c>
      <c r="AY474" s="148" t="s">
        <v>127</v>
      </c>
    </row>
    <row r="475" spans="2:65" s="14" customFormat="1" ht="11.25">
      <c r="B475" s="154"/>
      <c r="D475" s="141" t="s">
        <v>138</v>
      </c>
      <c r="E475" s="155" t="s">
        <v>82</v>
      </c>
      <c r="F475" s="156" t="s">
        <v>151</v>
      </c>
      <c r="H475" s="157">
        <v>2</v>
      </c>
      <c r="I475" s="158"/>
      <c r="L475" s="154"/>
      <c r="M475" s="159"/>
      <c r="T475" s="160"/>
      <c r="AT475" s="155" t="s">
        <v>138</v>
      </c>
      <c r="AU475" s="155" t="s">
        <v>94</v>
      </c>
      <c r="AV475" s="14" t="s">
        <v>134</v>
      </c>
      <c r="AW475" s="14" t="s">
        <v>42</v>
      </c>
      <c r="AX475" s="14" t="s">
        <v>92</v>
      </c>
      <c r="AY475" s="155" t="s">
        <v>127</v>
      </c>
    </row>
    <row r="476" spans="2:65" s="1" customFormat="1" ht="76.349999999999994" customHeight="1">
      <c r="B476" s="32"/>
      <c r="C476" s="123" t="s">
        <v>515</v>
      </c>
      <c r="D476" s="123" t="s">
        <v>129</v>
      </c>
      <c r="E476" s="124" t="s">
        <v>516</v>
      </c>
      <c r="F476" s="125" t="s">
        <v>517</v>
      </c>
      <c r="G476" s="126" t="s">
        <v>188</v>
      </c>
      <c r="H476" s="127">
        <v>2</v>
      </c>
      <c r="I476" s="128"/>
      <c r="J476" s="129">
        <f>ROUND(I476*H476,2)</f>
        <v>0</v>
      </c>
      <c r="K476" s="125" t="s">
        <v>133</v>
      </c>
      <c r="L476" s="32"/>
      <c r="M476" s="130" t="s">
        <v>82</v>
      </c>
      <c r="N476" s="131" t="s">
        <v>54</v>
      </c>
      <c r="P476" s="132">
        <f>O476*H476</f>
        <v>0</v>
      </c>
      <c r="Q476" s="132">
        <v>0</v>
      </c>
      <c r="R476" s="132">
        <f>Q476*H476</f>
        <v>0</v>
      </c>
      <c r="S476" s="132">
        <v>0</v>
      </c>
      <c r="T476" s="133">
        <f>S476*H476</f>
        <v>0</v>
      </c>
      <c r="AR476" s="134" t="s">
        <v>241</v>
      </c>
      <c r="AT476" s="134" t="s">
        <v>129</v>
      </c>
      <c r="AU476" s="134" t="s">
        <v>94</v>
      </c>
      <c r="AY476" s="16" t="s">
        <v>127</v>
      </c>
      <c r="BE476" s="135">
        <f>IF(N476="základní",J476,0)</f>
        <v>0</v>
      </c>
      <c r="BF476" s="135">
        <f>IF(N476="snížená",J476,0)</f>
        <v>0</v>
      </c>
      <c r="BG476" s="135">
        <f>IF(N476="zákl. přenesená",J476,0)</f>
        <v>0</v>
      </c>
      <c r="BH476" s="135">
        <f>IF(N476="sníž. přenesená",J476,0)</f>
        <v>0</v>
      </c>
      <c r="BI476" s="135">
        <f>IF(N476="nulová",J476,0)</f>
        <v>0</v>
      </c>
      <c r="BJ476" s="16" t="s">
        <v>92</v>
      </c>
      <c r="BK476" s="135">
        <f>ROUND(I476*H476,2)</f>
        <v>0</v>
      </c>
      <c r="BL476" s="16" t="s">
        <v>241</v>
      </c>
      <c r="BM476" s="134" t="s">
        <v>518</v>
      </c>
    </row>
    <row r="477" spans="2:65" s="1" customFormat="1" ht="11.25">
      <c r="B477" s="32"/>
      <c r="D477" s="136" t="s">
        <v>136</v>
      </c>
      <c r="F477" s="137" t="s">
        <v>519</v>
      </c>
      <c r="I477" s="138"/>
      <c r="L477" s="32"/>
      <c r="M477" s="139"/>
      <c r="T477" s="53"/>
      <c r="AT477" s="16" t="s">
        <v>136</v>
      </c>
      <c r="AU477" s="16" t="s">
        <v>94</v>
      </c>
    </row>
    <row r="478" spans="2:65" s="12" customFormat="1" ht="11.25">
      <c r="B478" s="140"/>
      <c r="D478" s="141" t="s">
        <v>138</v>
      </c>
      <c r="E478" s="142" t="s">
        <v>82</v>
      </c>
      <c r="F478" s="143" t="s">
        <v>140</v>
      </c>
      <c r="H478" s="142" t="s">
        <v>82</v>
      </c>
      <c r="I478" s="144"/>
      <c r="L478" s="140"/>
      <c r="M478" s="145"/>
      <c r="T478" s="146"/>
      <c r="AT478" s="142" t="s">
        <v>138</v>
      </c>
      <c r="AU478" s="142" t="s">
        <v>94</v>
      </c>
      <c r="AV478" s="12" t="s">
        <v>92</v>
      </c>
      <c r="AW478" s="12" t="s">
        <v>42</v>
      </c>
      <c r="AX478" s="12" t="s">
        <v>84</v>
      </c>
      <c r="AY478" s="142" t="s">
        <v>127</v>
      </c>
    </row>
    <row r="479" spans="2:65" s="12" customFormat="1" ht="11.25">
      <c r="B479" s="140"/>
      <c r="D479" s="141" t="s">
        <v>138</v>
      </c>
      <c r="E479" s="142" t="s">
        <v>82</v>
      </c>
      <c r="F479" s="143" t="s">
        <v>333</v>
      </c>
      <c r="H479" s="142" t="s">
        <v>82</v>
      </c>
      <c r="I479" s="144"/>
      <c r="L479" s="140"/>
      <c r="M479" s="145"/>
      <c r="T479" s="146"/>
      <c r="AT479" s="142" t="s">
        <v>138</v>
      </c>
      <c r="AU479" s="142" t="s">
        <v>94</v>
      </c>
      <c r="AV479" s="12" t="s">
        <v>92</v>
      </c>
      <c r="AW479" s="12" t="s">
        <v>42</v>
      </c>
      <c r="AX479" s="12" t="s">
        <v>84</v>
      </c>
      <c r="AY479" s="142" t="s">
        <v>127</v>
      </c>
    </row>
    <row r="480" spans="2:65" s="13" customFormat="1" ht="11.25">
      <c r="B480" s="147"/>
      <c r="D480" s="141" t="s">
        <v>138</v>
      </c>
      <c r="E480" s="148" t="s">
        <v>82</v>
      </c>
      <c r="F480" s="149" t="s">
        <v>92</v>
      </c>
      <c r="H480" s="150">
        <v>1</v>
      </c>
      <c r="I480" s="151"/>
      <c r="L480" s="147"/>
      <c r="M480" s="152"/>
      <c r="T480" s="153"/>
      <c r="AT480" s="148" t="s">
        <v>138</v>
      </c>
      <c r="AU480" s="148" t="s">
        <v>94</v>
      </c>
      <c r="AV480" s="13" t="s">
        <v>94</v>
      </c>
      <c r="AW480" s="13" t="s">
        <v>42</v>
      </c>
      <c r="AX480" s="13" t="s">
        <v>84</v>
      </c>
      <c r="AY480" s="148" t="s">
        <v>127</v>
      </c>
    </row>
    <row r="481" spans="2:65" s="12" customFormat="1" ht="11.25">
      <c r="B481" s="140"/>
      <c r="D481" s="141" t="s">
        <v>138</v>
      </c>
      <c r="E481" s="142" t="s">
        <v>82</v>
      </c>
      <c r="F481" s="143" t="s">
        <v>335</v>
      </c>
      <c r="H481" s="142" t="s">
        <v>82</v>
      </c>
      <c r="I481" s="144"/>
      <c r="L481" s="140"/>
      <c r="M481" s="145"/>
      <c r="T481" s="146"/>
      <c r="AT481" s="142" t="s">
        <v>138</v>
      </c>
      <c r="AU481" s="142" t="s">
        <v>94</v>
      </c>
      <c r="AV481" s="12" t="s">
        <v>92</v>
      </c>
      <c r="AW481" s="12" t="s">
        <v>42</v>
      </c>
      <c r="AX481" s="12" t="s">
        <v>84</v>
      </c>
      <c r="AY481" s="142" t="s">
        <v>127</v>
      </c>
    </row>
    <row r="482" spans="2:65" s="13" customFormat="1" ht="11.25">
      <c r="B482" s="147"/>
      <c r="D482" s="141" t="s">
        <v>138</v>
      </c>
      <c r="E482" s="148" t="s">
        <v>82</v>
      </c>
      <c r="F482" s="149" t="s">
        <v>92</v>
      </c>
      <c r="H482" s="150">
        <v>1</v>
      </c>
      <c r="I482" s="151"/>
      <c r="L482" s="147"/>
      <c r="M482" s="152"/>
      <c r="T482" s="153"/>
      <c r="AT482" s="148" t="s">
        <v>138</v>
      </c>
      <c r="AU482" s="148" t="s">
        <v>94</v>
      </c>
      <c r="AV482" s="13" t="s">
        <v>94</v>
      </c>
      <c r="AW482" s="13" t="s">
        <v>42</v>
      </c>
      <c r="AX482" s="13" t="s">
        <v>84</v>
      </c>
      <c r="AY482" s="148" t="s">
        <v>127</v>
      </c>
    </row>
    <row r="483" spans="2:65" s="14" customFormat="1" ht="11.25">
      <c r="B483" s="154"/>
      <c r="D483" s="141" t="s">
        <v>138</v>
      </c>
      <c r="E483" s="155" t="s">
        <v>82</v>
      </c>
      <c r="F483" s="156" t="s">
        <v>151</v>
      </c>
      <c r="H483" s="157">
        <v>2</v>
      </c>
      <c r="I483" s="158"/>
      <c r="L483" s="154"/>
      <c r="M483" s="159"/>
      <c r="T483" s="160"/>
      <c r="AT483" s="155" t="s">
        <v>138</v>
      </c>
      <c r="AU483" s="155" t="s">
        <v>94</v>
      </c>
      <c r="AV483" s="14" t="s">
        <v>134</v>
      </c>
      <c r="AW483" s="14" t="s">
        <v>42</v>
      </c>
      <c r="AX483" s="14" t="s">
        <v>92</v>
      </c>
      <c r="AY483" s="155" t="s">
        <v>127</v>
      </c>
    </row>
    <row r="484" spans="2:65" s="1" customFormat="1" ht="62.65" customHeight="1">
      <c r="B484" s="32"/>
      <c r="C484" s="123" t="s">
        <v>520</v>
      </c>
      <c r="D484" s="123" t="s">
        <v>129</v>
      </c>
      <c r="E484" s="124" t="s">
        <v>521</v>
      </c>
      <c r="F484" s="125" t="s">
        <v>522</v>
      </c>
      <c r="G484" s="126" t="s">
        <v>188</v>
      </c>
      <c r="H484" s="127">
        <v>2</v>
      </c>
      <c r="I484" s="128"/>
      <c r="J484" s="129">
        <f>ROUND(I484*H484,2)</f>
        <v>0</v>
      </c>
      <c r="K484" s="125" t="s">
        <v>133</v>
      </c>
      <c r="L484" s="32"/>
      <c r="M484" s="130" t="s">
        <v>82</v>
      </c>
      <c r="N484" s="131" t="s">
        <v>54</v>
      </c>
      <c r="P484" s="132">
        <f>O484*H484</f>
        <v>0</v>
      </c>
      <c r="Q484" s="132">
        <v>0</v>
      </c>
      <c r="R484" s="132">
        <f>Q484*H484</f>
        <v>0</v>
      </c>
      <c r="S484" s="132">
        <v>0</v>
      </c>
      <c r="T484" s="133">
        <f>S484*H484</f>
        <v>0</v>
      </c>
      <c r="AR484" s="134" t="s">
        <v>241</v>
      </c>
      <c r="AT484" s="134" t="s">
        <v>129</v>
      </c>
      <c r="AU484" s="134" t="s">
        <v>94</v>
      </c>
      <c r="AY484" s="16" t="s">
        <v>127</v>
      </c>
      <c r="BE484" s="135">
        <f>IF(N484="základní",J484,0)</f>
        <v>0</v>
      </c>
      <c r="BF484" s="135">
        <f>IF(N484="snížená",J484,0)</f>
        <v>0</v>
      </c>
      <c r="BG484" s="135">
        <f>IF(N484="zákl. přenesená",J484,0)</f>
        <v>0</v>
      </c>
      <c r="BH484" s="135">
        <f>IF(N484="sníž. přenesená",J484,0)</f>
        <v>0</v>
      </c>
      <c r="BI484" s="135">
        <f>IF(N484="nulová",J484,0)</f>
        <v>0</v>
      </c>
      <c r="BJ484" s="16" t="s">
        <v>92</v>
      </c>
      <c r="BK484" s="135">
        <f>ROUND(I484*H484,2)</f>
        <v>0</v>
      </c>
      <c r="BL484" s="16" t="s">
        <v>241</v>
      </c>
      <c r="BM484" s="134" t="s">
        <v>523</v>
      </c>
    </row>
    <row r="485" spans="2:65" s="1" customFormat="1" ht="11.25">
      <c r="B485" s="32"/>
      <c r="D485" s="136" t="s">
        <v>136</v>
      </c>
      <c r="F485" s="137" t="s">
        <v>524</v>
      </c>
      <c r="I485" s="138"/>
      <c r="L485" s="32"/>
      <c r="M485" s="139"/>
      <c r="T485" s="53"/>
      <c r="AT485" s="16" t="s">
        <v>136</v>
      </c>
      <c r="AU485" s="16" t="s">
        <v>94</v>
      </c>
    </row>
    <row r="486" spans="2:65" s="12" customFormat="1" ht="11.25">
      <c r="B486" s="140"/>
      <c r="D486" s="141" t="s">
        <v>138</v>
      </c>
      <c r="E486" s="142" t="s">
        <v>82</v>
      </c>
      <c r="F486" s="143" t="s">
        <v>140</v>
      </c>
      <c r="H486" s="142" t="s">
        <v>82</v>
      </c>
      <c r="I486" s="144"/>
      <c r="L486" s="140"/>
      <c r="M486" s="145"/>
      <c r="T486" s="146"/>
      <c r="AT486" s="142" t="s">
        <v>138</v>
      </c>
      <c r="AU486" s="142" t="s">
        <v>94</v>
      </c>
      <c r="AV486" s="12" t="s">
        <v>92</v>
      </c>
      <c r="AW486" s="12" t="s">
        <v>42</v>
      </c>
      <c r="AX486" s="12" t="s">
        <v>84</v>
      </c>
      <c r="AY486" s="142" t="s">
        <v>127</v>
      </c>
    </row>
    <row r="487" spans="2:65" s="12" customFormat="1" ht="11.25">
      <c r="B487" s="140"/>
      <c r="D487" s="141" t="s">
        <v>138</v>
      </c>
      <c r="E487" s="142" t="s">
        <v>82</v>
      </c>
      <c r="F487" s="143" t="s">
        <v>333</v>
      </c>
      <c r="H487" s="142" t="s">
        <v>82</v>
      </c>
      <c r="I487" s="144"/>
      <c r="L487" s="140"/>
      <c r="M487" s="145"/>
      <c r="T487" s="146"/>
      <c r="AT487" s="142" t="s">
        <v>138</v>
      </c>
      <c r="AU487" s="142" t="s">
        <v>94</v>
      </c>
      <c r="AV487" s="12" t="s">
        <v>92</v>
      </c>
      <c r="AW487" s="12" t="s">
        <v>42</v>
      </c>
      <c r="AX487" s="12" t="s">
        <v>84</v>
      </c>
      <c r="AY487" s="142" t="s">
        <v>127</v>
      </c>
    </row>
    <row r="488" spans="2:65" s="13" customFormat="1" ht="11.25">
      <c r="B488" s="147"/>
      <c r="D488" s="141" t="s">
        <v>138</v>
      </c>
      <c r="E488" s="148" t="s">
        <v>82</v>
      </c>
      <c r="F488" s="149" t="s">
        <v>92</v>
      </c>
      <c r="H488" s="150">
        <v>1</v>
      </c>
      <c r="I488" s="151"/>
      <c r="L488" s="147"/>
      <c r="M488" s="152"/>
      <c r="T488" s="153"/>
      <c r="AT488" s="148" t="s">
        <v>138</v>
      </c>
      <c r="AU488" s="148" t="s">
        <v>94</v>
      </c>
      <c r="AV488" s="13" t="s">
        <v>94</v>
      </c>
      <c r="AW488" s="13" t="s">
        <v>42</v>
      </c>
      <c r="AX488" s="13" t="s">
        <v>84</v>
      </c>
      <c r="AY488" s="148" t="s">
        <v>127</v>
      </c>
    </row>
    <row r="489" spans="2:65" s="12" customFormat="1" ht="11.25">
      <c r="B489" s="140"/>
      <c r="D489" s="141" t="s">
        <v>138</v>
      </c>
      <c r="E489" s="142" t="s">
        <v>82</v>
      </c>
      <c r="F489" s="143" t="s">
        <v>335</v>
      </c>
      <c r="H489" s="142" t="s">
        <v>82</v>
      </c>
      <c r="I489" s="144"/>
      <c r="L489" s="140"/>
      <c r="M489" s="145"/>
      <c r="T489" s="146"/>
      <c r="AT489" s="142" t="s">
        <v>138</v>
      </c>
      <c r="AU489" s="142" t="s">
        <v>94</v>
      </c>
      <c r="AV489" s="12" t="s">
        <v>92</v>
      </c>
      <c r="AW489" s="12" t="s">
        <v>42</v>
      </c>
      <c r="AX489" s="12" t="s">
        <v>84</v>
      </c>
      <c r="AY489" s="142" t="s">
        <v>127</v>
      </c>
    </row>
    <row r="490" spans="2:65" s="13" customFormat="1" ht="11.25">
      <c r="B490" s="147"/>
      <c r="D490" s="141" t="s">
        <v>138</v>
      </c>
      <c r="E490" s="148" t="s">
        <v>82</v>
      </c>
      <c r="F490" s="149" t="s">
        <v>92</v>
      </c>
      <c r="H490" s="150">
        <v>1</v>
      </c>
      <c r="I490" s="151"/>
      <c r="L490" s="147"/>
      <c r="M490" s="152"/>
      <c r="T490" s="153"/>
      <c r="AT490" s="148" t="s">
        <v>138</v>
      </c>
      <c r="AU490" s="148" t="s">
        <v>94</v>
      </c>
      <c r="AV490" s="13" t="s">
        <v>94</v>
      </c>
      <c r="AW490" s="13" t="s">
        <v>42</v>
      </c>
      <c r="AX490" s="13" t="s">
        <v>84</v>
      </c>
      <c r="AY490" s="148" t="s">
        <v>127</v>
      </c>
    </row>
    <row r="491" spans="2:65" s="14" customFormat="1" ht="11.25">
      <c r="B491" s="154"/>
      <c r="D491" s="141" t="s">
        <v>138</v>
      </c>
      <c r="E491" s="155" t="s">
        <v>82</v>
      </c>
      <c r="F491" s="156" t="s">
        <v>151</v>
      </c>
      <c r="H491" s="157">
        <v>2</v>
      </c>
      <c r="I491" s="158"/>
      <c r="L491" s="154"/>
      <c r="M491" s="159"/>
      <c r="T491" s="160"/>
      <c r="AT491" s="155" t="s">
        <v>138</v>
      </c>
      <c r="AU491" s="155" t="s">
        <v>94</v>
      </c>
      <c r="AV491" s="14" t="s">
        <v>134</v>
      </c>
      <c r="AW491" s="14" t="s">
        <v>42</v>
      </c>
      <c r="AX491" s="14" t="s">
        <v>92</v>
      </c>
      <c r="AY491" s="155" t="s">
        <v>127</v>
      </c>
    </row>
    <row r="492" spans="2:65" s="1" customFormat="1" ht="24.2" customHeight="1">
      <c r="B492" s="32"/>
      <c r="C492" s="161" t="s">
        <v>525</v>
      </c>
      <c r="D492" s="161" t="s">
        <v>194</v>
      </c>
      <c r="E492" s="162" t="s">
        <v>526</v>
      </c>
      <c r="F492" s="163" t="s">
        <v>527</v>
      </c>
      <c r="G492" s="164" t="s">
        <v>188</v>
      </c>
      <c r="H492" s="165">
        <v>2</v>
      </c>
      <c r="I492" s="166"/>
      <c r="J492" s="167">
        <f>ROUND(I492*H492,2)</f>
        <v>0</v>
      </c>
      <c r="K492" s="163" t="s">
        <v>204</v>
      </c>
      <c r="L492" s="168"/>
      <c r="M492" s="169" t="s">
        <v>82</v>
      </c>
      <c r="N492" s="170" t="s">
        <v>54</v>
      </c>
      <c r="P492" s="132">
        <f>O492*H492</f>
        <v>0</v>
      </c>
      <c r="Q492" s="132">
        <v>0</v>
      </c>
      <c r="R492" s="132">
        <f>Q492*H492</f>
        <v>0</v>
      </c>
      <c r="S492" s="132">
        <v>0</v>
      </c>
      <c r="T492" s="133">
        <f>S492*H492</f>
        <v>0</v>
      </c>
      <c r="AR492" s="134" t="s">
        <v>247</v>
      </c>
      <c r="AT492" s="134" t="s">
        <v>194</v>
      </c>
      <c r="AU492" s="134" t="s">
        <v>94</v>
      </c>
      <c r="AY492" s="16" t="s">
        <v>127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6" t="s">
        <v>92</v>
      </c>
      <c r="BK492" s="135">
        <f>ROUND(I492*H492,2)</f>
        <v>0</v>
      </c>
      <c r="BL492" s="16" t="s">
        <v>241</v>
      </c>
      <c r="BM492" s="134" t="s">
        <v>528</v>
      </c>
    </row>
    <row r="493" spans="2:65" s="12" customFormat="1" ht="11.25">
      <c r="B493" s="140"/>
      <c r="D493" s="141" t="s">
        <v>138</v>
      </c>
      <c r="E493" s="142" t="s">
        <v>82</v>
      </c>
      <c r="F493" s="143" t="s">
        <v>140</v>
      </c>
      <c r="H493" s="142" t="s">
        <v>82</v>
      </c>
      <c r="I493" s="144"/>
      <c r="L493" s="140"/>
      <c r="M493" s="145"/>
      <c r="T493" s="146"/>
      <c r="AT493" s="142" t="s">
        <v>138</v>
      </c>
      <c r="AU493" s="142" t="s">
        <v>94</v>
      </c>
      <c r="AV493" s="12" t="s">
        <v>92</v>
      </c>
      <c r="AW493" s="12" t="s">
        <v>42</v>
      </c>
      <c r="AX493" s="12" t="s">
        <v>84</v>
      </c>
      <c r="AY493" s="142" t="s">
        <v>127</v>
      </c>
    </row>
    <row r="494" spans="2:65" s="12" customFormat="1" ht="11.25">
      <c r="B494" s="140"/>
      <c r="D494" s="141" t="s">
        <v>138</v>
      </c>
      <c r="E494" s="142" t="s">
        <v>82</v>
      </c>
      <c r="F494" s="143" t="s">
        <v>333</v>
      </c>
      <c r="H494" s="142" t="s">
        <v>82</v>
      </c>
      <c r="I494" s="144"/>
      <c r="L494" s="140"/>
      <c r="M494" s="145"/>
      <c r="T494" s="146"/>
      <c r="AT494" s="142" t="s">
        <v>138</v>
      </c>
      <c r="AU494" s="142" t="s">
        <v>94</v>
      </c>
      <c r="AV494" s="12" t="s">
        <v>92</v>
      </c>
      <c r="AW494" s="12" t="s">
        <v>42</v>
      </c>
      <c r="AX494" s="12" t="s">
        <v>84</v>
      </c>
      <c r="AY494" s="142" t="s">
        <v>127</v>
      </c>
    </row>
    <row r="495" spans="2:65" s="13" customFormat="1" ht="11.25">
      <c r="B495" s="147"/>
      <c r="D495" s="141" t="s">
        <v>138</v>
      </c>
      <c r="E495" s="148" t="s">
        <v>82</v>
      </c>
      <c r="F495" s="149" t="s">
        <v>92</v>
      </c>
      <c r="H495" s="150">
        <v>1</v>
      </c>
      <c r="I495" s="151"/>
      <c r="L495" s="147"/>
      <c r="M495" s="152"/>
      <c r="T495" s="153"/>
      <c r="AT495" s="148" t="s">
        <v>138</v>
      </c>
      <c r="AU495" s="148" t="s">
        <v>94</v>
      </c>
      <c r="AV495" s="13" t="s">
        <v>94</v>
      </c>
      <c r="AW495" s="13" t="s">
        <v>42</v>
      </c>
      <c r="AX495" s="13" t="s">
        <v>84</v>
      </c>
      <c r="AY495" s="148" t="s">
        <v>127</v>
      </c>
    </row>
    <row r="496" spans="2:65" s="12" customFormat="1" ht="11.25">
      <c r="B496" s="140"/>
      <c r="D496" s="141" t="s">
        <v>138</v>
      </c>
      <c r="E496" s="142" t="s">
        <v>82</v>
      </c>
      <c r="F496" s="143" t="s">
        <v>335</v>
      </c>
      <c r="H496" s="142" t="s">
        <v>82</v>
      </c>
      <c r="I496" s="144"/>
      <c r="L496" s="140"/>
      <c r="M496" s="145"/>
      <c r="T496" s="146"/>
      <c r="AT496" s="142" t="s">
        <v>138</v>
      </c>
      <c r="AU496" s="142" t="s">
        <v>94</v>
      </c>
      <c r="AV496" s="12" t="s">
        <v>92</v>
      </c>
      <c r="AW496" s="12" t="s">
        <v>42</v>
      </c>
      <c r="AX496" s="12" t="s">
        <v>84</v>
      </c>
      <c r="AY496" s="142" t="s">
        <v>127</v>
      </c>
    </row>
    <row r="497" spans="2:65" s="13" customFormat="1" ht="11.25">
      <c r="B497" s="147"/>
      <c r="D497" s="141" t="s">
        <v>138</v>
      </c>
      <c r="E497" s="148" t="s">
        <v>82</v>
      </c>
      <c r="F497" s="149" t="s">
        <v>92</v>
      </c>
      <c r="H497" s="150">
        <v>1</v>
      </c>
      <c r="I497" s="151"/>
      <c r="L497" s="147"/>
      <c r="M497" s="152"/>
      <c r="T497" s="153"/>
      <c r="AT497" s="148" t="s">
        <v>138</v>
      </c>
      <c r="AU497" s="148" t="s">
        <v>94</v>
      </c>
      <c r="AV497" s="13" t="s">
        <v>94</v>
      </c>
      <c r="AW497" s="13" t="s">
        <v>42</v>
      </c>
      <c r="AX497" s="13" t="s">
        <v>84</v>
      </c>
      <c r="AY497" s="148" t="s">
        <v>127</v>
      </c>
    </row>
    <row r="498" spans="2:65" s="14" customFormat="1" ht="11.25">
      <c r="B498" s="154"/>
      <c r="D498" s="141" t="s">
        <v>138</v>
      </c>
      <c r="E498" s="155" t="s">
        <v>82</v>
      </c>
      <c r="F498" s="156" t="s">
        <v>151</v>
      </c>
      <c r="H498" s="157">
        <v>2</v>
      </c>
      <c r="I498" s="158"/>
      <c r="L498" s="154"/>
      <c r="M498" s="159"/>
      <c r="T498" s="160"/>
      <c r="AT498" s="155" t="s">
        <v>138</v>
      </c>
      <c r="AU498" s="155" t="s">
        <v>94</v>
      </c>
      <c r="AV498" s="14" t="s">
        <v>134</v>
      </c>
      <c r="AW498" s="14" t="s">
        <v>42</v>
      </c>
      <c r="AX498" s="14" t="s">
        <v>92</v>
      </c>
      <c r="AY498" s="155" t="s">
        <v>127</v>
      </c>
    </row>
    <row r="499" spans="2:65" s="1" customFormat="1" ht="16.5" customHeight="1">
      <c r="B499" s="32"/>
      <c r="C499" s="161" t="s">
        <v>241</v>
      </c>
      <c r="D499" s="161" t="s">
        <v>194</v>
      </c>
      <c r="E499" s="162" t="s">
        <v>529</v>
      </c>
      <c r="F499" s="163" t="s">
        <v>530</v>
      </c>
      <c r="G499" s="164" t="s">
        <v>188</v>
      </c>
      <c r="H499" s="165">
        <v>2</v>
      </c>
      <c r="I499" s="166"/>
      <c r="J499" s="167">
        <f>ROUND(I499*H499,2)</f>
        <v>0</v>
      </c>
      <c r="K499" s="163" t="s">
        <v>204</v>
      </c>
      <c r="L499" s="168"/>
      <c r="M499" s="169" t="s">
        <v>82</v>
      </c>
      <c r="N499" s="170" t="s">
        <v>54</v>
      </c>
      <c r="P499" s="132">
        <f>O499*H499</f>
        <v>0</v>
      </c>
      <c r="Q499" s="132">
        <v>0</v>
      </c>
      <c r="R499" s="132">
        <f>Q499*H499</f>
        <v>0</v>
      </c>
      <c r="S499" s="132">
        <v>0</v>
      </c>
      <c r="T499" s="133">
        <f>S499*H499</f>
        <v>0</v>
      </c>
      <c r="AR499" s="134" t="s">
        <v>247</v>
      </c>
      <c r="AT499" s="134" t="s">
        <v>194</v>
      </c>
      <c r="AU499" s="134" t="s">
        <v>94</v>
      </c>
      <c r="AY499" s="16" t="s">
        <v>127</v>
      </c>
      <c r="BE499" s="135">
        <f>IF(N499="základní",J499,0)</f>
        <v>0</v>
      </c>
      <c r="BF499" s="135">
        <f>IF(N499="snížená",J499,0)</f>
        <v>0</v>
      </c>
      <c r="BG499" s="135">
        <f>IF(N499="zákl. přenesená",J499,0)</f>
        <v>0</v>
      </c>
      <c r="BH499" s="135">
        <f>IF(N499="sníž. přenesená",J499,0)</f>
        <v>0</v>
      </c>
      <c r="BI499" s="135">
        <f>IF(N499="nulová",J499,0)</f>
        <v>0</v>
      </c>
      <c r="BJ499" s="16" t="s">
        <v>92</v>
      </c>
      <c r="BK499" s="135">
        <f>ROUND(I499*H499,2)</f>
        <v>0</v>
      </c>
      <c r="BL499" s="16" t="s">
        <v>241</v>
      </c>
      <c r="BM499" s="134" t="s">
        <v>531</v>
      </c>
    </row>
    <row r="500" spans="2:65" s="12" customFormat="1" ht="11.25">
      <c r="B500" s="140"/>
      <c r="D500" s="141" t="s">
        <v>138</v>
      </c>
      <c r="E500" s="142" t="s">
        <v>82</v>
      </c>
      <c r="F500" s="143" t="s">
        <v>140</v>
      </c>
      <c r="H500" s="142" t="s">
        <v>82</v>
      </c>
      <c r="I500" s="144"/>
      <c r="L500" s="140"/>
      <c r="M500" s="145"/>
      <c r="T500" s="146"/>
      <c r="AT500" s="142" t="s">
        <v>138</v>
      </c>
      <c r="AU500" s="142" t="s">
        <v>94</v>
      </c>
      <c r="AV500" s="12" t="s">
        <v>92</v>
      </c>
      <c r="AW500" s="12" t="s">
        <v>42</v>
      </c>
      <c r="AX500" s="12" t="s">
        <v>84</v>
      </c>
      <c r="AY500" s="142" t="s">
        <v>127</v>
      </c>
    </row>
    <row r="501" spans="2:65" s="12" customFormat="1" ht="11.25">
      <c r="B501" s="140"/>
      <c r="D501" s="141" t="s">
        <v>138</v>
      </c>
      <c r="E501" s="142" t="s">
        <v>82</v>
      </c>
      <c r="F501" s="143" t="s">
        <v>333</v>
      </c>
      <c r="H501" s="142" t="s">
        <v>82</v>
      </c>
      <c r="I501" s="144"/>
      <c r="L501" s="140"/>
      <c r="M501" s="145"/>
      <c r="T501" s="146"/>
      <c r="AT501" s="142" t="s">
        <v>138</v>
      </c>
      <c r="AU501" s="142" t="s">
        <v>94</v>
      </c>
      <c r="AV501" s="12" t="s">
        <v>92</v>
      </c>
      <c r="AW501" s="12" t="s">
        <v>42</v>
      </c>
      <c r="AX501" s="12" t="s">
        <v>84</v>
      </c>
      <c r="AY501" s="142" t="s">
        <v>127</v>
      </c>
    </row>
    <row r="502" spans="2:65" s="13" customFormat="1" ht="11.25">
      <c r="B502" s="147"/>
      <c r="D502" s="141" t="s">
        <v>138</v>
      </c>
      <c r="E502" s="148" t="s">
        <v>82</v>
      </c>
      <c r="F502" s="149" t="s">
        <v>92</v>
      </c>
      <c r="H502" s="150">
        <v>1</v>
      </c>
      <c r="I502" s="151"/>
      <c r="L502" s="147"/>
      <c r="M502" s="152"/>
      <c r="T502" s="153"/>
      <c r="AT502" s="148" t="s">
        <v>138</v>
      </c>
      <c r="AU502" s="148" t="s">
        <v>94</v>
      </c>
      <c r="AV502" s="13" t="s">
        <v>94</v>
      </c>
      <c r="AW502" s="13" t="s">
        <v>42</v>
      </c>
      <c r="AX502" s="13" t="s">
        <v>84</v>
      </c>
      <c r="AY502" s="148" t="s">
        <v>127</v>
      </c>
    </row>
    <row r="503" spans="2:65" s="12" customFormat="1" ht="11.25">
      <c r="B503" s="140"/>
      <c r="D503" s="141" t="s">
        <v>138</v>
      </c>
      <c r="E503" s="142" t="s">
        <v>82</v>
      </c>
      <c r="F503" s="143" t="s">
        <v>335</v>
      </c>
      <c r="H503" s="142" t="s">
        <v>82</v>
      </c>
      <c r="I503" s="144"/>
      <c r="L503" s="140"/>
      <c r="M503" s="145"/>
      <c r="T503" s="146"/>
      <c r="AT503" s="142" t="s">
        <v>138</v>
      </c>
      <c r="AU503" s="142" t="s">
        <v>94</v>
      </c>
      <c r="AV503" s="12" t="s">
        <v>92</v>
      </c>
      <c r="AW503" s="12" t="s">
        <v>42</v>
      </c>
      <c r="AX503" s="12" t="s">
        <v>84</v>
      </c>
      <c r="AY503" s="142" t="s">
        <v>127</v>
      </c>
    </row>
    <row r="504" spans="2:65" s="13" customFormat="1" ht="11.25">
      <c r="B504" s="147"/>
      <c r="D504" s="141" t="s">
        <v>138</v>
      </c>
      <c r="E504" s="148" t="s">
        <v>82</v>
      </c>
      <c r="F504" s="149" t="s">
        <v>92</v>
      </c>
      <c r="H504" s="150">
        <v>1</v>
      </c>
      <c r="I504" s="151"/>
      <c r="L504" s="147"/>
      <c r="M504" s="152"/>
      <c r="T504" s="153"/>
      <c r="AT504" s="148" t="s">
        <v>138</v>
      </c>
      <c r="AU504" s="148" t="s">
        <v>94</v>
      </c>
      <c r="AV504" s="13" t="s">
        <v>94</v>
      </c>
      <c r="AW504" s="13" t="s">
        <v>42</v>
      </c>
      <c r="AX504" s="13" t="s">
        <v>84</v>
      </c>
      <c r="AY504" s="148" t="s">
        <v>127</v>
      </c>
    </row>
    <row r="505" spans="2:65" s="14" customFormat="1" ht="11.25">
      <c r="B505" s="154"/>
      <c r="D505" s="141" t="s">
        <v>138</v>
      </c>
      <c r="E505" s="155" t="s">
        <v>82</v>
      </c>
      <c r="F505" s="156" t="s">
        <v>151</v>
      </c>
      <c r="H505" s="157">
        <v>2</v>
      </c>
      <c r="I505" s="158"/>
      <c r="L505" s="154"/>
      <c r="M505" s="159"/>
      <c r="T505" s="160"/>
      <c r="AT505" s="155" t="s">
        <v>138</v>
      </c>
      <c r="AU505" s="155" t="s">
        <v>94</v>
      </c>
      <c r="AV505" s="14" t="s">
        <v>134</v>
      </c>
      <c r="AW505" s="14" t="s">
        <v>42</v>
      </c>
      <c r="AX505" s="14" t="s">
        <v>92</v>
      </c>
      <c r="AY505" s="155" t="s">
        <v>127</v>
      </c>
    </row>
    <row r="506" spans="2:65" s="1" customFormat="1" ht="16.5" customHeight="1">
      <c r="B506" s="32"/>
      <c r="C506" s="161" t="s">
        <v>532</v>
      </c>
      <c r="D506" s="161" t="s">
        <v>194</v>
      </c>
      <c r="E506" s="162" t="s">
        <v>533</v>
      </c>
      <c r="F506" s="163" t="s">
        <v>534</v>
      </c>
      <c r="G506" s="164" t="s">
        <v>188</v>
      </c>
      <c r="H506" s="165">
        <v>2</v>
      </c>
      <c r="I506" s="166"/>
      <c r="J506" s="167">
        <f>ROUND(I506*H506,2)</f>
        <v>0</v>
      </c>
      <c r="K506" s="163" t="s">
        <v>204</v>
      </c>
      <c r="L506" s="168"/>
      <c r="M506" s="169" t="s">
        <v>82</v>
      </c>
      <c r="N506" s="170" t="s">
        <v>54</v>
      </c>
      <c r="P506" s="132">
        <f>O506*H506</f>
        <v>0</v>
      </c>
      <c r="Q506" s="132">
        <v>0</v>
      </c>
      <c r="R506" s="132">
        <f>Q506*H506</f>
        <v>0</v>
      </c>
      <c r="S506" s="132">
        <v>0</v>
      </c>
      <c r="T506" s="133">
        <f>S506*H506</f>
        <v>0</v>
      </c>
      <c r="AR506" s="134" t="s">
        <v>247</v>
      </c>
      <c r="AT506" s="134" t="s">
        <v>194</v>
      </c>
      <c r="AU506" s="134" t="s">
        <v>94</v>
      </c>
      <c r="AY506" s="16" t="s">
        <v>127</v>
      </c>
      <c r="BE506" s="135">
        <f>IF(N506="základní",J506,0)</f>
        <v>0</v>
      </c>
      <c r="BF506" s="135">
        <f>IF(N506="snížená",J506,0)</f>
        <v>0</v>
      </c>
      <c r="BG506" s="135">
        <f>IF(N506="zákl. přenesená",J506,0)</f>
        <v>0</v>
      </c>
      <c r="BH506" s="135">
        <f>IF(N506="sníž. přenesená",J506,0)</f>
        <v>0</v>
      </c>
      <c r="BI506" s="135">
        <f>IF(N506="nulová",J506,0)</f>
        <v>0</v>
      </c>
      <c r="BJ506" s="16" t="s">
        <v>92</v>
      </c>
      <c r="BK506" s="135">
        <f>ROUND(I506*H506,2)</f>
        <v>0</v>
      </c>
      <c r="BL506" s="16" t="s">
        <v>241</v>
      </c>
      <c r="BM506" s="134" t="s">
        <v>535</v>
      </c>
    </row>
    <row r="507" spans="2:65" s="12" customFormat="1" ht="11.25">
      <c r="B507" s="140"/>
      <c r="D507" s="141" t="s">
        <v>138</v>
      </c>
      <c r="E507" s="142" t="s">
        <v>82</v>
      </c>
      <c r="F507" s="143" t="s">
        <v>140</v>
      </c>
      <c r="H507" s="142" t="s">
        <v>82</v>
      </c>
      <c r="I507" s="144"/>
      <c r="L507" s="140"/>
      <c r="M507" s="145"/>
      <c r="T507" s="146"/>
      <c r="AT507" s="142" t="s">
        <v>138</v>
      </c>
      <c r="AU507" s="142" t="s">
        <v>94</v>
      </c>
      <c r="AV507" s="12" t="s">
        <v>92</v>
      </c>
      <c r="AW507" s="12" t="s">
        <v>42</v>
      </c>
      <c r="AX507" s="12" t="s">
        <v>84</v>
      </c>
      <c r="AY507" s="142" t="s">
        <v>127</v>
      </c>
    </row>
    <row r="508" spans="2:65" s="12" customFormat="1" ht="11.25">
      <c r="B508" s="140"/>
      <c r="D508" s="141" t="s">
        <v>138</v>
      </c>
      <c r="E508" s="142" t="s">
        <v>82</v>
      </c>
      <c r="F508" s="143" t="s">
        <v>333</v>
      </c>
      <c r="H508" s="142" t="s">
        <v>82</v>
      </c>
      <c r="I508" s="144"/>
      <c r="L508" s="140"/>
      <c r="M508" s="145"/>
      <c r="T508" s="146"/>
      <c r="AT508" s="142" t="s">
        <v>138</v>
      </c>
      <c r="AU508" s="142" t="s">
        <v>94</v>
      </c>
      <c r="AV508" s="12" t="s">
        <v>92</v>
      </c>
      <c r="AW508" s="12" t="s">
        <v>42</v>
      </c>
      <c r="AX508" s="12" t="s">
        <v>84</v>
      </c>
      <c r="AY508" s="142" t="s">
        <v>127</v>
      </c>
    </row>
    <row r="509" spans="2:65" s="13" customFormat="1" ht="11.25">
      <c r="B509" s="147"/>
      <c r="D509" s="141" t="s">
        <v>138</v>
      </c>
      <c r="E509" s="148" t="s">
        <v>82</v>
      </c>
      <c r="F509" s="149" t="s">
        <v>92</v>
      </c>
      <c r="H509" s="150">
        <v>1</v>
      </c>
      <c r="I509" s="151"/>
      <c r="L509" s="147"/>
      <c r="M509" s="152"/>
      <c r="T509" s="153"/>
      <c r="AT509" s="148" t="s">
        <v>138</v>
      </c>
      <c r="AU509" s="148" t="s">
        <v>94</v>
      </c>
      <c r="AV509" s="13" t="s">
        <v>94</v>
      </c>
      <c r="AW509" s="13" t="s">
        <v>42</v>
      </c>
      <c r="AX509" s="13" t="s">
        <v>84</v>
      </c>
      <c r="AY509" s="148" t="s">
        <v>127</v>
      </c>
    </row>
    <row r="510" spans="2:65" s="12" customFormat="1" ht="11.25">
      <c r="B510" s="140"/>
      <c r="D510" s="141" t="s">
        <v>138</v>
      </c>
      <c r="E510" s="142" t="s">
        <v>82</v>
      </c>
      <c r="F510" s="143" t="s">
        <v>335</v>
      </c>
      <c r="H510" s="142" t="s">
        <v>82</v>
      </c>
      <c r="I510" s="144"/>
      <c r="L510" s="140"/>
      <c r="M510" s="145"/>
      <c r="T510" s="146"/>
      <c r="AT510" s="142" t="s">
        <v>138</v>
      </c>
      <c r="AU510" s="142" t="s">
        <v>94</v>
      </c>
      <c r="AV510" s="12" t="s">
        <v>92</v>
      </c>
      <c r="AW510" s="12" t="s">
        <v>42</v>
      </c>
      <c r="AX510" s="12" t="s">
        <v>84</v>
      </c>
      <c r="AY510" s="142" t="s">
        <v>127</v>
      </c>
    </row>
    <row r="511" spans="2:65" s="13" customFormat="1" ht="11.25">
      <c r="B511" s="147"/>
      <c r="D511" s="141" t="s">
        <v>138</v>
      </c>
      <c r="E511" s="148" t="s">
        <v>82</v>
      </c>
      <c r="F511" s="149" t="s">
        <v>92</v>
      </c>
      <c r="H511" s="150">
        <v>1</v>
      </c>
      <c r="I511" s="151"/>
      <c r="L511" s="147"/>
      <c r="M511" s="152"/>
      <c r="T511" s="153"/>
      <c r="AT511" s="148" t="s">
        <v>138</v>
      </c>
      <c r="AU511" s="148" t="s">
        <v>94</v>
      </c>
      <c r="AV511" s="13" t="s">
        <v>94</v>
      </c>
      <c r="AW511" s="13" t="s">
        <v>42</v>
      </c>
      <c r="AX511" s="13" t="s">
        <v>84</v>
      </c>
      <c r="AY511" s="148" t="s">
        <v>127</v>
      </c>
    </row>
    <row r="512" spans="2:65" s="14" customFormat="1" ht="11.25">
      <c r="B512" s="154"/>
      <c r="D512" s="141" t="s">
        <v>138</v>
      </c>
      <c r="E512" s="155" t="s">
        <v>82</v>
      </c>
      <c r="F512" s="156" t="s">
        <v>151</v>
      </c>
      <c r="H512" s="157">
        <v>2</v>
      </c>
      <c r="I512" s="158"/>
      <c r="L512" s="154"/>
      <c r="M512" s="159"/>
      <c r="T512" s="160"/>
      <c r="AT512" s="155" t="s">
        <v>138</v>
      </c>
      <c r="AU512" s="155" t="s">
        <v>94</v>
      </c>
      <c r="AV512" s="14" t="s">
        <v>134</v>
      </c>
      <c r="AW512" s="14" t="s">
        <v>42</v>
      </c>
      <c r="AX512" s="14" t="s">
        <v>92</v>
      </c>
      <c r="AY512" s="155" t="s">
        <v>127</v>
      </c>
    </row>
    <row r="513" spans="2:65" s="1" customFormat="1" ht="76.349999999999994" customHeight="1">
      <c r="B513" s="32"/>
      <c r="C513" s="123" t="s">
        <v>536</v>
      </c>
      <c r="D513" s="123" t="s">
        <v>129</v>
      </c>
      <c r="E513" s="124" t="s">
        <v>537</v>
      </c>
      <c r="F513" s="125" t="s">
        <v>538</v>
      </c>
      <c r="G513" s="126" t="s">
        <v>188</v>
      </c>
      <c r="H513" s="127">
        <v>2</v>
      </c>
      <c r="I513" s="128"/>
      <c r="J513" s="129">
        <f>ROUND(I513*H513,2)</f>
        <v>0</v>
      </c>
      <c r="K513" s="125" t="s">
        <v>133</v>
      </c>
      <c r="L513" s="32"/>
      <c r="M513" s="130" t="s">
        <v>82</v>
      </c>
      <c r="N513" s="131" t="s">
        <v>54</v>
      </c>
      <c r="P513" s="132">
        <f>O513*H513</f>
        <v>0</v>
      </c>
      <c r="Q513" s="132">
        <v>0</v>
      </c>
      <c r="R513" s="132">
        <f>Q513*H513</f>
        <v>0</v>
      </c>
      <c r="S513" s="132">
        <v>0</v>
      </c>
      <c r="T513" s="133">
        <f>S513*H513</f>
        <v>0</v>
      </c>
      <c r="AR513" s="134" t="s">
        <v>241</v>
      </c>
      <c r="AT513" s="134" t="s">
        <v>129</v>
      </c>
      <c r="AU513" s="134" t="s">
        <v>94</v>
      </c>
      <c r="AY513" s="16" t="s">
        <v>127</v>
      </c>
      <c r="BE513" s="135">
        <f>IF(N513="základní",J513,0)</f>
        <v>0</v>
      </c>
      <c r="BF513" s="135">
        <f>IF(N513="snížená",J513,0)</f>
        <v>0</v>
      </c>
      <c r="BG513" s="135">
        <f>IF(N513="zákl. přenesená",J513,0)</f>
        <v>0</v>
      </c>
      <c r="BH513" s="135">
        <f>IF(N513="sníž. přenesená",J513,0)</f>
        <v>0</v>
      </c>
      <c r="BI513" s="135">
        <f>IF(N513="nulová",J513,0)</f>
        <v>0</v>
      </c>
      <c r="BJ513" s="16" t="s">
        <v>92</v>
      </c>
      <c r="BK513" s="135">
        <f>ROUND(I513*H513,2)</f>
        <v>0</v>
      </c>
      <c r="BL513" s="16" t="s">
        <v>241</v>
      </c>
      <c r="BM513" s="134" t="s">
        <v>539</v>
      </c>
    </row>
    <row r="514" spans="2:65" s="1" customFormat="1" ht="11.25">
      <c r="B514" s="32"/>
      <c r="D514" s="136" t="s">
        <v>136</v>
      </c>
      <c r="F514" s="137" t="s">
        <v>540</v>
      </c>
      <c r="I514" s="138"/>
      <c r="L514" s="32"/>
      <c r="M514" s="139"/>
      <c r="T514" s="53"/>
      <c r="AT514" s="16" t="s">
        <v>136</v>
      </c>
      <c r="AU514" s="16" t="s">
        <v>94</v>
      </c>
    </row>
    <row r="515" spans="2:65" s="12" customFormat="1" ht="11.25">
      <c r="B515" s="140"/>
      <c r="D515" s="141" t="s">
        <v>138</v>
      </c>
      <c r="E515" s="142" t="s">
        <v>82</v>
      </c>
      <c r="F515" s="143" t="s">
        <v>140</v>
      </c>
      <c r="H515" s="142" t="s">
        <v>82</v>
      </c>
      <c r="I515" s="144"/>
      <c r="L515" s="140"/>
      <c r="M515" s="145"/>
      <c r="T515" s="146"/>
      <c r="AT515" s="142" t="s">
        <v>138</v>
      </c>
      <c r="AU515" s="142" t="s">
        <v>94</v>
      </c>
      <c r="AV515" s="12" t="s">
        <v>92</v>
      </c>
      <c r="AW515" s="12" t="s">
        <v>42</v>
      </c>
      <c r="AX515" s="12" t="s">
        <v>84</v>
      </c>
      <c r="AY515" s="142" t="s">
        <v>127</v>
      </c>
    </row>
    <row r="516" spans="2:65" s="12" customFormat="1" ht="11.25">
      <c r="B516" s="140"/>
      <c r="D516" s="141" t="s">
        <v>138</v>
      </c>
      <c r="E516" s="142" t="s">
        <v>82</v>
      </c>
      <c r="F516" s="143" t="s">
        <v>333</v>
      </c>
      <c r="H516" s="142" t="s">
        <v>82</v>
      </c>
      <c r="I516" s="144"/>
      <c r="L516" s="140"/>
      <c r="M516" s="145"/>
      <c r="T516" s="146"/>
      <c r="AT516" s="142" t="s">
        <v>138</v>
      </c>
      <c r="AU516" s="142" t="s">
        <v>94</v>
      </c>
      <c r="AV516" s="12" t="s">
        <v>92</v>
      </c>
      <c r="AW516" s="12" t="s">
        <v>42</v>
      </c>
      <c r="AX516" s="12" t="s">
        <v>84</v>
      </c>
      <c r="AY516" s="142" t="s">
        <v>127</v>
      </c>
    </row>
    <row r="517" spans="2:65" s="13" customFormat="1" ht="11.25">
      <c r="B517" s="147"/>
      <c r="D517" s="141" t="s">
        <v>138</v>
      </c>
      <c r="E517" s="148" t="s">
        <v>82</v>
      </c>
      <c r="F517" s="149" t="s">
        <v>92</v>
      </c>
      <c r="H517" s="150">
        <v>1</v>
      </c>
      <c r="I517" s="151"/>
      <c r="L517" s="147"/>
      <c r="M517" s="152"/>
      <c r="T517" s="153"/>
      <c r="AT517" s="148" t="s">
        <v>138</v>
      </c>
      <c r="AU517" s="148" t="s">
        <v>94</v>
      </c>
      <c r="AV517" s="13" t="s">
        <v>94</v>
      </c>
      <c r="AW517" s="13" t="s">
        <v>42</v>
      </c>
      <c r="AX517" s="13" t="s">
        <v>84</v>
      </c>
      <c r="AY517" s="148" t="s">
        <v>127</v>
      </c>
    </row>
    <row r="518" spans="2:65" s="12" customFormat="1" ht="11.25">
      <c r="B518" s="140"/>
      <c r="D518" s="141" t="s">
        <v>138</v>
      </c>
      <c r="E518" s="142" t="s">
        <v>82</v>
      </c>
      <c r="F518" s="143" t="s">
        <v>335</v>
      </c>
      <c r="H518" s="142" t="s">
        <v>82</v>
      </c>
      <c r="I518" s="144"/>
      <c r="L518" s="140"/>
      <c r="M518" s="145"/>
      <c r="T518" s="146"/>
      <c r="AT518" s="142" t="s">
        <v>138</v>
      </c>
      <c r="AU518" s="142" t="s">
        <v>94</v>
      </c>
      <c r="AV518" s="12" t="s">
        <v>92</v>
      </c>
      <c r="AW518" s="12" t="s">
        <v>42</v>
      </c>
      <c r="AX518" s="12" t="s">
        <v>84</v>
      </c>
      <c r="AY518" s="142" t="s">
        <v>127</v>
      </c>
    </row>
    <row r="519" spans="2:65" s="13" customFormat="1" ht="11.25">
      <c r="B519" s="147"/>
      <c r="D519" s="141" t="s">
        <v>138</v>
      </c>
      <c r="E519" s="148" t="s">
        <v>82</v>
      </c>
      <c r="F519" s="149" t="s">
        <v>92</v>
      </c>
      <c r="H519" s="150">
        <v>1</v>
      </c>
      <c r="I519" s="151"/>
      <c r="L519" s="147"/>
      <c r="M519" s="152"/>
      <c r="T519" s="153"/>
      <c r="AT519" s="148" t="s">
        <v>138</v>
      </c>
      <c r="AU519" s="148" t="s">
        <v>94</v>
      </c>
      <c r="AV519" s="13" t="s">
        <v>94</v>
      </c>
      <c r="AW519" s="13" t="s">
        <v>42</v>
      </c>
      <c r="AX519" s="13" t="s">
        <v>84</v>
      </c>
      <c r="AY519" s="148" t="s">
        <v>127</v>
      </c>
    </row>
    <row r="520" spans="2:65" s="14" customFormat="1" ht="11.25">
      <c r="B520" s="154"/>
      <c r="D520" s="141" t="s">
        <v>138</v>
      </c>
      <c r="E520" s="155" t="s">
        <v>82</v>
      </c>
      <c r="F520" s="156" t="s">
        <v>151</v>
      </c>
      <c r="H520" s="157">
        <v>2</v>
      </c>
      <c r="I520" s="158"/>
      <c r="L520" s="154"/>
      <c r="M520" s="159"/>
      <c r="T520" s="160"/>
      <c r="AT520" s="155" t="s">
        <v>138</v>
      </c>
      <c r="AU520" s="155" t="s">
        <v>94</v>
      </c>
      <c r="AV520" s="14" t="s">
        <v>134</v>
      </c>
      <c r="AW520" s="14" t="s">
        <v>42</v>
      </c>
      <c r="AX520" s="14" t="s">
        <v>92</v>
      </c>
      <c r="AY520" s="155" t="s">
        <v>127</v>
      </c>
    </row>
    <row r="521" spans="2:65" s="1" customFormat="1" ht="62.65" customHeight="1">
      <c r="B521" s="32"/>
      <c r="C521" s="123" t="s">
        <v>541</v>
      </c>
      <c r="D521" s="123" t="s">
        <v>129</v>
      </c>
      <c r="E521" s="124" t="s">
        <v>542</v>
      </c>
      <c r="F521" s="125" t="s">
        <v>543</v>
      </c>
      <c r="G521" s="126" t="s">
        <v>188</v>
      </c>
      <c r="H521" s="127">
        <v>2</v>
      </c>
      <c r="I521" s="128"/>
      <c r="J521" s="129">
        <f>ROUND(I521*H521,2)</f>
        <v>0</v>
      </c>
      <c r="K521" s="125" t="s">
        <v>133</v>
      </c>
      <c r="L521" s="32"/>
      <c r="M521" s="130" t="s">
        <v>82</v>
      </c>
      <c r="N521" s="131" t="s">
        <v>54</v>
      </c>
      <c r="P521" s="132">
        <f>O521*H521</f>
        <v>0</v>
      </c>
      <c r="Q521" s="132">
        <v>0</v>
      </c>
      <c r="R521" s="132">
        <f>Q521*H521</f>
        <v>0</v>
      </c>
      <c r="S521" s="132">
        <v>0</v>
      </c>
      <c r="T521" s="133">
        <f>S521*H521</f>
        <v>0</v>
      </c>
      <c r="AR521" s="134" t="s">
        <v>241</v>
      </c>
      <c r="AT521" s="134" t="s">
        <v>129</v>
      </c>
      <c r="AU521" s="134" t="s">
        <v>94</v>
      </c>
      <c r="AY521" s="16" t="s">
        <v>127</v>
      </c>
      <c r="BE521" s="135">
        <f>IF(N521="základní",J521,0)</f>
        <v>0</v>
      </c>
      <c r="BF521" s="135">
        <f>IF(N521="snížená",J521,0)</f>
        <v>0</v>
      </c>
      <c r="BG521" s="135">
        <f>IF(N521="zákl. přenesená",J521,0)</f>
        <v>0</v>
      </c>
      <c r="BH521" s="135">
        <f>IF(N521="sníž. přenesená",J521,0)</f>
        <v>0</v>
      </c>
      <c r="BI521" s="135">
        <f>IF(N521="nulová",J521,0)</f>
        <v>0</v>
      </c>
      <c r="BJ521" s="16" t="s">
        <v>92</v>
      </c>
      <c r="BK521" s="135">
        <f>ROUND(I521*H521,2)</f>
        <v>0</v>
      </c>
      <c r="BL521" s="16" t="s">
        <v>241</v>
      </c>
      <c r="BM521" s="134" t="s">
        <v>544</v>
      </c>
    </row>
    <row r="522" spans="2:65" s="1" customFormat="1" ht="11.25">
      <c r="B522" s="32"/>
      <c r="D522" s="136" t="s">
        <v>136</v>
      </c>
      <c r="F522" s="137" t="s">
        <v>545</v>
      </c>
      <c r="I522" s="138"/>
      <c r="L522" s="32"/>
      <c r="M522" s="139"/>
      <c r="T522" s="53"/>
      <c r="AT522" s="16" t="s">
        <v>136</v>
      </c>
      <c r="AU522" s="16" t="s">
        <v>94</v>
      </c>
    </row>
    <row r="523" spans="2:65" s="12" customFormat="1" ht="11.25">
      <c r="B523" s="140"/>
      <c r="D523" s="141" t="s">
        <v>138</v>
      </c>
      <c r="E523" s="142" t="s">
        <v>82</v>
      </c>
      <c r="F523" s="143" t="s">
        <v>140</v>
      </c>
      <c r="H523" s="142" t="s">
        <v>82</v>
      </c>
      <c r="I523" s="144"/>
      <c r="L523" s="140"/>
      <c r="M523" s="145"/>
      <c r="T523" s="146"/>
      <c r="AT523" s="142" t="s">
        <v>138</v>
      </c>
      <c r="AU523" s="142" t="s">
        <v>94</v>
      </c>
      <c r="AV523" s="12" t="s">
        <v>92</v>
      </c>
      <c r="AW523" s="12" t="s">
        <v>42</v>
      </c>
      <c r="AX523" s="12" t="s">
        <v>84</v>
      </c>
      <c r="AY523" s="142" t="s">
        <v>127</v>
      </c>
    </row>
    <row r="524" spans="2:65" s="12" customFormat="1" ht="11.25">
      <c r="B524" s="140"/>
      <c r="D524" s="141" t="s">
        <v>138</v>
      </c>
      <c r="E524" s="142" t="s">
        <v>82</v>
      </c>
      <c r="F524" s="143" t="s">
        <v>333</v>
      </c>
      <c r="H524" s="142" t="s">
        <v>82</v>
      </c>
      <c r="I524" s="144"/>
      <c r="L524" s="140"/>
      <c r="M524" s="145"/>
      <c r="T524" s="146"/>
      <c r="AT524" s="142" t="s">
        <v>138</v>
      </c>
      <c r="AU524" s="142" t="s">
        <v>94</v>
      </c>
      <c r="AV524" s="12" t="s">
        <v>92</v>
      </c>
      <c r="AW524" s="12" t="s">
        <v>42</v>
      </c>
      <c r="AX524" s="12" t="s">
        <v>84</v>
      </c>
      <c r="AY524" s="142" t="s">
        <v>127</v>
      </c>
    </row>
    <row r="525" spans="2:65" s="13" customFormat="1" ht="11.25">
      <c r="B525" s="147"/>
      <c r="D525" s="141" t="s">
        <v>138</v>
      </c>
      <c r="E525" s="148" t="s">
        <v>82</v>
      </c>
      <c r="F525" s="149" t="s">
        <v>92</v>
      </c>
      <c r="H525" s="150">
        <v>1</v>
      </c>
      <c r="I525" s="151"/>
      <c r="L525" s="147"/>
      <c r="M525" s="152"/>
      <c r="T525" s="153"/>
      <c r="AT525" s="148" t="s">
        <v>138</v>
      </c>
      <c r="AU525" s="148" t="s">
        <v>94</v>
      </c>
      <c r="AV525" s="13" t="s">
        <v>94</v>
      </c>
      <c r="AW525" s="13" t="s">
        <v>42</v>
      </c>
      <c r="AX525" s="13" t="s">
        <v>84</v>
      </c>
      <c r="AY525" s="148" t="s">
        <v>127</v>
      </c>
    </row>
    <row r="526" spans="2:65" s="12" customFormat="1" ht="11.25">
      <c r="B526" s="140"/>
      <c r="D526" s="141" t="s">
        <v>138</v>
      </c>
      <c r="E526" s="142" t="s">
        <v>82</v>
      </c>
      <c r="F526" s="143" t="s">
        <v>335</v>
      </c>
      <c r="H526" s="142" t="s">
        <v>82</v>
      </c>
      <c r="I526" s="144"/>
      <c r="L526" s="140"/>
      <c r="M526" s="145"/>
      <c r="T526" s="146"/>
      <c r="AT526" s="142" t="s">
        <v>138</v>
      </c>
      <c r="AU526" s="142" t="s">
        <v>94</v>
      </c>
      <c r="AV526" s="12" t="s">
        <v>92</v>
      </c>
      <c r="AW526" s="12" t="s">
        <v>42</v>
      </c>
      <c r="AX526" s="12" t="s">
        <v>84</v>
      </c>
      <c r="AY526" s="142" t="s">
        <v>127</v>
      </c>
    </row>
    <row r="527" spans="2:65" s="13" customFormat="1" ht="11.25">
      <c r="B527" s="147"/>
      <c r="D527" s="141" t="s">
        <v>138</v>
      </c>
      <c r="E527" s="148" t="s">
        <v>82</v>
      </c>
      <c r="F527" s="149" t="s">
        <v>92</v>
      </c>
      <c r="H527" s="150">
        <v>1</v>
      </c>
      <c r="I527" s="151"/>
      <c r="L527" s="147"/>
      <c r="M527" s="152"/>
      <c r="T527" s="153"/>
      <c r="AT527" s="148" t="s">
        <v>138</v>
      </c>
      <c r="AU527" s="148" t="s">
        <v>94</v>
      </c>
      <c r="AV527" s="13" t="s">
        <v>94</v>
      </c>
      <c r="AW527" s="13" t="s">
        <v>42</v>
      </c>
      <c r="AX527" s="13" t="s">
        <v>84</v>
      </c>
      <c r="AY527" s="148" t="s">
        <v>127</v>
      </c>
    </row>
    <row r="528" spans="2:65" s="14" customFormat="1" ht="11.25">
      <c r="B528" s="154"/>
      <c r="D528" s="141" t="s">
        <v>138</v>
      </c>
      <c r="E528" s="155" t="s">
        <v>82</v>
      </c>
      <c r="F528" s="156" t="s">
        <v>151</v>
      </c>
      <c r="H528" s="157">
        <v>2</v>
      </c>
      <c r="I528" s="158"/>
      <c r="L528" s="154"/>
      <c r="M528" s="159"/>
      <c r="T528" s="160"/>
      <c r="AT528" s="155" t="s">
        <v>138</v>
      </c>
      <c r="AU528" s="155" t="s">
        <v>94</v>
      </c>
      <c r="AV528" s="14" t="s">
        <v>134</v>
      </c>
      <c r="AW528" s="14" t="s">
        <v>42</v>
      </c>
      <c r="AX528" s="14" t="s">
        <v>92</v>
      </c>
      <c r="AY528" s="155" t="s">
        <v>127</v>
      </c>
    </row>
    <row r="529" spans="2:65" s="1" customFormat="1" ht="76.349999999999994" customHeight="1">
      <c r="B529" s="32"/>
      <c r="C529" s="123" t="s">
        <v>546</v>
      </c>
      <c r="D529" s="123" t="s">
        <v>129</v>
      </c>
      <c r="E529" s="124" t="s">
        <v>547</v>
      </c>
      <c r="F529" s="125" t="s">
        <v>548</v>
      </c>
      <c r="G529" s="126" t="s">
        <v>188</v>
      </c>
      <c r="H529" s="127">
        <v>2</v>
      </c>
      <c r="I529" s="128"/>
      <c r="J529" s="129">
        <f>ROUND(I529*H529,2)</f>
        <v>0</v>
      </c>
      <c r="K529" s="125" t="s">
        <v>133</v>
      </c>
      <c r="L529" s="32"/>
      <c r="M529" s="130" t="s">
        <v>82</v>
      </c>
      <c r="N529" s="131" t="s">
        <v>54</v>
      </c>
      <c r="P529" s="132">
        <f>O529*H529</f>
        <v>0</v>
      </c>
      <c r="Q529" s="132">
        <v>0</v>
      </c>
      <c r="R529" s="132">
        <f>Q529*H529</f>
        <v>0</v>
      </c>
      <c r="S529" s="132">
        <v>0</v>
      </c>
      <c r="T529" s="133">
        <f>S529*H529</f>
        <v>0</v>
      </c>
      <c r="AR529" s="134" t="s">
        <v>241</v>
      </c>
      <c r="AT529" s="134" t="s">
        <v>129</v>
      </c>
      <c r="AU529" s="134" t="s">
        <v>94</v>
      </c>
      <c r="AY529" s="16" t="s">
        <v>127</v>
      </c>
      <c r="BE529" s="135">
        <f>IF(N529="základní",J529,0)</f>
        <v>0</v>
      </c>
      <c r="BF529" s="135">
        <f>IF(N529="snížená",J529,0)</f>
        <v>0</v>
      </c>
      <c r="BG529" s="135">
        <f>IF(N529="zákl. přenesená",J529,0)</f>
        <v>0</v>
      </c>
      <c r="BH529" s="135">
        <f>IF(N529="sníž. přenesená",J529,0)</f>
        <v>0</v>
      </c>
      <c r="BI529" s="135">
        <f>IF(N529="nulová",J529,0)</f>
        <v>0</v>
      </c>
      <c r="BJ529" s="16" t="s">
        <v>92</v>
      </c>
      <c r="BK529" s="135">
        <f>ROUND(I529*H529,2)</f>
        <v>0</v>
      </c>
      <c r="BL529" s="16" t="s">
        <v>241</v>
      </c>
      <c r="BM529" s="134" t="s">
        <v>549</v>
      </c>
    </row>
    <row r="530" spans="2:65" s="1" customFormat="1" ht="11.25">
      <c r="B530" s="32"/>
      <c r="D530" s="136" t="s">
        <v>136</v>
      </c>
      <c r="F530" s="137" t="s">
        <v>550</v>
      </c>
      <c r="I530" s="138"/>
      <c r="L530" s="32"/>
      <c r="M530" s="139"/>
      <c r="T530" s="53"/>
      <c r="AT530" s="16" t="s">
        <v>136</v>
      </c>
      <c r="AU530" s="16" t="s">
        <v>94</v>
      </c>
    </row>
    <row r="531" spans="2:65" s="12" customFormat="1" ht="11.25">
      <c r="B531" s="140"/>
      <c r="D531" s="141" t="s">
        <v>138</v>
      </c>
      <c r="E531" s="142" t="s">
        <v>82</v>
      </c>
      <c r="F531" s="143" t="s">
        <v>140</v>
      </c>
      <c r="H531" s="142" t="s">
        <v>82</v>
      </c>
      <c r="I531" s="144"/>
      <c r="L531" s="140"/>
      <c r="M531" s="145"/>
      <c r="T531" s="146"/>
      <c r="AT531" s="142" t="s">
        <v>138</v>
      </c>
      <c r="AU531" s="142" t="s">
        <v>94</v>
      </c>
      <c r="AV531" s="12" t="s">
        <v>92</v>
      </c>
      <c r="AW531" s="12" t="s">
        <v>42</v>
      </c>
      <c r="AX531" s="12" t="s">
        <v>84</v>
      </c>
      <c r="AY531" s="142" t="s">
        <v>127</v>
      </c>
    </row>
    <row r="532" spans="2:65" s="12" customFormat="1" ht="11.25">
      <c r="B532" s="140"/>
      <c r="D532" s="141" t="s">
        <v>138</v>
      </c>
      <c r="E532" s="142" t="s">
        <v>82</v>
      </c>
      <c r="F532" s="143" t="s">
        <v>333</v>
      </c>
      <c r="H532" s="142" t="s">
        <v>82</v>
      </c>
      <c r="I532" s="144"/>
      <c r="L532" s="140"/>
      <c r="M532" s="145"/>
      <c r="T532" s="146"/>
      <c r="AT532" s="142" t="s">
        <v>138</v>
      </c>
      <c r="AU532" s="142" t="s">
        <v>94</v>
      </c>
      <c r="AV532" s="12" t="s">
        <v>92</v>
      </c>
      <c r="AW532" s="12" t="s">
        <v>42</v>
      </c>
      <c r="AX532" s="12" t="s">
        <v>84</v>
      </c>
      <c r="AY532" s="142" t="s">
        <v>127</v>
      </c>
    </row>
    <row r="533" spans="2:65" s="13" customFormat="1" ht="11.25">
      <c r="B533" s="147"/>
      <c r="D533" s="141" t="s">
        <v>138</v>
      </c>
      <c r="E533" s="148" t="s">
        <v>82</v>
      </c>
      <c r="F533" s="149" t="s">
        <v>94</v>
      </c>
      <c r="H533" s="150">
        <v>2</v>
      </c>
      <c r="I533" s="151"/>
      <c r="L533" s="147"/>
      <c r="M533" s="152"/>
      <c r="T533" s="153"/>
      <c r="AT533" s="148" t="s">
        <v>138</v>
      </c>
      <c r="AU533" s="148" t="s">
        <v>94</v>
      </c>
      <c r="AV533" s="13" t="s">
        <v>94</v>
      </c>
      <c r="AW533" s="13" t="s">
        <v>42</v>
      </c>
      <c r="AX533" s="13" t="s">
        <v>92</v>
      </c>
      <c r="AY533" s="148" t="s">
        <v>127</v>
      </c>
    </row>
    <row r="534" spans="2:65" s="1" customFormat="1" ht="62.65" customHeight="1">
      <c r="B534" s="32"/>
      <c r="C534" s="123" t="s">
        <v>551</v>
      </c>
      <c r="D534" s="123" t="s">
        <v>129</v>
      </c>
      <c r="E534" s="124" t="s">
        <v>552</v>
      </c>
      <c r="F534" s="125" t="s">
        <v>553</v>
      </c>
      <c r="G534" s="126" t="s">
        <v>188</v>
      </c>
      <c r="H534" s="127">
        <v>2</v>
      </c>
      <c r="I534" s="128"/>
      <c r="J534" s="129">
        <f>ROUND(I534*H534,2)</f>
        <v>0</v>
      </c>
      <c r="K534" s="125" t="s">
        <v>133</v>
      </c>
      <c r="L534" s="32"/>
      <c r="M534" s="130" t="s">
        <v>82</v>
      </c>
      <c r="N534" s="131" t="s">
        <v>54</v>
      </c>
      <c r="P534" s="132">
        <f>O534*H534</f>
        <v>0</v>
      </c>
      <c r="Q534" s="132">
        <v>0</v>
      </c>
      <c r="R534" s="132">
        <f>Q534*H534</f>
        <v>0</v>
      </c>
      <c r="S534" s="132">
        <v>0</v>
      </c>
      <c r="T534" s="133">
        <f>S534*H534</f>
        <v>0</v>
      </c>
      <c r="AR534" s="134" t="s">
        <v>241</v>
      </c>
      <c r="AT534" s="134" t="s">
        <v>129</v>
      </c>
      <c r="AU534" s="134" t="s">
        <v>94</v>
      </c>
      <c r="AY534" s="16" t="s">
        <v>127</v>
      </c>
      <c r="BE534" s="135">
        <f>IF(N534="základní",J534,0)</f>
        <v>0</v>
      </c>
      <c r="BF534" s="135">
        <f>IF(N534="snížená",J534,0)</f>
        <v>0</v>
      </c>
      <c r="BG534" s="135">
        <f>IF(N534="zákl. přenesená",J534,0)</f>
        <v>0</v>
      </c>
      <c r="BH534" s="135">
        <f>IF(N534="sníž. přenesená",J534,0)</f>
        <v>0</v>
      </c>
      <c r="BI534" s="135">
        <f>IF(N534="nulová",J534,0)</f>
        <v>0</v>
      </c>
      <c r="BJ534" s="16" t="s">
        <v>92</v>
      </c>
      <c r="BK534" s="135">
        <f>ROUND(I534*H534,2)</f>
        <v>0</v>
      </c>
      <c r="BL534" s="16" t="s">
        <v>241</v>
      </c>
      <c r="BM534" s="134" t="s">
        <v>554</v>
      </c>
    </row>
    <row r="535" spans="2:65" s="1" customFormat="1" ht="11.25">
      <c r="B535" s="32"/>
      <c r="D535" s="136" t="s">
        <v>136</v>
      </c>
      <c r="F535" s="137" t="s">
        <v>555</v>
      </c>
      <c r="I535" s="138"/>
      <c r="L535" s="32"/>
      <c r="M535" s="139"/>
      <c r="T535" s="53"/>
      <c r="AT535" s="16" t="s">
        <v>136</v>
      </c>
      <c r="AU535" s="16" t="s">
        <v>94</v>
      </c>
    </row>
    <row r="536" spans="2:65" s="12" customFormat="1" ht="11.25">
      <c r="B536" s="140"/>
      <c r="D536" s="141" t="s">
        <v>138</v>
      </c>
      <c r="E536" s="142" t="s">
        <v>82</v>
      </c>
      <c r="F536" s="143" t="s">
        <v>140</v>
      </c>
      <c r="H536" s="142" t="s">
        <v>82</v>
      </c>
      <c r="I536" s="144"/>
      <c r="L536" s="140"/>
      <c r="M536" s="145"/>
      <c r="T536" s="146"/>
      <c r="AT536" s="142" t="s">
        <v>138</v>
      </c>
      <c r="AU536" s="142" t="s">
        <v>94</v>
      </c>
      <c r="AV536" s="12" t="s">
        <v>92</v>
      </c>
      <c r="AW536" s="12" t="s">
        <v>42</v>
      </c>
      <c r="AX536" s="12" t="s">
        <v>84</v>
      </c>
      <c r="AY536" s="142" t="s">
        <v>127</v>
      </c>
    </row>
    <row r="537" spans="2:65" s="12" customFormat="1" ht="11.25">
      <c r="B537" s="140"/>
      <c r="D537" s="141" t="s">
        <v>138</v>
      </c>
      <c r="E537" s="142" t="s">
        <v>82</v>
      </c>
      <c r="F537" s="143" t="s">
        <v>333</v>
      </c>
      <c r="H537" s="142" t="s">
        <v>82</v>
      </c>
      <c r="I537" s="144"/>
      <c r="L537" s="140"/>
      <c r="M537" s="145"/>
      <c r="T537" s="146"/>
      <c r="AT537" s="142" t="s">
        <v>138</v>
      </c>
      <c r="AU537" s="142" t="s">
        <v>94</v>
      </c>
      <c r="AV537" s="12" t="s">
        <v>92</v>
      </c>
      <c r="AW537" s="12" t="s">
        <v>42</v>
      </c>
      <c r="AX537" s="12" t="s">
        <v>84</v>
      </c>
      <c r="AY537" s="142" t="s">
        <v>127</v>
      </c>
    </row>
    <row r="538" spans="2:65" s="13" customFormat="1" ht="11.25">
      <c r="B538" s="147"/>
      <c r="D538" s="141" t="s">
        <v>138</v>
      </c>
      <c r="E538" s="148" t="s">
        <v>82</v>
      </c>
      <c r="F538" s="149" t="s">
        <v>94</v>
      </c>
      <c r="H538" s="150">
        <v>2</v>
      </c>
      <c r="I538" s="151"/>
      <c r="L538" s="147"/>
      <c r="M538" s="152"/>
      <c r="T538" s="153"/>
      <c r="AT538" s="148" t="s">
        <v>138</v>
      </c>
      <c r="AU538" s="148" t="s">
        <v>94</v>
      </c>
      <c r="AV538" s="13" t="s">
        <v>94</v>
      </c>
      <c r="AW538" s="13" t="s">
        <v>42</v>
      </c>
      <c r="AX538" s="13" t="s">
        <v>92</v>
      </c>
      <c r="AY538" s="148" t="s">
        <v>127</v>
      </c>
    </row>
    <row r="539" spans="2:65" s="1" customFormat="1" ht="24.2" customHeight="1">
      <c r="B539" s="32"/>
      <c r="C539" s="161" t="s">
        <v>556</v>
      </c>
      <c r="D539" s="161" t="s">
        <v>194</v>
      </c>
      <c r="E539" s="162" t="s">
        <v>557</v>
      </c>
      <c r="F539" s="163" t="s">
        <v>558</v>
      </c>
      <c r="G539" s="164" t="s">
        <v>188</v>
      </c>
      <c r="H539" s="165">
        <v>4</v>
      </c>
      <c r="I539" s="166"/>
      <c r="J539" s="167">
        <f>ROUND(I539*H539,2)</f>
        <v>0</v>
      </c>
      <c r="K539" s="163" t="s">
        <v>204</v>
      </c>
      <c r="L539" s="168"/>
      <c r="M539" s="169" t="s">
        <v>82</v>
      </c>
      <c r="N539" s="170" t="s">
        <v>54</v>
      </c>
      <c r="P539" s="132">
        <f>O539*H539</f>
        <v>0</v>
      </c>
      <c r="Q539" s="132">
        <v>0</v>
      </c>
      <c r="R539" s="132">
        <f>Q539*H539</f>
        <v>0</v>
      </c>
      <c r="S539" s="132">
        <v>0</v>
      </c>
      <c r="T539" s="133">
        <f>S539*H539</f>
        <v>0</v>
      </c>
      <c r="AR539" s="134" t="s">
        <v>247</v>
      </c>
      <c r="AT539" s="134" t="s">
        <v>194</v>
      </c>
      <c r="AU539" s="134" t="s">
        <v>94</v>
      </c>
      <c r="AY539" s="16" t="s">
        <v>127</v>
      </c>
      <c r="BE539" s="135">
        <f>IF(N539="základní",J539,0)</f>
        <v>0</v>
      </c>
      <c r="BF539" s="135">
        <f>IF(N539="snížená",J539,0)</f>
        <v>0</v>
      </c>
      <c r="BG539" s="135">
        <f>IF(N539="zákl. přenesená",J539,0)</f>
        <v>0</v>
      </c>
      <c r="BH539" s="135">
        <f>IF(N539="sníž. přenesená",J539,0)</f>
        <v>0</v>
      </c>
      <c r="BI539" s="135">
        <f>IF(N539="nulová",J539,0)</f>
        <v>0</v>
      </c>
      <c r="BJ539" s="16" t="s">
        <v>92</v>
      </c>
      <c r="BK539" s="135">
        <f>ROUND(I539*H539,2)</f>
        <v>0</v>
      </c>
      <c r="BL539" s="16" t="s">
        <v>241</v>
      </c>
      <c r="BM539" s="134" t="s">
        <v>559</v>
      </c>
    </row>
    <row r="540" spans="2:65" s="12" customFormat="1" ht="11.25">
      <c r="B540" s="140"/>
      <c r="D540" s="141" t="s">
        <v>138</v>
      </c>
      <c r="E540" s="142" t="s">
        <v>82</v>
      </c>
      <c r="F540" s="143" t="s">
        <v>140</v>
      </c>
      <c r="H540" s="142" t="s">
        <v>82</v>
      </c>
      <c r="I540" s="144"/>
      <c r="L540" s="140"/>
      <c r="M540" s="145"/>
      <c r="T540" s="146"/>
      <c r="AT540" s="142" t="s">
        <v>138</v>
      </c>
      <c r="AU540" s="142" t="s">
        <v>94</v>
      </c>
      <c r="AV540" s="12" t="s">
        <v>92</v>
      </c>
      <c r="AW540" s="12" t="s">
        <v>42</v>
      </c>
      <c r="AX540" s="12" t="s">
        <v>84</v>
      </c>
      <c r="AY540" s="142" t="s">
        <v>127</v>
      </c>
    </row>
    <row r="541" spans="2:65" s="12" customFormat="1" ht="11.25">
      <c r="B541" s="140"/>
      <c r="D541" s="141" t="s">
        <v>138</v>
      </c>
      <c r="E541" s="142" t="s">
        <v>82</v>
      </c>
      <c r="F541" s="143" t="s">
        <v>333</v>
      </c>
      <c r="H541" s="142" t="s">
        <v>82</v>
      </c>
      <c r="I541" s="144"/>
      <c r="L541" s="140"/>
      <c r="M541" s="145"/>
      <c r="T541" s="146"/>
      <c r="AT541" s="142" t="s">
        <v>138</v>
      </c>
      <c r="AU541" s="142" t="s">
        <v>94</v>
      </c>
      <c r="AV541" s="12" t="s">
        <v>92</v>
      </c>
      <c r="AW541" s="12" t="s">
        <v>42</v>
      </c>
      <c r="AX541" s="12" t="s">
        <v>84</v>
      </c>
      <c r="AY541" s="142" t="s">
        <v>127</v>
      </c>
    </row>
    <row r="542" spans="2:65" s="13" customFormat="1" ht="11.25">
      <c r="B542" s="147"/>
      <c r="D542" s="141" t="s">
        <v>138</v>
      </c>
      <c r="E542" s="148" t="s">
        <v>82</v>
      </c>
      <c r="F542" s="149" t="s">
        <v>560</v>
      </c>
      <c r="H542" s="150">
        <v>3</v>
      </c>
      <c r="I542" s="151"/>
      <c r="L542" s="147"/>
      <c r="M542" s="152"/>
      <c r="T542" s="153"/>
      <c r="AT542" s="148" t="s">
        <v>138</v>
      </c>
      <c r="AU542" s="148" t="s">
        <v>94</v>
      </c>
      <c r="AV542" s="13" t="s">
        <v>94</v>
      </c>
      <c r="AW542" s="13" t="s">
        <v>42</v>
      </c>
      <c r="AX542" s="13" t="s">
        <v>84</v>
      </c>
      <c r="AY542" s="148" t="s">
        <v>127</v>
      </c>
    </row>
    <row r="543" spans="2:65" s="12" customFormat="1" ht="11.25">
      <c r="B543" s="140"/>
      <c r="D543" s="141" t="s">
        <v>138</v>
      </c>
      <c r="E543" s="142" t="s">
        <v>82</v>
      </c>
      <c r="F543" s="143" t="s">
        <v>335</v>
      </c>
      <c r="H543" s="142" t="s">
        <v>82</v>
      </c>
      <c r="I543" s="144"/>
      <c r="L543" s="140"/>
      <c r="M543" s="145"/>
      <c r="T543" s="146"/>
      <c r="AT543" s="142" t="s">
        <v>138</v>
      </c>
      <c r="AU543" s="142" t="s">
        <v>94</v>
      </c>
      <c r="AV543" s="12" t="s">
        <v>92</v>
      </c>
      <c r="AW543" s="12" t="s">
        <v>42</v>
      </c>
      <c r="AX543" s="12" t="s">
        <v>84</v>
      </c>
      <c r="AY543" s="142" t="s">
        <v>127</v>
      </c>
    </row>
    <row r="544" spans="2:65" s="13" customFormat="1" ht="11.25">
      <c r="B544" s="147"/>
      <c r="D544" s="141" t="s">
        <v>138</v>
      </c>
      <c r="E544" s="148" t="s">
        <v>82</v>
      </c>
      <c r="F544" s="149" t="s">
        <v>92</v>
      </c>
      <c r="H544" s="150">
        <v>1</v>
      </c>
      <c r="I544" s="151"/>
      <c r="L544" s="147"/>
      <c r="M544" s="152"/>
      <c r="T544" s="153"/>
      <c r="AT544" s="148" t="s">
        <v>138</v>
      </c>
      <c r="AU544" s="148" t="s">
        <v>94</v>
      </c>
      <c r="AV544" s="13" t="s">
        <v>94</v>
      </c>
      <c r="AW544" s="13" t="s">
        <v>42</v>
      </c>
      <c r="AX544" s="13" t="s">
        <v>84</v>
      </c>
      <c r="AY544" s="148" t="s">
        <v>127</v>
      </c>
    </row>
    <row r="545" spans="2:65" s="14" customFormat="1" ht="11.25">
      <c r="B545" s="154"/>
      <c r="D545" s="141" t="s">
        <v>138</v>
      </c>
      <c r="E545" s="155" t="s">
        <v>82</v>
      </c>
      <c r="F545" s="156" t="s">
        <v>151</v>
      </c>
      <c r="H545" s="157">
        <v>4</v>
      </c>
      <c r="I545" s="158"/>
      <c r="L545" s="154"/>
      <c r="M545" s="159"/>
      <c r="T545" s="160"/>
      <c r="AT545" s="155" t="s">
        <v>138</v>
      </c>
      <c r="AU545" s="155" t="s">
        <v>94</v>
      </c>
      <c r="AV545" s="14" t="s">
        <v>134</v>
      </c>
      <c r="AW545" s="14" t="s">
        <v>42</v>
      </c>
      <c r="AX545" s="14" t="s">
        <v>92</v>
      </c>
      <c r="AY545" s="155" t="s">
        <v>127</v>
      </c>
    </row>
    <row r="546" spans="2:65" s="1" customFormat="1" ht="16.5" customHeight="1">
      <c r="B546" s="32"/>
      <c r="C546" s="161" t="s">
        <v>561</v>
      </c>
      <c r="D546" s="161" t="s">
        <v>194</v>
      </c>
      <c r="E546" s="162" t="s">
        <v>562</v>
      </c>
      <c r="F546" s="163" t="s">
        <v>563</v>
      </c>
      <c r="G546" s="164" t="s">
        <v>188</v>
      </c>
      <c r="H546" s="165">
        <v>2</v>
      </c>
      <c r="I546" s="166"/>
      <c r="J546" s="167">
        <f>ROUND(I546*H546,2)</f>
        <v>0</v>
      </c>
      <c r="K546" s="163" t="s">
        <v>204</v>
      </c>
      <c r="L546" s="168"/>
      <c r="M546" s="169" t="s">
        <v>82</v>
      </c>
      <c r="N546" s="170" t="s">
        <v>54</v>
      </c>
      <c r="P546" s="132">
        <f>O546*H546</f>
        <v>0</v>
      </c>
      <c r="Q546" s="132">
        <v>0</v>
      </c>
      <c r="R546" s="132">
        <f>Q546*H546</f>
        <v>0</v>
      </c>
      <c r="S546" s="132">
        <v>0</v>
      </c>
      <c r="T546" s="133">
        <f>S546*H546</f>
        <v>0</v>
      </c>
      <c r="AR546" s="134" t="s">
        <v>247</v>
      </c>
      <c r="AT546" s="134" t="s">
        <v>194</v>
      </c>
      <c r="AU546" s="134" t="s">
        <v>94</v>
      </c>
      <c r="AY546" s="16" t="s">
        <v>127</v>
      </c>
      <c r="BE546" s="135">
        <f>IF(N546="základní",J546,0)</f>
        <v>0</v>
      </c>
      <c r="BF546" s="135">
        <f>IF(N546="snížená",J546,0)</f>
        <v>0</v>
      </c>
      <c r="BG546" s="135">
        <f>IF(N546="zákl. přenesená",J546,0)</f>
        <v>0</v>
      </c>
      <c r="BH546" s="135">
        <f>IF(N546="sníž. přenesená",J546,0)</f>
        <v>0</v>
      </c>
      <c r="BI546" s="135">
        <f>IF(N546="nulová",J546,0)</f>
        <v>0</v>
      </c>
      <c r="BJ546" s="16" t="s">
        <v>92</v>
      </c>
      <c r="BK546" s="135">
        <f>ROUND(I546*H546,2)</f>
        <v>0</v>
      </c>
      <c r="BL546" s="16" t="s">
        <v>241</v>
      </c>
      <c r="BM546" s="134" t="s">
        <v>564</v>
      </c>
    </row>
    <row r="547" spans="2:65" s="12" customFormat="1" ht="11.25">
      <c r="B547" s="140"/>
      <c r="D547" s="141" t="s">
        <v>138</v>
      </c>
      <c r="E547" s="142" t="s">
        <v>82</v>
      </c>
      <c r="F547" s="143" t="s">
        <v>140</v>
      </c>
      <c r="H547" s="142" t="s">
        <v>82</v>
      </c>
      <c r="I547" s="144"/>
      <c r="L547" s="140"/>
      <c r="M547" s="145"/>
      <c r="T547" s="146"/>
      <c r="AT547" s="142" t="s">
        <v>138</v>
      </c>
      <c r="AU547" s="142" t="s">
        <v>94</v>
      </c>
      <c r="AV547" s="12" t="s">
        <v>92</v>
      </c>
      <c r="AW547" s="12" t="s">
        <v>42</v>
      </c>
      <c r="AX547" s="12" t="s">
        <v>84</v>
      </c>
      <c r="AY547" s="142" t="s">
        <v>127</v>
      </c>
    </row>
    <row r="548" spans="2:65" s="12" customFormat="1" ht="11.25">
      <c r="B548" s="140"/>
      <c r="D548" s="141" t="s">
        <v>138</v>
      </c>
      <c r="E548" s="142" t="s">
        <v>82</v>
      </c>
      <c r="F548" s="143" t="s">
        <v>333</v>
      </c>
      <c r="H548" s="142" t="s">
        <v>82</v>
      </c>
      <c r="I548" s="144"/>
      <c r="L548" s="140"/>
      <c r="M548" s="145"/>
      <c r="T548" s="146"/>
      <c r="AT548" s="142" t="s">
        <v>138</v>
      </c>
      <c r="AU548" s="142" t="s">
        <v>94</v>
      </c>
      <c r="AV548" s="12" t="s">
        <v>92</v>
      </c>
      <c r="AW548" s="12" t="s">
        <v>42</v>
      </c>
      <c r="AX548" s="12" t="s">
        <v>84</v>
      </c>
      <c r="AY548" s="142" t="s">
        <v>127</v>
      </c>
    </row>
    <row r="549" spans="2:65" s="13" customFormat="1" ht="11.25">
      <c r="B549" s="147"/>
      <c r="D549" s="141" t="s">
        <v>138</v>
      </c>
      <c r="E549" s="148" t="s">
        <v>82</v>
      </c>
      <c r="F549" s="149" t="s">
        <v>94</v>
      </c>
      <c r="H549" s="150">
        <v>2</v>
      </c>
      <c r="I549" s="151"/>
      <c r="L549" s="147"/>
      <c r="M549" s="152"/>
      <c r="T549" s="153"/>
      <c r="AT549" s="148" t="s">
        <v>138</v>
      </c>
      <c r="AU549" s="148" t="s">
        <v>94</v>
      </c>
      <c r="AV549" s="13" t="s">
        <v>94</v>
      </c>
      <c r="AW549" s="13" t="s">
        <v>42</v>
      </c>
      <c r="AX549" s="13" t="s">
        <v>92</v>
      </c>
      <c r="AY549" s="148" t="s">
        <v>127</v>
      </c>
    </row>
    <row r="550" spans="2:65" s="1" customFormat="1" ht="16.5" customHeight="1">
      <c r="B550" s="32"/>
      <c r="C550" s="161" t="s">
        <v>565</v>
      </c>
      <c r="D550" s="161" t="s">
        <v>194</v>
      </c>
      <c r="E550" s="162" t="s">
        <v>566</v>
      </c>
      <c r="F550" s="163" t="s">
        <v>567</v>
      </c>
      <c r="G550" s="164" t="s">
        <v>188</v>
      </c>
      <c r="H550" s="165">
        <v>12</v>
      </c>
      <c r="I550" s="166"/>
      <c r="J550" s="167">
        <f>ROUND(I550*H550,2)</f>
        <v>0</v>
      </c>
      <c r="K550" s="163" t="s">
        <v>204</v>
      </c>
      <c r="L550" s="168"/>
      <c r="M550" s="169" t="s">
        <v>82</v>
      </c>
      <c r="N550" s="170" t="s">
        <v>54</v>
      </c>
      <c r="P550" s="132">
        <f>O550*H550</f>
        <v>0</v>
      </c>
      <c r="Q550" s="132">
        <v>0</v>
      </c>
      <c r="R550" s="132">
        <f>Q550*H550</f>
        <v>0</v>
      </c>
      <c r="S550" s="132">
        <v>0</v>
      </c>
      <c r="T550" s="133">
        <f>S550*H550</f>
        <v>0</v>
      </c>
      <c r="AR550" s="134" t="s">
        <v>247</v>
      </c>
      <c r="AT550" s="134" t="s">
        <v>194</v>
      </c>
      <c r="AU550" s="134" t="s">
        <v>94</v>
      </c>
      <c r="AY550" s="16" t="s">
        <v>127</v>
      </c>
      <c r="BE550" s="135">
        <f>IF(N550="základní",J550,0)</f>
        <v>0</v>
      </c>
      <c r="BF550" s="135">
        <f>IF(N550="snížená",J550,0)</f>
        <v>0</v>
      </c>
      <c r="BG550" s="135">
        <f>IF(N550="zákl. přenesená",J550,0)</f>
        <v>0</v>
      </c>
      <c r="BH550" s="135">
        <f>IF(N550="sníž. přenesená",J550,0)</f>
        <v>0</v>
      </c>
      <c r="BI550" s="135">
        <f>IF(N550="nulová",J550,0)</f>
        <v>0</v>
      </c>
      <c r="BJ550" s="16" t="s">
        <v>92</v>
      </c>
      <c r="BK550" s="135">
        <f>ROUND(I550*H550,2)</f>
        <v>0</v>
      </c>
      <c r="BL550" s="16" t="s">
        <v>241</v>
      </c>
      <c r="BM550" s="134" t="s">
        <v>568</v>
      </c>
    </row>
    <row r="551" spans="2:65" s="12" customFormat="1" ht="11.25">
      <c r="B551" s="140"/>
      <c r="D551" s="141" t="s">
        <v>138</v>
      </c>
      <c r="E551" s="142" t="s">
        <v>82</v>
      </c>
      <c r="F551" s="143" t="s">
        <v>140</v>
      </c>
      <c r="H551" s="142" t="s">
        <v>82</v>
      </c>
      <c r="I551" s="144"/>
      <c r="L551" s="140"/>
      <c r="M551" s="145"/>
      <c r="T551" s="146"/>
      <c r="AT551" s="142" t="s">
        <v>138</v>
      </c>
      <c r="AU551" s="142" t="s">
        <v>94</v>
      </c>
      <c r="AV551" s="12" t="s">
        <v>92</v>
      </c>
      <c r="AW551" s="12" t="s">
        <v>42</v>
      </c>
      <c r="AX551" s="12" t="s">
        <v>84</v>
      </c>
      <c r="AY551" s="142" t="s">
        <v>127</v>
      </c>
    </row>
    <row r="552" spans="2:65" s="12" customFormat="1" ht="11.25">
      <c r="B552" s="140"/>
      <c r="D552" s="141" t="s">
        <v>138</v>
      </c>
      <c r="E552" s="142" t="s">
        <v>82</v>
      </c>
      <c r="F552" s="143" t="s">
        <v>333</v>
      </c>
      <c r="H552" s="142" t="s">
        <v>82</v>
      </c>
      <c r="I552" s="144"/>
      <c r="L552" s="140"/>
      <c r="M552" s="145"/>
      <c r="T552" s="146"/>
      <c r="AT552" s="142" t="s">
        <v>138</v>
      </c>
      <c r="AU552" s="142" t="s">
        <v>94</v>
      </c>
      <c r="AV552" s="12" t="s">
        <v>92</v>
      </c>
      <c r="AW552" s="12" t="s">
        <v>42</v>
      </c>
      <c r="AX552" s="12" t="s">
        <v>84</v>
      </c>
      <c r="AY552" s="142" t="s">
        <v>127</v>
      </c>
    </row>
    <row r="553" spans="2:65" s="13" customFormat="1" ht="11.25">
      <c r="B553" s="147"/>
      <c r="D553" s="141" t="s">
        <v>138</v>
      </c>
      <c r="E553" s="148" t="s">
        <v>82</v>
      </c>
      <c r="F553" s="149" t="s">
        <v>569</v>
      </c>
      <c r="H553" s="150">
        <v>8</v>
      </c>
      <c r="I553" s="151"/>
      <c r="L553" s="147"/>
      <c r="M553" s="152"/>
      <c r="T553" s="153"/>
      <c r="AT553" s="148" t="s">
        <v>138</v>
      </c>
      <c r="AU553" s="148" t="s">
        <v>94</v>
      </c>
      <c r="AV553" s="13" t="s">
        <v>94</v>
      </c>
      <c r="AW553" s="13" t="s">
        <v>42</v>
      </c>
      <c r="AX553" s="13" t="s">
        <v>84</v>
      </c>
      <c r="AY553" s="148" t="s">
        <v>127</v>
      </c>
    </row>
    <row r="554" spans="2:65" s="12" customFormat="1" ht="11.25">
      <c r="B554" s="140"/>
      <c r="D554" s="141" t="s">
        <v>138</v>
      </c>
      <c r="E554" s="142" t="s">
        <v>82</v>
      </c>
      <c r="F554" s="143" t="s">
        <v>335</v>
      </c>
      <c r="H554" s="142" t="s">
        <v>82</v>
      </c>
      <c r="I554" s="144"/>
      <c r="L554" s="140"/>
      <c r="M554" s="145"/>
      <c r="T554" s="146"/>
      <c r="AT554" s="142" t="s">
        <v>138</v>
      </c>
      <c r="AU554" s="142" t="s">
        <v>94</v>
      </c>
      <c r="AV554" s="12" t="s">
        <v>92</v>
      </c>
      <c r="AW554" s="12" t="s">
        <v>42</v>
      </c>
      <c r="AX554" s="12" t="s">
        <v>84</v>
      </c>
      <c r="AY554" s="142" t="s">
        <v>127</v>
      </c>
    </row>
    <row r="555" spans="2:65" s="13" customFormat="1" ht="11.25">
      <c r="B555" s="147"/>
      <c r="D555" s="141" t="s">
        <v>138</v>
      </c>
      <c r="E555" s="148" t="s">
        <v>82</v>
      </c>
      <c r="F555" s="149" t="s">
        <v>287</v>
      </c>
      <c r="H555" s="150">
        <v>4</v>
      </c>
      <c r="I555" s="151"/>
      <c r="L555" s="147"/>
      <c r="M555" s="152"/>
      <c r="T555" s="153"/>
      <c r="AT555" s="148" t="s">
        <v>138</v>
      </c>
      <c r="AU555" s="148" t="s">
        <v>94</v>
      </c>
      <c r="AV555" s="13" t="s">
        <v>94</v>
      </c>
      <c r="AW555" s="13" t="s">
        <v>42</v>
      </c>
      <c r="AX555" s="13" t="s">
        <v>84</v>
      </c>
      <c r="AY555" s="148" t="s">
        <v>127</v>
      </c>
    </row>
    <row r="556" spans="2:65" s="14" customFormat="1" ht="11.25">
      <c r="B556" s="154"/>
      <c r="D556" s="141" t="s">
        <v>138</v>
      </c>
      <c r="E556" s="155" t="s">
        <v>82</v>
      </c>
      <c r="F556" s="156" t="s">
        <v>151</v>
      </c>
      <c r="H556" s="157">
        <v>12</v>
      </c>
      <c r="I556" s="158"/>
      <c r="L556" s="154"/>
      <c r="M556" s="159"/>
      <c r="T556" s="160"/>
      <c r="AT556" s="155" t="s">
        <v>138</v>
      </c>
      <c r="AU556" s="155" t="s">
        <v>94</v>
      </c>
      <c r="AV556" s="14" t="s">
        <v>134</v>
      </c>
      <c r="AW556" s="14" t="s">
        <v>42</v>
      </c>
      <c r="AX556" s="14" t="s">
        <v>92</v>
      </c>
      <c r="AY556" s="155" t="s">
        <v>127</v>
      </c>
    </row>
    <row r="557" spans="2:65" s="1" customFormat="1" ht="16.5" customHeight="1">
      <c r="B557" s="32"/>
      <c r="C557" s="161" t="s">
        <v>570</v>
      </c>
      <c r="D557" s="161" t="s">
        <v>194</v>
      </c>
      <c r="E557" s="162" t="s">
        <v>571</v>
      </c>
      <c r="F557" s="163" t="s">
        <v>572</v>
      </c>
      <c r="G557" s="164" t="s">
        <v>188</v>
      </c>
      <c r="H557" s="165">
        <v>1</v>
      </c>
      <c r="I557" s="166"/>
      <c r="J557" s="167">
        <f>ROUND(I557*H557,2)</f>
        <v>0</v>
      </c>
      <c r="K557" s="163" t="s">
        <v>204</v>
      </c>
      <c r="L557" s="168"/>
      <c r="M557" s="169" t="s">
        <v>82</v>
      </c>
      <c r="N557" s="170" t="s">
        <v>54</v>
      </c>
      <c r="P557" s="132">
        <f>O557*H557</f>
        <v>0</v>
      </c>
      <c r="Q557" s="132">
        <v>0</v>
      </c>
      <c r="R557" s="132">
        <f>Q557*H557</f>
        <v>0</v>
      </c>
      <c r="S557" s="132">
        <v>0</v>
      </c>
      <c r="T557" s="133">
        <f>S557*H557</f>
        <v>0</v>
      </c>
      <c r="AR557" s="134" t="s">
        <v>247</v>
      </c>
      <c r="AT557" s="134" t="s">
        <v>194</v>
      </c>
      <c r="AU557" s="134" t="s">
        <v>94</v>
      </c>
      <c r="AY557" s="16" t="s">
        <v>127</v>
      </c>
      <c r="BE557" s="135">
        <f>IF(N557="základní",J557,0)</f>
        <v>0</v>
      </c>
      <c r="BF557" s="135">
        <f>IF(N557="snížená",J557,0)</f>
        <v>0</v>
      </c>
      <c r="BG557" s="135">
        <f>IF(N557="zákl. přenesená",J557,0)</f>
        <v>0</v>
      </c>
      <c r="BH557" s="135">
        <f>IF(N557="sníž. přenesená",J557,0)</f>
        <v>0</v>
      </c>
      <c r="BI557" s="135">
        <f>IF(N557="nulová",J557,0)</f>
        <v>0</v>
      </c>
      <c r="BJ557" s="16" t="s">
        <v>92</v>
      </c>
      <c r="BK557" s="135">
        <f>ROUND(I557*H557,2)</f>
        <v>0</v>
      </c>
      <c r="BL557" s="16" t="s">
        <v>241</v>
      </c>
      <c r="BM557" s="134" t="s">
        <v>573</v>
      </c>
    </row>
    <row r="558" spans="2:65" s="12" customFormat="1" ht="11.25">
      <c r="B558" s="140"/>
      <c r="D558" s="141" t="s">
        <v>138</v>
      </c>
      <c r="E558" s="142" t="s">
        <v>82</v>
      </c>
      <c r="F558" s="143" t="s">
        <v>140</v>
      </c>
      <c r="H558" s="142" t="s">
        <v>82</v>
      </c>
      <c r="I558" s="144"/>
      <c r="L558" s="140"/>
      <c r="M558" s="145"/>
      <c r="T558" s="146"/>
      <c r="AT558" s="142" t="s">
        <v>138</v>
      </c>
      <c r="AU558" s="142" t="s">
        <v>94</v>
      </c>
      <c r="AV558" s="12" t="s">
        <v>92</v>
      </c>
      <c r="AW558" s="12" t="s">
        <v>42</v>
      </c>
      <c r="AX558" s="12" t="s">
        <v>84</v>
      </c>
      <c r="AY558" s="142" t="s">
        <v>127</v>
      </c>
    </row>
    <row r="559" spans="2:65" s="12" customFormat="1" ht="11.25">
      <c r="B559" s="140"/>
      <c r="D559" s="141" t="s">
        <v>138</v>
      </c>
      <c r="E559" s="142" t="s">
        <v>82</v>
      </c>
      <c r="F559" s="143" t="s">
        <v>335</v>
      </c>
      <c r="H559" s="142" t="s">
        <v>82</v>
      </c>
      <c r="I559" s="144"/>
      <c r="L559" s="140"/>
      <c r="M559" s="145"/>
      <c r="T559" s="146"/>
      <c r="AT559" s="142" t="s">
        <v>138</v>
      </c>
      <c r="AU559" s="142" t="s">
        <v>94</v>
      </c>
      <c r="AV559" s="12" t="s">
        <v>92</v>
      </c>
      <c r="AW559" s="12" t="s">
        <v>42</v>
      </c>
      <c r="AX559" s="12" t="s">
        <v>84</v>
      </c>
      <c r="AY559" s="142" t="s">
        <v>127</v>
      </c>
    </row>
    <row r="560" spans="2:65" s="13" customFormat="1" ht="11.25">
      <c r="B560" s="147"/>
      <c r="D560" s="141" t="s">
        <v>138</v>
      </c>
      <c r="E560" s="148" t="s">
        <v>82</v>
      </c>
      <c r="F560" s="149" t="s">
        <v>92</v>
      </c>
      <c r="H560" s="150">
        <v>1</v>
      </c>
      <c r="I560" s="151"/>
      <c r="L560" s="147"/>
      <c r="M560" s="152"/>
      <c r="T560" s="153"/>
      <c r="AT560" s="148" t="s">
        <v>138</v>
      </c>
      <c r="AU560" s="148" t="s">
        <v>94</v>
      </c>
      <c r="AV560" s="13" t="s">
        <v>94</v>
      </c>
      <c r="AW560" s="13" t="s">
        <v>42</v>
      </c>
      <c r="AX560" s="13" t="s">
        <v>92</v>
      </c>
      <c r="AY560" s="148" t="s">
        <v>127</v>
      </c>
    </row>
    <row r="561" spans="2:65" s="1" customFormat="1" ht="16.5" customHeight="1">
      <c r="B561" s="32"/>
      <c r="C561" s="161" t="s">
        <v>574</v>
      </c>
      <c r="D561" s="161" t="s">
        <v>194</v>
      </c>
      <c r="E561" s="162" t="s">
        <v>575</v>
      </c>
      <c r="F561" s="163" t="s">
        <v>576</v>
      </c>
      <c r="G561" s="164" t="s">
        <v>188</v>
      </c>
      <c r="H561" s="165">
        <v>2</v>
      </c>
      <c r="I561" s="166"/>
      <c r="J561" s="167">
        <f>ROUND(I561*H561,2)</f>
        <v>0</v>
      </c>
      <c r="K561" s="163" t="s">
        <v>204</v>
      </c>
      <c r="L561" s="168"/>
      <c r="M561" s="169" t="s">
        <v>82</v>
      </c>
      <c r="N561" s="170" t="s">
        <v>54</v>
      </c>
      <c r="P561" s="132">
        <f>O561*H561</f>
        <v>0</v>
      </c>
      <c r="Q561" s="132">
        <v>0</v>
      </c>
      <c r="R561" s="132">
        <f>Q561*H561</f>
        <v>0</v>
      </c>
      <c r="S561" s="132">
        <v>0</v>
      </c>
      <c r="T561" s="133">
        <f>S561*H561</f>
        <v>0</v>
      </c>
      <c r="AR561" s="134" t="s">
        <v>247</v>
      </c>
      <c r="AT561" s="134" t="s">
        <v>194</v>
      </c>
      <c r="AU561" s="134" t="s">
        <v>94</v>
      </c>
      <c r="AY561" s="16" t="s">
        <v>127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6" t="s">
        <v>92</v>
      </c>
      <c r="BK561" s="135">
        <f>ROUND(I561*H561,2)</f>
        <v>0</v>
      </c>
      <c r="BL561" s="16" t="s">
        <v>241</v>
      </c>
      <c r="BM561" s="134" t="s">
        <v>577</v>
      </c>
    </row>
    <row r="562" spans="2:65" s="12" customFormat="1" ht="11.25">
      <c r="B562" s="140"/>
      <c r="D562" s="141" t="s">
        <v>138</v>
      </c>
      <c r="E562" s="142" t="s">
        <v>82</v>
      </c>
      <c r="F562" s="143" t="s">
        <v>140</v>
      </c>
      <c r="H562" s="142" t="s">
        <v>82</v>
      </c>
      <c r="I562" s="144"/>
      <c r="L562" s="140"/>
      <c r="M562" s="145"/>
      <c r="T562" s="146"/>
      <c r="AT562" s="142" t="s">
        <v>138</v>
      </c>
      <c r="AU562" s="142" t="s">
        <v>94</v>
      </c>
      <c r="AV562" s="12" t="s">
        <v>92</v>
      </c>
      <c r="AW562" s="12" t="s">
        <v>42</v>
      </c>
      <c r="AX562" s="12" t="s">
        <v>84</v>
      </c>
      <c r="AY562" s="142" t="s">
        <v>127</v>
      </c>
    </row>
    <row r="563" spans="2:65" s="12" customFormat="1" ht="11.25">
      <c r="B563" s="140"/>
      <c r="D563" s="141" t="s">
        <v>138</v>
      </c>
      <c r="E563" s="142" t="s">
        <v>82</v>
      </c>
      <c r="F563" s="143" t="s">
        <v>335</v>
      </c>
      <c r="H563" s="142" t="s">
        <v>82</v>
      </c>
      <c r="I563" s="144"/>
      <c r="L563" s="140"/>
      <c r="M563" s="145"/>
      <c r="T563" s="146"/>
      <c r="AT563" s="142" t="s">
        <v>138</v>
      </c>
      <c r="AU563" s="142" t="s">
        <v>94</v>
      </c>
      <c r="AV563" s="12" t="s">
        <v>92</v>
      </c>
      <c r="AW563" s="12" t="s">
        <v>42</v>
      </c>
      <c r="AX563" s="12" t="s">
        <v>84</v>
      </c>
      <c r="AY563" s="142" t="s">
        <v>127</v>
      </c>
    </row>
    <row r="564" spans="2:65" s="13" customFormat="1" ht="11.25">
      <c r="B564" s="147"/>
      <c r="D564" s="141" t="s">
        <v>138</v>
      </c>
      <c r="E564" s="148" t="s">
        <v>82</v>
      </c>
      <c r="F564" s="149" t="s">
        <v>94</v>
      </c>
      <c r="H564" s="150">
        <v>2</v>
      </c>
      <c r="I564" s="151"/>
      <c r="L564" s="147"/>
      <c r="M564" s="152"/>
      <c r="T564" s="153"/>
      <c r="AT564" s="148" t="s">
        <v>138</v>
      </c>
      <c r="AU564" s="148" t="s">
        <v>94</v>
      </c>
      <c r="AV564" s="13" t="s">
        <v>94</v>
      </c>
      <c r="AW564" s="13" t="s">
        <v>42</v>
      </c>
      <c r="AX564" s="13" t="s">
        <v>92</v>
      </c>
      <c r="AY564" s="148" t="s">
        <v>127</v>
      </c>
    </row>
    <row r="565" spans="2:65" s="1" customFormat="1" ht="16.5" customHeight="1">
      <c r="B565" s="32"/>
      <c r="C565" s="161" t="s">
        <v>578</v>
      </c>
      <c r="D565" s="161" t="s">
        <v>194</v>
      </c>
      <c r="E565" s="162" t="s">
        <v>579</v>
      </c>
      <c r="F565" s="163" t="s">
        <v>580</v>
      </c>
      <c r="G565" s="164" t="s">
        <v>581</v>
      </c>
      <c r="H565" s="165">
        <v>6</v>
      </c>
      <c r="I565" s="166"/>
      <c r="J565" s="167">
        <f>ROUND(I565*H565,2)</f>
        <v>0</v>
      </c>
      <c r="K565" s="163" t="s">
        <v>204</v>
      </c>
      <c r="L565" s="168"/>
      <c r="M565" s="169" t="s">
        <v>82</v>
      </c>
      <c r="N565" s="170" t="s">
        <v>54</v>
      </c>
      <c r="P565" s="132">
        <f>O565*H565</f>
        <v>0</v>
      </c>
      <c r="Q565" s="132">
        <v>0</v>
      </c>
      <c r="R565" s="132">
        <f>Q565*H565</f>
        <v>0</v>
      </c>
      <c r="S565" s="132">
        <v>0</v>
      </c>
      <c r="T565" s="133">
        <f>S565*H565</f>
        <v>0</v>
      </c>
      <c r="AR565" s="134" t="s">
        <v>247</v>
      </c>
      <c r="AT565" s="134" t="s">
        <v>194</v>
      </c>
      <c r="AU565" s="134" t="s">
        <v>94</v>
      </c>
      <c r="AY565" s="16" t="s">
        <v>127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6" t="s">
        <v>92</v>
      </c>
      <c r="BK565" s="135">
        <f>ROUND(I565*H565,2)</f>
        <v>0</v>
      </c>
      <c r="BL565" s="16" t="s">
        <v>241</v>
      </c>
      <c r="BM565" s="134" t="s">
        <v>582</v>
      </c>
    </row>
    <row r="566" spans="2:65" s="12" customFormat="1" ht="11.25">
      <c r="B566" s="140"/>
      <c r="D566" s="141" t="s">
        <v>138</v>
      </c>
      <c r="E566" s="142" t="s">
        <v>82</v>
      </c>
      <c r="F566" s="143" t="s">
        <v>140</v>
      </c>
      <c r="H566" s="142" t="s">
        <v>82</v>
      </c>
      <c r="I566" s="144"/>
      <c r="L566" s="140"/>
      <c r="M566" s="145"/>
      <c r="T566" s="146"/>
      <c r="AT566" s="142" t="s">
        <v>138</v>
      </c>
      <c r="AU566" s="142" t="s">
        <v>94</v>
      </c>
      <c r="AV566" s="12" t="s">
        <v>92</v>
      </c>
      <c r="AW566" s="12" t="s">
        <v>42</v>
      </c>
      <c r="AX566" s="12" t="s">
        <v>84</v>
      </c>
      <c r="AY566" s="142" t="s">
        <v>127</v>
      </c>
    </row>
    <row r="567" spans="2:65" s="12" customFormat="1" ht="11.25">
      <c r="B567" s="140"/>
      <c r="D567" s="141" t="s">
        <v>138</v>
      </c>
      <c r="E567" s="142" t="s">
        <v>82</v>
      </c>
      <c r="F567" s="143" t="s">
        <v>333</v>
      </c>
      <c r="H567" s="142" t="s">
        <v>82</v>
      </c>
      <c r="I567" s="144"/>
      <c r="L567" s="140"/>
      <c r="M567" s="145"/>
      <c r="T567" s="146"/>
      <c r="AT567" s="142" t="s">
        <v>138</v>
      </c>
      <c r="AU567" s="142" t="s">
        <v>94</v>
      </c>
      <c r="AV567" s="12" t="s">
        <v>92</v>
      </c>
      <c r="AW567" s="12" t="s">
        <v>42</v>
      </c>
      <c r="AX567" s="12" t="s">
        <v>84</v>
      </c>
      <c r="AY567" s="142" t="s">
        <v>127</v>
      </c>
    </row>
    <row r="568" spans="2:65" s="13" customFormat="1" ht="11.25">
      <c r="B568" s="147"/>
      <c r="D568" s="141" t="s">
        <v>138</v>
      </c>
      <c r="E568" s="148" t="s">
        <v>82</v>
      </c>
      <c r="F568" s="149" t="s">
        <v>134</v>
      </c>
      <c r="H568" s="150">
        <v>4</v>
      </c>
      <c r="I568" s="151"/>
      <c r="L568" s="147"/>
      <c r="M568" s="152"/>
      <c r="T568" s="153"/>
      <c r="AT568" s="148" t="s">
        <v>138</v>
      </c>
      <c r="AU568" s="148" t="s">
        <v>94</v>
      </c>
      <c r="AV568" s="13" t="s">
        <v>94</v>
      </c>
      <c r="AW568" s="13" t="s">
        <v>42</v>
      </c>
      <c r="AX568" s="13" t="s">
        <v>84</v>
      </c>
      <c r="AY568" s="148" t="s">
        <v>127</v>
      </c>
    </row>
    <row r="569" spans="2:65" s="12" customFormat="1" ht="11.25">
      <c r="B569" s="140"/>
      <c r="D569" s="141" t="s">
        <v>138</v>
      </c>
      <c r="E569" s="142" t="s">
        <v>82</v>
      </c>
      <c r="F569" s="143" t="s">
        <v>335</v>
      </c>
      <c r="H569" s="142" t="s">
        <v>82</v>
      </c>
      <c r="I569" s="144"/>
      <c r="L569" s="140"/>
      <c r="M569" s="145"/>
      <c r="T569" s="146"/>
      <c r="AT569" s="142" t="s">
        <v>138</v>
      </c>
      <c r="AU569" s="142" t="s">
        <v>94</v>
      </c>
      <c r="AV569" s="12" t="s">
        <v>92</v>
      </c>
      <c r="AW569" s="12" t="s">
        <v>42</v>
      </c>
      <c r="AX569" s="12" t="s">
        <v>84</v>
      </c>
      <c r="AY569" s="142" t="s">
        <v>127</v>
      </c>
    </row>
    <row r="570" spans="2:65" s="13" customFormat="1" ht="11.25">
      <c r="B570" s="147"/>
      <c r="D570" s="141" t="s">
        <v>138</v>
      </c>
      <c r="E570" s="148" t="s">
        <v>82</v>
      </c>
      <c r="F570" s="149" t="s">
        <v>94</v>
      </c>
      <c r="H570" s="150">
        <v>2</v>
      </c>
      <c r="I570" s="151"/>
      <c r="L570" s="147"/>
      <c r="M570" s="152"/>
      <c r="T570" s="153"/>
      <c r="AT570" s="148" t="s">
        <v>138</v>
      </c>
      <c r="AU570" s="148" t="s">
        <v>94</v>
      </c>
      <c r="AV570" s="13" t="s">
        <v>94</v>
      </c>
      <c r="AW570" s="13" t="s">
        <v>42</v>
      </c>
      <c r="AX570" s="13" t="s">
        <v>84</v>
      </c>
      <c r="AY570" s="148" t="s">
        <v>127</v>
      </c>
    </row>
    <row r="571" spans="2:65" s="14" customFormat="1" ht="11.25">
      <c r="B571" s="154"/>
      <c r="D571" s="141" t="s">
        <v>138</v>
      </c>
      <c r="E571" s="155" t="s">
        <v>82</v>
      </c>
      <c r="F571" s="156" t="s">
        <v>151</v>
      </c>
      <c r="H571" s="157">
        <v>6</v>
      </c>
      <c r="I571" s="158"/>
      <c r="L571" s="154"/>
      <c r="M571" s="159"/>
      <c r="T571" s="160"/>
      <c r="AT571" s="155" t="s">
        <v>138</v>
      </c>
      <c r="AU571" s="155" t="s">
        <v>94</v>
      </c>
      <c r="AV571" s="14" t="s">
        <v>134</v>
      </c>
      <c r="AW571" s="14" t="s">
        <v>42</v>
      </c>
      <c r="AX571" s="14" t="s">
        <v>92</v>
      </c>
      <c r="AY571" s="155" t="s">
        <v>127</v>
      </c>
    </row>
    <row r="572" spans="2:65" s="1" customFormat="1" ht="16.5" customHeight="1">
      <c r="B572" s="32"/>
      <c r="C572" s="161" t="s">
        <v>583</v>
      </c>
      <c r="D572" s="161" t="s">
        <v>194</v>
      </c>
      <c r="E572" s="162" t="s">
        <v>435</v>
      </c>
      <c r="F572" s="163" t="s">
        <v>224</v>
      </c>
      <c r="G572" s="164" t="s">
        <v>225</v>
      </c>
      <c r="H572" s="165">
        <v>3.7679999999999998</v>
      </c>
      <c r="I572" s="166"/>
      <c r="J572" s="167">
        <f>ROUND(I572*H572,2)</f>
        <v>0</v>
      </c>
      <c r="K572" s="163" t="s">
        <v>133</v>
      </c>
      <c r="L572" s="168"/>
      <c r="M572" s="169" t="s">
        <v>82</v>
      </c>
      <c r="N572" s="170" t="s">
        <v>54</v>
      </c>
      <c r="P572" s="132">
        <f>O572*H572</f>
        <v>0</v>
      </c>
      <c r="Q572" s="132">
        <v>8.0000000000000007E-5</v>
      </c>
      <c r="R572" s="132">
        <f>Q572*H572</f>
        <v>3.0143999999999999E-4</v>
      </c>
      <c r="S572" s="132">
        <v>0</v>
      </c>
      <c r="T572" s="133">
        <f>S572*H572</f>
        <v>0</v>
      </c>
      <c r="AR572" s="134" t="s">
        <v>247</v>
      </c>
      <c r="AT572" s="134" t="s">
        <v>194</v>
      </c>
      <c r="AU572" s="134" t="s">
        <v>94</v>
      </c>
      <c r="AY572" s="16" t="s">
        <v>127</v>
      </c>
      <c r="BE572" s="135">
        <f>IF(N572="základní",J572,0)</f>
        <v>0</v>
      </c>
      <c r="BF572" s="135">
        <f>IF(N572="snížená",J572,0)</f>
        <v>0</v>
      </c>
      <c r="BG572" s="135">
        <f>IF(N572="zákl. přenesená",J572,0)</f>
        <v>0</v>
      </c>
      <c r="BH572" s="135">
        <f>IF(N572="sníž. přenesená",J572,0)</f>
        <v>0</v>
      </c>
      <c r="BI572" s="135">
        <f>IF(N572="nulová",J572,0)</f>
        <v>0</v>
      </c>
      <c r="BJ572" s="16" t="s">
        <v>92</v>
      </c>
      <c r="BK572" s="135">
        <f>ROUND(I572*H572,2)</f>
        <v>0</v>
      </c>
      <c r="BL572" s="16" t="s">
        <v>241</v>
      </c>
      <c r="BM572" s="134" t="s">
        <v>584</v>
      </c>
    </row>
    <row r="573" spans="2:65" s="12" customFormat="1" ht="11.25">
      <c r="B573" s="140"/>
      <c r="D573" s="141" t="s">
        <v>138</v>
      </c>
      <c r="E573" s="142" t="s">
        <v>82</v>
      </c>
      <c r="F573" s="143" t="s">
        <v>140</v>
      </c>
      <c r="H573" s="142" t="s">
        <v>82</v>
      </c>
      <c r="I573" s="144"/>
      <c r="L573" s="140"/>
      <c r="M573" s="145"/>
      <c r="T573" s="146"/>
      <c r="AT573" s="142" t="s">
        <v>138</v>
      </c>
      <c r="AU573" s="142" t="s">
        <v>94</v>
      </c>
      <c r="AV573" s="12" t="s">
        <v>92</v>
      </c>
      <c r="AW573" s="12" t="s">
        <v>42</v>
      </c>
      <c r="AX573" s="12" t="s">
        <v>84</v>
      </c>
      <c r="AY573" s="142" t="s">
        <v>127</v>
      </c>
    </row>
    <row r="574" spans="2:65" s="12" customFormat="1" ht="11.25">
      <c r="B574" s="140"/>
      <c r="D574" s="141" t="s">
        <v>138</v>
      </c>
      <c r="E574" s="142" t="s">
        <v>82</v>
      </c>
      <c r="F574" s="143" t="s">
        <v>333</v>
      </c>
      <c r="H574" s="142" t="s">
        <v>82</v>
      </c>
      <c r="I574" s="144"/>
      <c r="L574" s="140"/>
      <c r="M574" s="145"/>
      <c r="T574" s="146"/>
      <c r="AT574" s="142" t="s">
        <v>138</v>
      </c>
      <c r="AU574" s="142" t="s">
        <v>94</v>
      </c>
      <c r="AV574" s="12" t="s">
        <v>92</v>
      </c>
      <c r="AW574" s="12" t="s">
        <v>42</v>
      </c>
      <c r="AX574" s="12" t="s">
        <v>84</v>
      </c>
      <c r="AY574" s="142" t="s">
        <v>127</v>
      </c>
    </row>
    <row r="575" spans="2:65" s="13" customFormat="1" ht="11.25">
      <c r="B575" s="147"/>
      <c r="D575" s="141" t="s">
        <v>138</v>
      </c>
      <c r="E575" s="148" t="s">
        <v>82</v>
      </c>
      <c r="F575" s="149" t="s">
        <v>585</v>
      </c>
      <c r="H575" s="150">
        <v>2.512</v>
      </c>
      <c r="I575" s="151"/>
      <c r="L575" s="147"/>
      <c r="M575" s="152"/>
      <c r="T575" s="153"/>
      <c r="AT575" s="148" t="s">
        <v>138</v>
      </c>
      <c r="AU575" s="148" t="s">
        <v>94</v>
      </c>
      <c r="AV575" s="13" t="s">
        <v>94</v>
      </c>
      <c r="AW575" s="13" t="s">
        <v>42</v>
      </c>
      <c r="AX575" s="13" t="s">
        <v>84</v>
      </c>
      <c r="AY575" s="148" t="s">
        <v>127</v>
      </c>
    </row>
    <row r="576" spans="2:65" s="12" customFormat="1" ht="11.25">
      <c r="B576" s="140"/>
      <c r="D576" s="141" t="s">
        <v>138</v>
      </c>
      <c r="E576" s="142" t="s">
        <v>82</v>
      </c>
      <c r="F576" s="143" t="s">
        <v>335</v>
      </c>
      <c r="H576" s="142" t="s">
        <v>82</v>
      </c>
      <c r="I576" s="144"/>
      <c r="L576" s="140"/>
      <c r="M576" s="145"/>
      <c r="T576" s="146"/>
      <c r="AT576" s="142" t="s">
        <v>138</v>
      </c>
      <c r="AU576" s="142" t="s">
        <v>94</v>
      </c>
      <c r="AV576" s="12" t="s">
        <v>92</v>
      </c>
      <c r="AW576" s="12" t="s">
        <v>42</v>
      </c>
      <c r="AX576" s="12" t="s">
        <v>84</v>
      </c>
      <c r="AY576" s="142" t="s">
        <v>127</v>
      </c>
    </row>
    <row r="577" spans="2:65" s="13" customFormat="1" ht="11.25">
      <c r="B577" s="147"/>
      <c r="D577" s="141" t="s">
        <v>138</v>
      </c>
      <c r="E577" s="148" t="s">
        <v>82</v>
      </c>
      <c r="F577" s="149" t="s">
        <v>228</v>
      </c>
      <c r="H577" s="150">
        <v>1.256</v>
      </c>
      <c r="I577" s="151"/>
      <c r="L577" s="147"/>
      <c r="M577" s="152"/>
      <c r="T577" s="153"/>
      <c r="AT577" s="148" t="s">
        <v>138</v>
      </c>
      <c r="AU577" s="148" t="s">
        <v>94</v>
      </c>
      <c r="AV577" s="13" t="s">
        <v>94</v>
      </c>
      <c r="AW577" s="13" t="s">
        <v>42</v>
      </c>
      <c r="AX577" s="13" t="s">
        <v>84</v>
      </c>
      <c r="AY577" s="148" t="s">
        <v>127</v>
      </c>
    </row>
    <row r="578" spans="2:65" s="14" customFormat="1" ht="11.25">
      <c r="B578" s="154"/>
      <c r="D578" s="141" t="s">
        <v>138</v>
      </c>
      <c r="E578" s="155" t="s">
        <v>82</v>
      </c>
      <c r="F578" s="156" t="s">
        <v>151</v>
      </c>
      <c r="H578" s="157">
        <v>3.7679999999999998</v>
      </c>
      <c r="I578" s="158"/>
      <c r="L578" s="154"/>
      <c r="M578" s="159"/>
      <c r="T578" s="160"/>
      <c r="AT578" s="155" t="s">
        <v>138</v>
      </c>
      <c r="AU578" s="155" t="s">
        <v>94</v>
      </c>
      <c r="AV578" s="14" t="s">
        <v>134</v>
      </c>
      <c r="AW578" s="14" t="s">
        <v>42</v>
      </c>
      <c r="AX578" s="14" t="s">
        <v>92</v>
      </c>
      <c r="AY578" s="155" t="s">
        <v>127</v>
      </c>
    </row>
    <row r="579" spans="2:65" s="1" customFormat="1" ht="24.2" customHeight="1">
      <c r="B579" s="32"/>
      <c r="C579" s="161" t="s">
        <v>586</v>
      </c>
      <c r="D579" s="161" t="s">
        <v>194</v>
      </c>
      <c r="E579" s="162" t="s">
        <v>440</v>
      </c>
      <c r="F579" s="163" t="s">
        <v>231</v>
      </c>
      <c r="G579" s="164" t="s">
        <v>232</v>
      </c>
      <c r="H579" s="165">
        <v>0.06</v>
      </c>
      <c r="I579" s="166"/>
      <c r="J579" s="167">
        <f>ROUND(I579*H579,2)</f>
        <v>0</v>
      </c>
      <c r="K579" s="163" t="s">
        <v>133</v>
      </c>
      <c r="L579" s="168"/>
      <c r="M579" s="169" t="s">
        <v>82</v>
      </c>
      <c r="N579" s="170" t="s">
        <v>54</v>
      </c>
      <c r="P579" s="132">
        <f>O579*H579</f>
        <v>0</v>
      </c>
      <c r="Q579" s="132">
        <v>5.0000000000000001E-4</v>
      </c>
      <c r="R579" s="132">
        <f>Q579*H579</f>
        <v>3.0000000000000001E-5</v>
      </c>
      <c r="S579" s="132">
        <v>0</v>
      </c>
      <c r="T579" s="133">
        <f>S579*H579</f>
        <v>0</v>
      </c>
      <c r="AR579" s="134" t="s">
        <v>247</v>
      </c>
      <c r="AT579" s="134" t="s">
        <v>194</v>
      </c>
      <c r="AU579" s="134" t="s">
        <v>94</v>
      </c>
      <c r="AY579" s="16" t="s">
        <v>127</v>
      </c>
      <c r="BE579" s="135">
        <f>IF(N579="základní",J579,0)</f>
        <v>0</v>
      </c>
      <c r="BF579" s="135">
        <f>IF(N579="snížená",J579,0)</f>
        <v>0</v>
      </c>
      <c r="BG579" s="135">
        <f>IF(N579="zákl. přenesená",J579,0)</f>
        <v>0</v>
      </c>
      <c r="BH579" s="135">
        <f>IF(N579="sníž. přenesená",J579,0)</f>
        <v>0</v>
      </c>
      <c r="BI579" s="135">
        <f>IF(N579="nulová",J579,0)</f>
        <v>0</v>
      </c>
      <c r="BJ579" s="16" t="s">
        <v>92</v>
      </c>
      <c r="BK579" s="135">
        <f>ROUND(I579*H579,2)</f>
        <v>0</v>
      </c>
      <c r="BL579" s="16" t="s">
        <v>241</v>
      </c>
      <c r="BM579" s="134" t="s">
        <v>587</v>
      </c>
    </row>
    <row r="580" spans="2:65" s="12" customFormat="1" ht="11.25">
      <c r="B580" s="140"/>
      <c r="D580" s="141" t="s">
        <v>138</v>
      </c>
      <c r="E580" s="142" t="s">
        <v>82</v>
      </c>
      <c r="F580" s="143" t="s">
        <v>140</v>
      </c>
      <c r="H580" s="142" t="s">
        <v>82</v>
      </c>
      <c r="I580" s="144"/>
      <c r="L580" s="140"/>
      <c r="M580" s="145"/>
      <c r="T580" s="146"/>
      <c r="AT580" s="142" t="s">
        <v>138</v>
      </c>
      <c r="AU580" s="142" t="s">
        <v>94</v>
      </c>
      <c r="AV580" s="12" t="s">
        <v>92</v>
      </c>
      <c r="AW580" s="12" t="s">
        <v>42</v>
      </c>
      <c r="AX580" s="12" t="s">
        <v>84</v>
      </c>
      <c r="AY580" s="142" t="s">
        <v>127</v>
      </c>
    </row>
    <row r="581" spans="2:65" s="12" customFormat="1" ht="11.25">
      <c r="B581" s="140"/>
      <c r="D581" s="141" t="s">
        <v>138</v>
      </c>
      <c r="E581" s="142" t="s">
        <v>82</v>
      </c>
      <c r="F581" s="143" t="s">
        <v>333</v>
      </c>
      <c r="H581" s="142" t="s">
        <v>82</v>
      </c>
      <c r="I581" s="144"/>
      <c r="L581" s="140"/>
      <c r="M581" s="145"/>
      <c r="T581" s="146"/>
      <c r="AT581" s="142" t="s">
        <v>138</v>
      </c>
      <c r="AU581" s="142" t="s">
        <v>94</v>
      </c>
      <c r="AV581" s="12" t="s">
        <v>92</v>
      </c>
      <c r="AW581" s="12" t="s">
        <v>42</v>
      </c>
      <c r="AX581" s="12" t="s">
        <v>84</v>
      </c>
      <c r="AY581" s="142" t="s">
        <v>127</v>
      </c>
    </row>
    <row r="582" spans="2:65" s="13" customFormat="1" ht="11.25">
      <c r="B582" s="147"/>
      <c r="D582" s="141" t="s">
        <v>138</v>
      </c>
      <c r="E582" s="148" t="s">
        <v>82</v>
      </c>
      <c r="F582" s="149" t="s">
        <v>588</v>
      </c>
      <c r="H582" s="150">
        <v>0.04</v>
      </c>
      <c r="I582" s="151"/>
      <c r="L582" s="147"/>
      <c r="M582" s="152"/>
      <c r="T582" s="153"/>
      <c r="AT582" s="148" t="s">
        <v>138</v>
      </c>
      <c r="AU582" s="148" t="s">
        <v>94</v>
      </c>
      <c r="AV582" s="13" t="s">
        <v>94</v>
      </c>
      <c r="AW582" s="13" t="s">
        <v>42</v>
      </c>
      <c r="AX582" s="13" t="s">
        <v>84</v>
      </c>
      <c r="AY582" s="148" t="s">
        <v>127</v>
      </c>
    </row>
    <row r="583" spans="2:65" s="12" customFormat="1" ht="11.25">
      <c r="B583" s="140"/>
      <c r="D583" s="141" t="s">
        <v>138</v>
      </c>
      <c r="E583" s="142" t="s">
        <v>82</v>
      </c>
      <c r="F583" s="143" t="s">
        <v>335</v>
      </c>
      <c r="H583" s="142" t="s">
        <v>82</v>
      </c>
      <c r="I583" s="144"/>
      <c r="L583" s="140"/>
      <c r="M583" s="145"/>
      <c r="T583" s="146"/>
      <c r="AT583" s="142" t="s">
        <v>138</v>
      </c>
      <c r="AU583" s="142" t="s">
        <v>94</v>
      </c>
      <c r="AV583" s="12" t="s">
        <v>92</v>
      </c>
      <c r="AW583" s="12" t="s">
        <v>42</v>
      </c>
      <c r="AX583" s="12" t="s">
        <v>84</v>
      </c>
      <c r="AY583" s="142" t="s">
        <v>127</v>
      </c>
    </row>
    <row r="584" spans="2:65" s="13" customFormat="1" ht="11.25">
      <c r="B584" s="147"/>
      <c r="D584" s="141" t="s">
        <v>138</v>
      </c>
      <c r="E584" s="148" t="s">
        <v>82</v>
      </c>
      <c r="F584" s="149" t="s">
        <v>234</v>
      </c>
      <c r="H584" s="150">
        <v>0.02</v>
      </c>
      <c r="I584" s="151"/>
      <c r="L584" s="147"/>
      <c r="M584" s="152"/>
      <c r="T584" s="153"/>
      <c r="AT584" s="148" t="s">
        <v>138</v>
      </c>
      <c r="AU584" s="148" t="s">
        <v>94</v>
      </c>
      <c r="AV584" s="13" t="s">
        <v>94</v>
      </c>
      <c r="AW584" s="13" t="s">
        <v>42</v>
      </c>
      <c r="AX584" s="13" t="s">
        <v>84</v>
      </c>
      <c r="AY584" s="148" t="s">
        <v>127</v>
      </c>
    </row>
    <row r="585" spans="2:65" s="14" customFormat="1" ht="11.25">
      <c r="B585" s="154"/>
      <c r="D585" s="141" t="s">
        <v>138</v>
      </c>
      <c r="E585" s="155" t="s">
        <v>82</v>
      </c>
      <c r="F585" s="156" t="s">
        <v>151</v>
      </c>
      <c r="H585" s="157">
        <v>0.06</v>
      </c>
      <c r="I585" s="158"/>
      <c r="L585" s="154"/>
      <c r="M585" s="159"/>
      <c r="T585" s="160"/>
      <c r="AT585" s="155" t="s">
        <v>138</v>
      </c>
      <c r="AU585" s="155" t="s">
        <v>94</v>
      </c>
      <c r="AV585" s="14" t="s">
        <v>134</v>
      </c>
      <c r="AW585" s="14" t="s">
        <v>42</v>
      </c>
      <c r="AX585" s="14" t="s">
        <v>92</v>
      </c>
      <c r="AY585" s="155" t="s">
        <v>127</v>
      </c>
    </row>
    <row r="586" spans="2:65" s="1" customFormat="1" ht="24.2" customHeight="1">
      <c r="B586" s="32"/>
      <c r="C586" s="123" t="s">
        <v>589</v>
      </c>
      <c r="D586" s="123" t="s">
        <v>129</v>
      </c>
      <c r="E586" s="124" t="s">
        <v>590</v>
      </c>
      <c r="F586" s="125" t="s">
        <v>591</v>
      </c>
      <c r="G586" s="126" t="s">
        <v>188</v>
      </c>
      <c r="H586" s="127">
        <v>2</v>
      </c>
      <c r="I586" s="128"/>
      <c r="J586" s="129">
        <f>ROUND(I586*H586,2)</f>
        <v>0</v>
      </c>
      <c r="K586" s="125" t="s">
        <v>133</v>
      </c>
      <c r="L586" s="32"/>
      <c r="M586" s="130" t="s">
        <v>82</v>
      </c>
      <c r="N586" s="131" t="s">
        <v>54</v>
      </c>
      <c r="P586" s="132">
        <f>O586*H586</f>
        <v>0</v>
      </c>
      <c r="Q586" s="132">
        <v>0</v>
      </c>
      <c r="R586" s="132">
        <f>Q586*H586</f>
        <v>0</v>
      </c>
      <c r="S586" s="132">
        <v>0</v>
      </c>
      <c r="T586" s="133">
        <f>S586*H586</f>
        <v>0</v>
      </c>
      <c r="AR586" s="134" t="s">
        <v>241</v>
      </c>
      <c r="AT586" s="134" t="s">
        <v>129</v>
      </c>
      <c r="AU586" s="134" t="s">
        <v>94</v>
      </c>
      <c r="AY586" s="16" t="s">
        <v>127</v>
      </c>
      <c r="BE586" s="135">
        <f>IF(N586="základní",J586,0)</f>
        <v>0</v>
      </c>
      <c r="BF586" s="135">
        <f>IF(N586="snížená",J586,0)</f>
        <v>0</v>
      </c>
      <c r="BG586" s="135">
        <f>IF(N586="zákl. přenesená",J586,0)</f>
        <v>0</v>
      </c>
      <c r="BH586" s="135">
        <f>IF(N586="sníž. přenesená",J586,0)</f>
        <v>0</v>
      </c>
      <c r="BI586" s="135">
        <f>IF(N586="nulová",J586,0)</f>
        <v>0</v>
      </c>
      <c r="BJ586" s="16" t="s">
        <v>92</v>
      </c>
      <c r="BK586" s="135">
        <f>ROUND(I586*H586,2)</f>
        <v>0</v>
      </c>
      <c r="BL586" s="16" t="s">
        <v>241</v>
      </c>
      <c r="BM586" s="134" t="s">
        <v>592</v>
      </c>
    </row>
    <row r="587" spans="2:65" s="1" customFormat="1" ht="11.25">
      <c r="B587" s="32"/>
      <c r="D587" s="136" t="s">
        <v>136</v>
      </c>
      <c r="F587" s="137" t="s">
        <v>593</v>
      </c>
      <c r="I587" s="138"/>
      <c r="L587" s="32"/>
      <c r="M587" s="139"/>
      <c r="T587" s="53"/>
      <c r="AT587" s="16" t="s">
        <v>136</v>
      </c>
      <c r="AU587" s="16" t="s">
        <v>94</v>
      </c>
    </row>
    <row r="588" spans="2:65" s="12" customFormat="1" ht="11.25">
      <c r="B588" s="140"/>
      <c r="D588" s="141" t="s">
        <v>138</v>
      </c>
      <c r="E588" s="142" t="s">
        <v>82</v>
      </c>
      <c r="F588" s="143" t="s">
        <v>140</v>
      </c>
      <c r="H588" s="142" t="s">
        <v>82</v>
      </c>
      <c r="I588" s="144"/>
      <c r="L588" s="140"/>
      <c r="M588" s="145"/>
      <c r="T588" s="146"/>
      <c r="AT588" s="142" t="s">
        <v>138</v>
      </c>
      <c r="AU588" s="142" t="s">
        <v>94</v>
      </c>
      <c r="AV588" s="12" t="s">
        <v>92</v>
      </c>
      <c r="AW588" s="12" t="s">
        <v>42</v>
      </c>
      <c r="AX588" s="12" t="s">
        <v>84</v>
      </c>
      <c r="AY588" s="142" t="s">
        <v>127</v>
      </c>
    </row>
    <row r="589" spans="2:65" s="12" customFormat="1" ht="11.25">
      <c r="B589" s="140"/>
      <c r="D589" s="141" t="s">
        <v>138</v>
      </c>
      <c r="E589" s="142" t="s">
        <v>82</v>
      </c>
      <c r="F589" s="143" t="s">
        <v>333</v>
      </c>
      <c r="H589" s="142" t="s">
        <v>82</v>
      </c>
      <c r="I589" s="144"/>
      <c r="L589" s="140"/>
      <c r="M589" s="145"/>
      <c r="T589" s="146"/>
      <c r="AT589" s="142" t="s">
        <v>138</v>
      </c>
      <c r="AU589" s="142" t="s">
        <v>94</v>
      </c>
      <c r="AV589" s="12" t="s">
        <v>92</v>
      </c>
      <c r="AW589" s="12" t="s">
        <v>42</v>
      </c>
      <c r="AX589" s="12" t="s">
        <v>84</v>
      </c>
      <c r="AY589" s="142" t="s">
        <v>127</v>
      </c>
    </row>
    <row r="590" spans="2:65" s="13" customFormat="1" ht="11.25">
      <c r="B590" s="147"/>
      <c r="D590" s="141" t="s">
        <v>138</v>
      </c>
      <c r="E590" s="148" t="s">
        <v>82</v>
      </c>
      <c r="F590" s="149" t="s">
        <v>92</v>
      </c>
      <c r="H590" s="150">
        <v>1</v>
      </c>
      <c r="I590" s="151"/>
      <c r="L590" s="147"/>
      <c r="M590" s="152"/>
      <c r="T590" s="153"/>
      <c r="AT590" s="148" t="s">
        <v>138</v>
      </c>
      <c r="AU590" s="148" t="s">
        <v>94</v>
      </c>
      <c r="AV590" s="13" t="s">
        <v>94</v>
      </c>
      <c r="AW590" s="13" t="s">
        <v>42</v>
      </c>
      <c r="AX590" s="13" t="s">
        <v>84</v>
      </c>
      <c r="AY590" s="148" t="s">
        <v>127</v>
      </c>
    </row>
    <row r="591" spans="2:65" s="12" customFormat="1" ht="11.25">
      <c r="B591" s="140"/>
      <c r="D591" s="141" t="s">
        <v>138</v>
      </c>
      <c r="E591" s="142" t="s">
        <v>82</v>
      </c>
      <c r="F591" s="143" t="s">
        <v>335</v>
      </c>
      <c r="H591" s="142" t="s">
        <v>82</v>
      </c>
      <c r="I591" s="144"/>
      <c r="L591" s="140"/>
      <c r="M591" s="145"/>
      <c r="T591" s="146"/>
      <c r="AT591" s="142" t="s">
        <v>138</v>
      </c>
      <c r="AU591" s="142" t="s">
        <v>94</v>
      </c>
      <c r="AV591" s="12" t="s">
        <v>92</v>
      </c>
      <c r="AW591" s="12" t="s">
        <v>42</v>
      </c>
      <c r="AX591" s="12" t="s">
        <v>84</v>
      </c>
      <c r="AY591" s="142" t="s">
        <v>127</v>
      </c>
    </row>
    <row r="592" spans="2:65" s="13" customFormat="1" ht="11.25">
      <c r="B592" s="147"/>
      <c r="D592" s="141" t="s">
        <v>138</v>
      </c>
      <c r="E592" s="148" t="s">
        <v>82</v>
      </c>
      <c r="F592" s="149" t="s">
        <v>92</v>
      </c>
      <c r="H592" s="150">
        <v>1</v>
      </c>
      <c r="I592" s="151"/>
      <c r="L592" s="147"/>
      <c r="M592" s="152"/>
      <c r="T592" s="153"/>
      <c r="AT592" s="148" t="s">
        <v>138</v>
      </c>
      <c r="AU592" s="148" t="s">
        <v>94</v>
      </c>
      <c r="AV592" s="13" t="s">
        <v>94</v>
      </c>
      <c r="AW592" s="13" t="s">
        <v>42</v>
      </c>
      <c r="AX592" s="13" t="s">
        <v>84</v>
      </c>
      <c r="AY592" s="148" t="s">
        <v>127</v>
      </c>
    </row>
    <row r="593" spans="2:65" s="14" customFormat="1" ht="11.25">
      <c r="B593" s="154"/>
      <c r="D593" s="141" t="s">
        <v>138</v>
      </c>
      <c r="E593" s="155" t="s">
        <v>82</v>
      </c>
      <c r="F593" s="156" t="s">
        <v>151</v>
      </c>
      <c r="H593" s="157">
        <v>2</v>
      </c>
      <c r="I593" s="158"/>
      <c r="L593" s="154"/>
      <c r="M593" s="159"/>
      <c r="T593" s="160"/>
      <c r="AT593" s="155" t="s">
        <v>138</v>
      </c>
      <c r="AU593" s="155" t="s">
        <v>94</v>
      </c>
      <c r="AV593" s="14" t="s">
        <v>134</v>
      </c>
      <c r="AW593" s="14" t="s">
        <v>42</v>
      </c>
      <c r="AX593" s="14" t="s">
        <v>92</v>
      </c>
      <c r="AY593" s="155" t="s">
        <v>127</v>
      </c>
    </row>
    <row r="594" spans="2:65" s="1" customFormat="1" ht="21.75" customHeight="1">
      <c r="B594" s="32"/>
      <c r="C594" s="161" t="s">
        <v>594</v>
      </c>
      <c r="D594" s="161" t="s">
        <v>194</v>
      </c>
      <c r="E594" s="162" t="s">
        <v>595</v>
      </c>
      <c r="F594" s="163" t="s">
        <v>596</v>
      </c>
      <c r="G594" s="164" t="s">
        <v>188</v>
      </c>
      <c r="H594" s="165">
        <v>2</v>
      </c>
      <c r="I594" s="166"/>
      <c r="J594" s="167">
        <f>ROUND(I594*H594,2)</f>
        <v>0</v>
      </c>
      <c r="K594" s="163" t="s">
        <v>204</v>
      </c>
      <c r="L594" s="168"/>
      <c r="M594" s="169" t="s">
        <v>82</v>
      </c>
      <c r="N594" s="170" t="s">
        <v>54</v>
      </c>
      <c r="P594" s="132">
        <f>O594*H594</f>
        <v>0</v>
      </c>
      <c r="Q594" s="132">
        <v>0</v>
      </c>
      <c r="R594" s="132">
        <f>Q594*H594</f>
        <v>0</v>
      </c>
      <c r="S594" s="132">
        <v>0</v>
      </c>
      <c r="T594" s="133">
        <f>S594*H594</f>
        <v>0</v>
      </c>
      <c r="AR594" s="134" t="s">
        <v>247</v>
      </c>
      <c r="AT594" s="134" t="s">
        <v>194</v>
      </c>
      <c r="AU594" s="134" t="s">
        <v>94</v>
      </c>
      <c r="AY594" s="16" t="s">
        <v>127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6" t="s">
        <v>92</v>
      </c>
      <c r="BK594" s="135">
        <f>ROUND(I594*H594,2)</f>
        <v>0</v>
      </c>
      <c r="BL594" s="16" t="s">
        <v>241</v>
      </c>
      <c r="BM594" s="134" t="s">
        <v>597</v>
      </c>
    </row>
    <row r="595" spans="2:65" s="12" customFormat="1" ht="11.25">
      <c r="B595" s="140"/>
      <c r="D595" s="141" t="s">
        <v>138</v>
      </c>
      <c r="E595" s="142" t="s">
        <v>82</v>
      </c>
      <c r="F595" s="143" t="s">
        <v>140</v>
      </c>
      <c r="H595" s="142" t="s">
        <v>82</v>
      </c>
      <c r="I595" s="144"/>
      <c r="L595" s="140"/>
      <c r="M595" s="145"/>
      <c r="T595" s="146"/>
      <c r="AT595" s="142" t="s">
        <v>138</v>
      </c>
      <c r="AU595" s="142" t="s">
        <v>94</v>
      </c>
      <c r="AV595" s="12" t="s">
        <v>92</v>
      </c>
      <c r="AW595" s="12" t="s">
        <v>42</v>
      </c>
      <c r="AX595" s="12" t="s">
        <v>84</v>
      </c>
      <c r="AY595" s="142" t="s">
        <v>127</v>
      </c>
    </row>
    <row r="596" spans="2:65" s="12" customFormat="1" ht="11.25">
      <c r="B596" s="140"/>
      <c r="D596" s="141" t="s">
        <v>138</v>
      </c>
      <c r="E596" s="142" t="s">
        <v>82</v>
      </c>
      <c r="F596" s="143" t="s">
        <v>333</v>
      </c>
      <c r="H596" s="142" t="s">
        <v>82</v>
      </c>
      <c r="I596" s="144"/>
      <c r="L596" s="140"/>
      <c r="M596" s="145"/>
      <c r="T596" s="146"/>
      <c r="AT596" s="142" t="s">
        <v>138</v>
      </c>
      <c r="AU596" s="142" t="s">
        <v>94</v>
      </c>
      <c r="AV596" s="12" t="s">
        <v>92</v>
      </c>
      <c r="AW596" s="12" t="s">
        <v>42</v>
      </c>
      <c r="AX596" s="12" t="s">
        <v>84</v>
      </c>
      <c r="AY596" s="142" t="s">
        <v>127</v>
      </c>
    </row>
    <row r="597" spans="2:65" s="13" customFormat="1" ht="11.25">
      <c r="B597" s="147"/>
      <c r="D597" s="141" t="s">
        <v>138</v>
      </c>
      <c r="E597" s="148" t="s">
        <v>82</v>
      </c>
      <c r="F597" s="149" t="s">
        <v>92</v>
      </c>
      <c r="H597" s="150">
        <v>1</v>
      </c>
      <c r="I597" s="151"/>
      <c r="L597" s="147"/>
      <c r="M597" s="152"/>
      <c r="T597" s="153"/>
      <c r="AT597" s="148" t="s">
        <v>138</v>
      </c>
      <c r="AU597" s="148" t="s">
        <v>94</v>
      </c>
      <c r="AV597" s="13" t="s">
        <v>94</v>
      </c>
      <c r="AW597" s="13" t="s">
        <v>42</v>
      </c>
      <c r="AX597" s="13" t="s">
        <v>84</v>
      </c>
      <c r="AY597" s="148" t="s">
        <v>127</v>
      </c>
    </row>
    <row r="598" spans="2:65" s="12" customFormat="1" ht="11.25">
      <c r="B598" s="140"/>
      <c r="D598" s="141" t="s">
        <v>138</v>
      </c>
      <c r="E598" s="142" t="s">
        <v>82</v>
      </c>
      <c r="F598" s="143" t="s">
        <v>335</v>
      </c>
      <c r="H598" s="142" t="s">
        <v>82</v>
      </c>
      <c r="I598" s="144"/>
      <c r="L598" s="140"/>
      <c r="M598" s="145"/>
      <c r="T598" s="146"/>
      <c r="AT598" s="142" t="s">
        <v>138</v>
      </c>
      <c r="AU598" s="142" t="s">
        <v>94</v>
      </c>
      <c r="AV598" s="12" t="s">
        <v>92</v>
      </c>
      <c r="AW598" s="12" t="s">
        <v>42</v>
      </c>
      <c r="AX598" s="12" t="s">
        <v>84</v>
      </c>
      <c r="AY598" s="142" t="s">
        <v>127</v>
      </c>
    </row>
    <row r="599" spans="2:65" s="13" customFormat="1" ht="11.25">
      <c r="B599" s="147"/>
      <c r="D599" s="141" t="s">
        <v>138</v>
      </c>
      <c r="E599" s="148" t="s">
        <v>82</v>
      </c>
      <c r="F599" s="149" t="s">
        <v>92</v>
      </c>
      <c r="H599" s="150">
        <v>1</v>
      </c>
      <c r="I599" s="151"/>
      <c r="L599" s="147"/>
      <c r="M599" s="152"/>
      <c r="T599" s="153"/>
      <c r="AT599" s="148" t="s">
        <v>138</v>
      </c>
      <c r="AU599" s="148" t="s">
        <v>94</v>
      </c>
      <c r="AV599" s="13" t="s">
        <v>94</v>
      </c>
      <c r="AW599" s="13" t="s">
        <v>42</v>
      </c>
      <c r="AX599" s="13" t="s">
        <v>84</v>
      </c>
      <c r="AY599" s="148" t="s">
        <v>127</v>
      </c>
    </row>
    <row r="600" spans="2:65" s="14" customFormat="1" ht="11.25">
      <c r="B600" s="154"/>
      <c r="D600" s="141" t="s">
        <v>138</v>
      </c>
      <c r="E600" s="155" t="s">
        <v>82</v>
      </c>
      <c r="F600" s="156" t="s">
        <v>151</v>
      </c>
      <c r="H600" s="157">
        <v>2</v>
      </c>
      <c r="I600" s="158"/>
      <c r="L600" s="154"/>
      <c r="M600" s="159"/>
      <c r="T600" s="160"/>
      <c r="AT600" s="155" t="s">
        <v>138</v>
      </c>
      <c r="AU600" s="155" t="s">
        <v>94</v>
      </c>
      <c r="AV600" s="14" t="s">
        <v>134</v>
      </c>
      <c r="AW600" s="14" t="s">
        <v>42</v>
      </c>
      <c r="AX600" s="14" t="s">
        <v>92</v>
      </c>
      <c r="AY600" s="155" t="s">
        <v>127</v>
      </c>
    </row>
    <row r="601" spans="2:65" s="1" customFormat="1" ht="55.5" customHeight="1">
      <c r="B601" s="32"/>
      <c r="C601" s="123" t="s">
        <v>598</v>
      </c>
      <c r="D601" s="123" t="s">
        <v>129</v>
      </c>
      <c r="E601" s="124" t="s">
        <v>599</v>
      </c>
      <c r="F601" s="125" t="s">
        <v>600</v>
      </c>
      <c r="G601" s="126" t="s">
        <v>188</v>
      </c>
      <c r="H601" s="127">
        <v>1</v>
      </c>
      <c r="I601" s="128"/>
      <c r="J601" s="129">
        <f>ROUND(I601*H601,2)</f>
        <v>0</v>
      </c>
      <c r="K601" s="125" t="s">
        <v>204</v>
      </c>
      <c r="L601" s="32"/>
      <c r="M601" s="130" t="s">
        <v>82</v>
      </c>
      <c r="N601" s="131" t="s">
        <v>54</v>
      </c>
      <c r="P601" s="132">
        <f>O601*H601</f>
        <v>0</v>
      </c>
      <c r="Q601" s="132">
        <v>0</v>
      </c>
      <c r="R601" s="132">
        <f>Q601*H601</f>
        <v>0</v>
      </c>
      <c r="S601" s="132">
        <v>0</v>
      </c>
      <c r="T601" s="133">
        <f>S601*H601</f>
        <v>0</v>
      </c>
      <c r="AR601" s="134" t="s">
        <v>241</v>
      </c>
      <c r="AT601" s="134" t="s">
        <v>129</v>
      </c>
      <c r="AU601" s="134" t="s">
        <v>94</v>
      </c>
      <c r="AY601" s="16" t="s">
        <v>127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6" t="s">
        <v>92</v>
      </c>
      <c r="BK601" s="135">
        <f>ROUND(I601*H601,2)</f>
        <v>0</v>
      </c>
      <c r="BL601" s="16" t="s">
        <v>241</v>
      </c>
      <c r="BM601" s="134" t="s">
        <v>601</v>
      </c>
    </row>
    <row r="602" spans="2:65" s="12" customFormat="1" ht="11.25">
      <c r="B602" s="140"/>
      <c r="D602" s="141" t="s">
        <v>138</v>
      </c>
      <c r="E602" s="142" t="s">
        <v>82</v>
      </c>
      <c r="F602" s="143" t="s">
        <v>140</v>
      </c>
      <c r="H602" s="142" t="s">
        <v>82</v>
      </c>
      <c r="I602" s="144"/>
      <c r="L602" s="140"/>
      <c r="M602" s="145"/>
      <c r="T602" s="146"/>
      <c r="AT602" s="142" t="s">
        <v>138</v>
      </c>
      <c r="AU602" s="142" t="s">
        <v>94</v>
      </c>
      <c r="AV602" s="12" t="s">
        <v>92</v>
      </c>
      <c r="AW602" s="12" t="s">
        <v>42</v>
      </c>
      <c r="AX602" s="12" t="s">
        <v>84</v>
      </c>
      <c r="AY602" s="142" t="s">
        <v>127</v>
      </c>
    </row>
    <row r="603" spans="2:65" s="12" customFormat="1" ht="11.25">
      <c r="B603" s="140"/>
      <c r="D603" s="141" t="s">
        <v>138</v>
      </c>
      <c r="E603" s="142" t="s">
        <v>82</v>
      </c>
      <c r="F603" s="143" t="s">
        <v>333</v>
      </c>
      <c r="H603" s="142" t="s">
        <v>82</v>
      </c>
      <c r="I603" s="144"/>
      <c r="L603" s="140"/>
      <c r="M603" s="145"/>
      <c r="T603" s="146"/>
      <c r="AT603" s="142" t="s">
        <v>138</v>
      </c>
      <c r="AU603" s="142" t="s">
        <v>94</v>
      </c>
      <c r="AV603" s="12" t="s">
        <v>92</v>
      </c>
      <c r="AW603" s="12" t="s">
        <v>42</v>
      </c>
      <c r="AX603" s="12" t="s">
        <v>84</v>
      </c>
      <c r="AY603" s="142" t="s">
        <v>127</v>
      </c>
    </row>
    <row r="604" spans="2:65" s="13" customFormat="1" ht="11.25">
      <c r="B604" s="147"/>
      <c r="D604" s="141" t="s">
        <v>138</v>
      </c>
      <c r="E604" s="148" t="s">
        <v>82</v>
      </c>
      <c r="F604" s="149" t="s">
        <v>92</v>
      </c>
      <c r="H604" s="150">
        <v>1</v>
      </c>
      <c r="I604" s="151"/>
      <c r="L604" s="147"/>
      <c r="M604" s="152"/>
      <c r="T604" s="153"/>
      <c r="AT604" s="148" t="s">
        <v>138</v>
      </c>
      <c r="AU604" s="148" t="s">
        <v>94</v>
      </c>
      <c r="AV604" s="13" t="s">
        <v>94</v>
      </c>
      <c r="AW604" s="13" t="s">
        <v>42</v>
      </c>
      <c r="AX604" s="13" t="s">
        <v>92</v>
      </c>
      <c r="AY604" s="148" t="s">
        <v>127</v>
      </c>
    </row>
    <row r="605" spans="2:65" s="1" customFormat="1" ht="24.2" customHeight="1">
      <c r="B605" s="32"/>
      <c r="C605" s="161" t="s">
        <v>602</v>
      </c>
      <c r="D605" s="161" t="s">
        <v>194</v>
      </c>
      <c r="E605" s="162" t="s">
        <v>603</v>
      </c>
      <c r="F605" s="163" t="s">
        <v>604</v>
      </c>
      <c r="G605" s="164" t="s">
        <v>188</v>
      </c>
      <c r="H605" s="165">
        <v>1</v>
      </c>
      <c r="I605" s="166"/>
      <c r="J605" s="167">
        <f>ROUND(I605*H605,2)</f>
        <v>0</v>
      </c>
      <c r="K605" s="163" t="s">
        <v>204</v>
      </c>
      <c r="L605" s="168"/>
      <c r="M605" s="169" t="s">
        <v>82</v>
      </c>
      <c r="N605" s="170" t="s">
        <v>54</v>
      </c>
      <c r="P605" s="132">
        <f>O605*H605</f>
        <v>0</v>
      </c>
      <c r="Q605" s="132">
        <v>0</v>
      </c>
      <c r="R605" s="132">
        <f>Q605*H605</f>
        <v>0</v>
      </c>
      <c r="S605" s="132">
        <v>0</v>
      </c>
      <c r="T605" s="133">
        <f>S605*H605</f>
        <v>0</v>
      </c>
      <c r="AR605" s="134" t="s">
        <v>247</v>
      </c>
      <c r="AT605" s="134" t="s">
        <v>194</v>
      </c>
      <c r="AU605" s="134" t="s">
        <v>94</v>
      </c>
      <c r="AY605" s="16" t="s">
        <v>127</v>
      </c>
      <c r="BE605" s="135">
        <f>IF(N605="základní",J605,0)</f>
        <v>0</v>
      </c>
      <c r="BF605" s="135">
        <f>IF(N605="snížená",J605,0)</f>
        <v>0</v>
      </c>
      <c r="BG605" s="135">
        <f>IF(N605="zákl. přenesená",J605,0)</f>
        <v>0</v>
      </c>
      <c r="BH605" s="135">
        <f>IF(N605="sníž. přenesená",J605,0)</f>
        <v>0</v>
      </c>
      <c r="BI605" s="135">
        <f>IF(N605="nulová",J605,0)</f>
        <v>0</v>
      </c>
      <c r="BJ605" s="16" t="s">
        <v>92</v>
      </c>
      <c r="BK605" s="135">
        <f>ROUND(I605*H605,2)</f>
        <v>0</v>
      </c>
      <c r="BL605" s="16" t="s">
        <v>241</v>
      </c>
      <c r="BM605" s="134" t="s">
        <v>605</v>
      </c>
    </row>
    <row r="606" spans="2:65" s="12" customFormat="1" ht="11.25">
      <c r="B606" s="140"/>
      <c r="D606" s="141" t="s">
        <v>138</v>
      </c>
      <c r="E606" s="142" t="s">
        <v>82</v>
      </c>
      <c r="F606" s="143" t="s">
        <v>140</v>
      </c>
      <c r="H606" s="142" t="s">
        <v>82</v>
      </c>
      <c r="I606" s="144"/>
      <c r="L606" s="140"/>
      <c r="M606" s="145"/>
      <c r="T606" s="146"/>
      <c r="AT606" s="142" t="s">
        <v>138</v>
      </c>
      <c r="AU606" s="142" t="s">
        <v>94</v>
      </c>
      <c r="AV606" s="12" t="s">
        <v>92</v>
      </c>
      <c r="AW606" s="12" t="s">
        <v>42</v>
      </c>
      <c r="AX606" s="12" t="s">
        <v>84</v>
      </c>
      <c r="AY606" s="142" t="s">
        <v>127</v>
      </c>
    </row>
    <row r="607" spans="2:65" s="12" customFormat="1" ht="11.25">
      <c r="B607" s="140"/>
      <c r="D607" s="141" t="s">
        <v>138</v>
      </c>
      <c r="E607" s="142" t="s">
        <v>82</v>
      </c>
      <c r="F607" s="143" t="s">
        <v>333</v>
      </c>
      <c r="H607" s="142" t="s">
        <v>82</v>
      </c>
      <c r="I607" s="144"/>
      <c r="L607" s="140"/>
      <c r="M607" s="145"/>
      <c r="T607" s="146"/>
      <c r="AT607" s="142" t="s">
        <v>138</v>
      </c>
      <c r="AU607" s="142" t="s">
        <v>94</v>
      </c>
      <c r="AV607" s="12" t="s">
        <v>92</v>
      </c>
      <c r="AW607" s="12" t="s">
        <v>42</v>
      </c>
      <c r="AX607" s="12" t="s">
        <v>84</v>
      </c>
      <c r="AY607" s="142" t="s">
        <v>127</v>
      </c>
    </row>
    <row r="608" spans="2:65" s="13" customFormat="1" ht="11.25">
      <c r="B608" s="147"/>
      <c r="D608" s="141" t="s">
        <v>138</v>
      </c>
      <c r="E608" s="148" t="s">
        <v>82</v>
      </c>
      <c r="F608" s="149" t="s">
        <v>92</v>
      </c>
      <c r="H608" s="150">
        <v>1</v>
      </c>
      <c r="I608" s="151"/>
      <c r="L608" s="147"/>
      <c r="M608" s="152"/>
      <c r="T608" s="153"/>
      <c r="AT608" s="148" t="s">
        <v>138</v>
      </c>
      <c r="AU608" s="148" t="s">
        <v>94</v>
      </c>
      <c r="AV608" s="13" t="s">
        <v>94</v>
      </c>
      <c r="AW608" s="13" t="s">
        <v>42</v>
      </c>
      <c r="AX608" s="13" t="s">
        <v>92</v>
      </c>
      <c r="AY608" s="148" t="s">
        <v>127</v>
      </c>
    </row>
    <row r="609" spans="2:65" s="1" customFormat="1" ht="24.2" customHeight="1">
      <c r="B609" s="32"/>
      <c r="C609" s="161" t="s">
        <v>606</v>
      </c>
      <c r="D609" s="161" t="s">
        <v>194</v>
      </c>
      <c r="E609" s="162" t="s">
        <v>607</v>
      </c>
      <c r="F609" s="163" t="s">
        <v>608</v>
      </c>
      <c r="G609" s="164" t="s">
        <v>188</v>
      </c>
      <c r="H609" s="165">
        <v>1</v>
      </c>
      <c r="I609" s="166"/>
      <c r="J609" s="167">
        <f>ROUND(I609*H609,2)</f>
        <v>0</v>
      </c>
      <c r="K609" s="163" t="s">
        <v>204</v>
      </c>
      <c r="L609" s="168"/>
      <c r="M609" s="169" t="s">
        <v>82</v>
      </c>
      <c r="N609" s="170" t="s">
        <v>54</v>
      </c>
      <c r="P609" s="132">
        <f>O609*H609</f>
        <v>0</v>
      </c>
      <c r="Q609" s="132">
        <v>0</v>
      </c>
      <c r="R609" s="132">
        <f>Q609*H609</f>
        <v>0</v>
      </c>
      <c r="S609" s="132">
        <v>0</v>
      </c>
      <c r="T609" s="133">
        <f>S609*H609</f>
        <v>0</v>
      </c>
      <c r="AR609" s="134" t="s">
        <v>247</v>
      </c>
      <c r="AT609" s="134" t="s">
        <v>194</v>
      </c>
      <c r="AU609" s="134" t="s">
        <v>94</v>
      </c>
      <c r="AY609" s="16" t="s">
        <v>127</v>
      </c>
      <c r="BE609" s="135">
        <f>IF(N609="základní",J609,0)</f>
        <v>0</v>
      </c>
      <c r="BF609" s="135">
        <f>IF(N609="snížená",J609,0)</f>
        <v>0</v>
      </c>
      <c r="BG609" s="135">
        <f>IF(N609="zákl. přenesená",J609,0)</f>
        <v>0</v>
      </c>
      <c r="BH609" s="135">
        <f>IF(N609="sníž. přenesená",J609,0)</f>
        <v>0</v>
      </c>
      <c r="BI609" s="135">
        <f>IF(N609="nulová",J609,0)</f>
        <v>0</v>
      </c>
      <c r="BJ609" s="16" t="s">
        <v>92</v>
      </c>
      <c r="BK609" s="135">
        <f>ROUND(I609*H609,2)</f>
        <v>0</v>
      </c>
      <c r="BL609" s="16" t="s">
        <v>241</v>
      </c>
      <c r="BM609" s="134" t="s">
        <v>609</v>
      </c>
    </row>
    <row r="610" spans="2:65" s="12" customFormat="1" ht="11.25">
      <c r="B610" s="140"/>
      <c r="D610" s="141" t="s">
        <v>138</v>
      </c>
      <c r="E610" s="142" t="s">
        <v>82</v>
      </c>
      <c r="F610" s="143" t="s">
        <v>610</v>
      </c>
      <c r="H610" s="142" t="s">
        <v>82</v>
      </c>
      <c r="I610" s="144"/>
      <c r="L610" s="140"/>
      <c r="M610" s="145"/>
      <c r="T610" s="146"/>
      <c r="AT610" s="142" t="s">
        <v>138</v>
      </c>
      <c r="AU610" s="142" t="s">
        <v>94</v>
      </c>
      <c r="AV610" s="12" t="s">
        <v>92</v>
      </c>
      <c r="AW610" s="12" t="s">
        <v>42</v>
      </c>
      <c r="AX610" s="12" t="s">
        <v>84</v>
      </c>
      <c r="AY610" s="142" t="s">
        <v>127</v>
      </c>
    </row>
    <row r="611" spans="2:65" s="13" customFormat="1" ht="11.25">
      <c r="B611" s="147"/>
      <c r="D611" s="141" t="s">
        <v>138</v>
      </c>
      <c r="E611" s="148" t="s">
        <v>82</v>
      </c>
      <c r="F611" s="149" t="s">
        <v>92</v>
      </c>
      <c r="H611" s="150">
        <v>1</v>
      </c>
      <c r="I611" s="151"/>
      <c r="L611" s="147"/>
      <c r="M611" s="152"/>
      <c r="T611" s="153"/>
      <c r="AT611" s="148" t="s">
        <v>138</v>
      </c>
      <c r="AU611" s="148" t="s">
        <v>94</v>
      </c>
      <c r="AV611" s="13" t="s">
        <v>94</v>
      </c>
      <c r="AW611" s="13" t="s">
        <v>42</v>
      </c>
      <c r="AX611" s="13" t="s">
        <v>92</v>
      </c>
      <c r="AY611" s="148" t="s">
        <v>127</v>
      </c>
    </row>
    <row r="612" spans="2:65" s="1" customFormat="1" ht="55.5" customHeight="1">
      <c r="B612" s="32"/>
      <c r="C612" s="123" t="s">
        <v>611</v>
      </c>
      <c r="D612" s="123" t="s">
        <v>129</v>
      </c>
      <c r="E612" s="124" t="s">
        <v>612</v>
      </c>
      <c r="F612" s="125" t="s">
        <v>613</v>
      </c>
      <c r="G612" s="126" t="s">
        <v>188</v>
      </c>
      <c r="H612" s="127">
        <v>2</v>
      </c>
      <c r="I612" s="128"/>
      <c r="J612" s="129">
        <f>ROUND(I612*H612,2)</f>
        <v>0</v>
      </c>
      <c r="K612" s="125" t="s">
        <v>133</v>
      </c>
      <c r="L612" s="32"/>
      <c r="M612" s="130" t="s">
        <v>82</v>
      </c>
      <c r="N612" s="131" t="s">
        <v>54</v>
      </c>
      <c r="P612" s="132">
        <f>O612*H612</f>
        <v>0</v>
      </c>
      <c r="Q612" s="132">
        <v>0</v>
      </c>
      <c r="R612" s="132">
        <f>Q612*H612</f>
        <v>0</v>
      </c>
      <c r="S612" s="132">
        <v>0</v>
      </c>
      <c r="T612" s="133">
        <f>S612*H612</f>
        <v>0</v>
      </c>
      <c r="AR612" s="134" t="s">
        <v>241</v>
      </c>
      <c r="AT612" s="134" t="s">
        <v>129</v>
      </c>
      <c r="AU612" s="134" t="s">
        <v>94</v>
      </c>
      <c r="AY612" s="16" t="s">
        <v>127</v>
      </c>
      <c r="BE612" s="135">
        <f>IF(N612="základní",J612,0)</f>
        <v>0</v>
      </c>
      <c r="BF612" s="135">
        <f>IF(N612="snížená",J612,0)</f>
        <v>0</v>
      </c>
      <c r="BG612" s="135">
        <f>IF(N612="zákl. přenesená",J612,0)</f>
        <v>0</v>
      </c>
      <c r="BH612" s="135">
        <f>IF(N612="sníž. přenesená",J612,0)</f>
        <v>0</v>
      </c>
      <c r="BI612" s="135">
        <f>IF(N612="nulová",J612,0)</f>
        <v>0</v>
      </c>
      <c r="BJ612" s="16" t="s">
        <v>92</v>
      </c>
      <c r="BK612" s="135">
        <f>ROUND(I612*H612,2)</f>
        <v>0</v>
      </c>
      <c r="BL612" s="16" t="s">
        <v>241</v>
      </c>
      <c r="BM612" s="134" t="s">
        <v>614</v>
      </c>
    </row>
    <row r="613" spans="2:65" s="1" customFormat="1" ht="11.25">
      <c r="B613" s="32"/>
      <c r="D613" s="136" t="s">
        <v>136</v>
      </c>
      <c r="F613" s="137" t="s">
        <v>615</v>
      </c>
      <c r="I613" s="138"/>
      <c r="L613" s="32"/>
      <c r="M613" s="139"/>
      <c r="T613" s="53"/>
      <c r="AT613" s="16" t="s">
        <v>136</v>
      </c>
      <c r="AU613" s="16" t="s">
        <v>94</v>
      </c>
    </row>
    <row r="614" spans="2:65" s="12" customFormat="1" ht="11.25">
      <c r="B614" s="140"/>
      <c r="D614" s="141" t="s">
        <v>138</v>
      </c>
      <c r="E614" s="142" t="s">
        <v>82</v>
      </c>
      <c r="F614" s="143" t="s">
        <v>140</v>
      </c>
      <c r="H614" s="142" t="s">
        <v>82</v>
      </c>
      <c r="I614" s="144"/>
      <c r="L614" s="140"/>
      <c r="M614" s="145"/>
      <c r="T614" s="146"/>
      <c r="AT614" s="142" t="s">
        <v>138</v>
      </c>
      <c r="AU614" s="142" t="s">
        <v>94</v>
      </c>
      <c r="AV614" s="12" t="s">
        <v>92</v>
      </c>
      <c r="AW614" s="12" t="s">
        <v>42</v>
      </c>
      <c r="AX614" s="12" t="s">
        <v>84</v>
      </c>
      <c r="AY614" s="142" t="s">
        <v>127</v>
      </c>
    </row>
    <row r="615" spans="2:65" s="12" customFormat="1" ht="11.25">
      <c r="B615" s="140"/>
      <c r="D615" s="141" t="s">
        <v>138</v>
      </c>
      <c r="E615" s="142" t="s">
        <v>82</v>
      </c>
      <c r="F615" s="143" t="s">
        <v>333</v>
      </c>
      <c r="H615" s="142" t="s">
        <v>82</v>
      </c>
      <c r="I615" s="144"/>
      <c r="L615" s="140"/>
      <c r="M615" s="145"/>
      <c r="T615" s="146"/>
      <c r="AT615" s="142" t="s">
        <v>138</v>
      </c>
      <c r="AU615" s="142" t="s">
        <v>94</v>
      </c>
      <c r="AV615" s="12" t="s">
        <v>92</v>
      </c>
      <c r="AW615" s="12" t="s">
        <v>42</v>
      </c>
      <c r="AX615" s="12" t="s">
        <v>84</v>
      </c>
      <c r="AY615" s="142" t="s">
        <v>127</v>
      </c>
    </row>
    <row r="616" spans="2:65" s="13" customFormat="1" ht="11.25">
      <c r="B616" s="147"/>
      <c r="D616" s="141" t="s">
        <v>138</v>
      </c>
      <c r="E616" s="148" t="s">
        <v>82</v>
      </c>
      <c r="F616" s="149" t="s">
        <v>92</v>
      </c>
      <c r="H616" s="150">
        <v>1</v>
      </c>
      <c r="I616" s="151"/>
      <c r="L616" s="147"/>
      <c r="M616" s="152"/>
      <c r="T616" s="153"/>
      <c r="AT616" s="148" t="s">
        <v>138</v>
      </c>
      <c r="AU616" s="148" t="s">
        <v>94</v>
      </c>
      <c r="AV616" s="13" t="s">
        <v>94</v>
      </c>
      <c r="AW616" s="13" t="s">
        <v>42</v>
      </c>
      <c r="AX616" s="13" t="s">
        <v>84</v>
      </c>
      <c r="AY616" s="148" t="s">
        <v>127</v>
      </c>
    </row>
    <row r="617" spans="2:65" s="12" customFormat="1" ht="11.25">
      <c r="B617" s="140"/>
      <c r="D617" s="141" t="s">
        <v>138</v>
      </c>
      <c r="E617" s="142" t="s">
        <v>82</v>
      </c>
      <c r="F617" s="143" t="s">
        <v>335</v>
      </c>
      <c r="H617" s="142" t="s">
        <v>82</v>
      </c>
      <c r="I617" s="144"/>
      <c r="L617" s="140"/>
      <c r="M617" s="145"/>
      <c r="T617" s="146"/>
      <c r="AT617" s="142" t="s">
        <v>138</v>
      </c>
      <c r="AU617" s="142" t="s">
        <v>94</v>
      </c>
      <c r="AV617" s="12" t="s">
        <v>92</v>
      </c>
      <c r="AW617" s="12" t="s">
        <v>42</v>
      </c>
      <c r="AX617" s="12" t="s">
        <v>84</v>
      </c>
      <c r="AY617" s="142" t="s">
        <v>127</v>
      </c>
    </row>
    <row r="618" spans="2:65" s="13" customFormat="1" ht="11.25">
      <c r="B618" s="147"/>
      <c r="D618" s="141" t="s">
        <v>138</v>
      </c>
      <c r="E618" s="148" t="s">
        <v>82</v>
      </c>
      <c r="F618" s="149" t="s">
        <v>92</v>
      </c>
      <c r="H618" s="150">
        <v>1</v>
      </c>
      <c r="I618" s="151"/>
      <c r="L618" s="147"/>
      <c r="M618" s="152"/>
      <c r="T618" s="153"/>
      <c r="AT618" s="148" t="s">
        <v>138</v>
      </c>
      <c r="AU618" s="148" t="s">
        <v>94</v>
      </c>
      <c r="AV618" s="13" t="s">
        <v>94</v>
      </c>
      <c r="AW618" s="13" t="s">
        <v>42</v>
      </c>
      <c r="AX618" s="13" t="s">
        <v>84</v>
      </c>
      <c r="AY618" s="148" t="s">
        <v>127</v>
      </c>
    </row>
    <row r="619" spans="2:65" s="14" customFormat="1" ht="11.25">
      <c r="B619" s="154"/>
      <c r="D619" s="141" t="s">
        <v>138</v>
      </c>
      <c r="E619" s="155" t="s">
        <v>82</v>
      </c>
      <c r="F619" s="156" t="s">
        <v>151</v>
      </c>
      <c r="H619" s="157">
        <v>2</v>
      </c>
      <c r="I619" s="158"/>
      <c r="L619" s="154"/>
      <c r="M619" s="159"/>
      <c r="T619" s="160"/>
      <c r="AT619" s="155" t="s">
        <v>138</v>
      </c>
      <c r="AU619" s="155" t="s">
        <v>94</v>
      </c>
      <c r="AV619" s="14" t="s">
        <v>134</v>
      </c>
      <c r="AW619" s="14" t="s">
        <v>42</v>
      </c>
      <c r="AX619" s="14" t="s">
        <v>92</v>
      </c>
      <c r="AY619" s="155" t="s">
        <v>127</v>
      </c>
    </row>
    <row r="620" spans="2:65" s="1" customFormat="1" ht="16.5" customHeight="1">
      <c r="B620" s="32"/>
      <c r="C620" s="161" t="s">
        <v>616</v>
      </c>
      <c r="D620" s="161" t="s">
        <v>194</v>
      </c>
      <c r="E620" s="162" t="s">
        <v>617</v>
      </c>
      <c r="F620" s="163" t="s">
        <v>618</v>
      </c>
      <c r="G620" s="164" t="s">
        <v>188</v>
      </c>
      <c r="H620" s="165">
        <v>2</v>
      </c>
      <c r="I620" s="166"/>
      <c r="J620" s="167">
        <f>ROUND(I620*H620,2)</f>
        <v>0</v>
      </c>
      <c r="K620" s="163" t="s">
        <v>204</v>
      </c>
      <c r="L620" s="168"/>
      <c r="M620" s="169" t="s">
        <v>82</v>
      </c>
      <c r="N620" s="170" t="s">
        <v>54</v>
      </c>
      <c r="P620" s="132">
        <f>O620*H620</f>
        <v>0</v>
      </c>
      <c r="Q620" s="132">
        <v>0</v>
      </c>
      <c r="R620" s="132">
        <f>Q620*H620</f>
        <v>0</v>
      </c>
      <c r="S620" s="132">
        <v>0</v>
      </c>
      <c r="T620" s="133">
        <f>S620*H620</f>
        <v>0</v>
      </c>
      <c r="AR620" s="134" t="s">
        <v>247</v>
      </c>
      <c r="AT620" s="134" t="s">
        <v>194</v>
      </c>
      <c r="AU620" s="134" t="s">
        <v>94</v>
      </c>
      <c r="AY620" s="16" t="s">
        <v>127</v>
      </c>
      <c r="BE620" s="135">
        <f>IF(N620="základní",J620,0)</f>
        <v>0</v>
      </c>
      <c r="BF620" s="135">
        <f>IF(N620="snížená",J620,0)</f>
        <v>0</v>
      </c>
      <c r="BG620" s="135">
        <f>IF(N620="zákl. přenesená",J620,0)</f>
        <v>0</v>
      </c>
      <c r="BH620" s="135">
        <f>IF(N620="sníž. přenesená",J620,0)</f>
        <v>0</v>
      </c>
      <c r="BI620" s="135">
        <f>IF(N620="nulová",J620,0)</f>
        <v>0</v>
      </c>
      <c r="BJ620" s="16" t="s">
        <v>92</v>
      </c>
      <c r="BK620" s="135">
        <f>ROUND(I620*H620,2)</f>
        <v>0</v>
      </c>
      <c r="BL620" s="16" t="s">
        <v>241</v>
      </c>
      <c r="BM620" s="134" t="s">
        <v>619</v>
      </c>
    </row>
    <row r="621" spans="2:65" s="12" customFormat="1" ht="11.25">
      <c r="B621" s="140"/>
      <c r="D621" s="141" t="s">
        <v>138</v>
      </c>
      <c r="E621" s="142" t="s">
        <v>82</v>
      </c>
      <c r="F621" s="143" t="s">
        <v>140</v>
      </c>
      <c r="H621" s="142" t="s">
        <v>82</v>
      </c>
      <c r="I621" s="144"/>
      <c r="L621" s="140"/>
      <c r="M621" s="145"/>
      <c r="T621" s="146"/>
      <c r="AT621" s="142" t="s">
        <v>138</v>
      </c>
      <c r="AU621" s="142" t="s">
        <v>94</v>
      </c>
      <c r="AV621" s="12" t="s">
        <v>92</v>
      </c>
      <c r="AW621" s="12" t="s">
        <v>42</v>
      </c>
      <c r="AX621" s="12" t="s">
        <v>84</v>
      </c>
      <c r="AY621" s="142" t="s">
        <v>127</v>
      </c>
    </row>
    <row r="622" spans="2:65" s="12" customFormat="1" ht="11.25">
      <c r="B622" s="140"/>
      <c r="D622" s="141" t="s">
        <v>138</v>
      </c>
      <c r="E622" s="142" t="s">
        <v>82</v>
      </c>
      <c r="F622" s="143" t="s">
        <v>333</v>
      </c>
      <c r="H622" s="142" t="s">
        <v>82</v>
      </c>
      <c r="I622" s="144"/>
      <c r="L622" s="140"/>
      <c r="M622" s="145"/>
      <c r="T622" s="146"/>
      <c r="AT622" s="142" t="s">
        <v>138</v>
      </c>
      <c r="AU622" s="142" t="s">
        <v>94</v>
      </c>
      <c r="AV622" s="12" t="s">
        <v>92</v>
      </c>
      <c r="AW622" s="12" t="s">
        <v>42</v>
      </c>
      <c r="AX622" s="12" t="s">
        <v>84</v>
      </c>
      <c r="AY622" s="142" t="s">
        <v>127</v>
      </c>
    </row>
    <row r="623" spans="2:65" s="13" customFormat="1" ht="11.25">
      <c r="B623" s="147"/>
      <c r="D623" s="141" t="s">
        <v>138</v>
      </c>
      <c r="E623" s="148" t="s">
        <v>82</v>
      </c>
      <c r="F623" s="149" t="s">
        <v>92</v>
      </c>
      <c r="H623" s="150">
        <v>1</v>
      </c>
      <c r="I623" s="151"/>
      <c r="L623" s="147"/>
      <c r="M623" s="152"/>
      <c r="T623" s="153"/>
      <c r="AT623" s="148" t="s">
        <v>138</v>
      </c>
      <c r="AU623" s="148" t="s">
        <v>94</v>
      </c>
      <c r="AV623" s="13" t="s">
        <v>94</v>
      </c>
      <c r="AW623" s="13" t="s">
        <v>42</v>
      </c>
      <c r="AX623" s="13" t="s">
        <v>84</v>
      </c>
      <c r="AY623" s="148" t="s">
        <v>127</v>
      </c>
    </row>
    <row r="624" spans="2:65" s="12" customFormat="1" ht="11.25">
      <c r="B624" s="140"/>
      <c r="D624" s="141" t="s">
        <v>138</v>
      </c>
      <c r="E624" s="142" t="s">
        <v>82</v>
      </c>
      <c r="F624" s="143" t="s">
        <v>335</v>
      </c>
      <c r="H624" s="142" t="s">
        <v>82</v>
      </c>
      <c r="I624" s="144"/>
      <c r="L624" s="140"/>
      <c r="M624" s="145"/>
      <c r="T624" s="146"/>
      <c r="AT624" s="142" t="s">
        <v>138</v>
      </c>
      <c r="AU624" s="142" t="s">
        <v>94</v>
      </c>
      <c r="AV624" s="12" t="s">
        <v>92</v>
      </c>
      <c r="AW624" s="12" t="s">
        <v>42</v>
      </c>
      <c r="AX624" s="12" t="s">
        <v>84</v>
      </c>
      <c r="AY624" s="142" t="s">
        <v>127</v>
      </c>
    </row>
    <row r="625" spans="2:65" s="13" customFormat="1" ht="11.25">
      <c r="B625" s="147"/>
      <c r="D625" s="141" t="s">
        <v>138</v>
      </c>
      <c r="E625" s="148" t="s">
        <v>82</v>
      </c>
      <c r="F625" s="149" t="s">
        <v>92</v>
      </c>
      <c r="H625" s="150">
        <v>1</v>
      </c>
      <c r="I625" s="151"/>
      <c r="L625" s="147"/>
      <c r="M625" s="152"/>
      <c r="T625" s="153"/>
      <c r="AT625" s="148" t="s">
        <v>138</v>
      </c>
      <c r="AU625" s="148" t="s">
        <v>94</v>
      </c>
      <c r="AV625" s="13" t="s">
        <v>94</v>
      </c>
      <c r="AW625" s="13" t="s">
        <v>42</v>
      </c>
      <c r="AX625" s="13" t="s">
        <v>84</v>
      </c>
      <c r="AY625" s="148" t="s">
        <v>127</v>
      </c>
    </row>
    <row r="626" spans="2:65" s="14" customFormat="1" ht="11.25">
      <c r="B626" s="154"/>
      <c r="D626" s="141" t="s">
        <v>138</v>
      </c>
      <c r="E626" s="155" t="s">
        <v>82</v>
      </c>
      <c r="F626" s="156" t="s">
        <v>151</v>
      </c>
      <c r="H626" s="157">
        <v>2</v>
      </c>
      <c r="I626" s="158"/>
      <c r="L626" s="154"/>
      <c r="M626" s="159"/>
      <c r="T626" s="160"/>
      <c r="AT626" s="155" t="s">
        <v>138</v>
      </c>
      <c r="AU626" s="155" t="s">
        <v>94</v>
      </c>
      <c r="AV626" s="14" t="s">
        <v>134</v>
      </c>
      <c r="AW626" s="14" t="s">
        <v>42</v>
      </c>
      <c r="AX626" s="14" t="s">
        <v>92</v>
      </c>
      <c r="AY626" s="155" t="s">
        <v>127</v>
      </c>
    </row>
    <row r="627" spans="2:65" s="1" customFormat="1" ht="16.5" customHeight="1">
      <c r="B627" s="32"/>
      <c r="C627" s="123" t="s">
        <v>620</v>
      </c>
      <c r="D627" s="123" t="s">
        <v>129</v>
      </c>
      <c r="E627" s="124" t="s">
        <v>621</v>
      </c>
      <c r="F627" s="125" t="s">
        <v>622</v>
      </c>
      <c r="G627" s="126" t="s">
        <v>188</v>
      </c>
      <c r="H627" s="127">
        <v>2</v>
      </c>
      <c r="I627" s="128"/>
      <c r="J627" s="129">
        <f>ROUND(I627*H627,2)</f>
        <v>0</v>
      </c>
      <c r="K627" s="125" t="s">
        <v>133</v>
      </c>
      <c r="L627" s="32"/>
      <c r="M627" s="130" t="s">
        <v>82</v>
      </c>
      <c r="N627" s="131" t="s">
        <v>54</v>
      </c>
      <c r="P627" s="132">
        <f>O627*H627</f>
        <v>0</v>
      </c>
      <c r="Q627" s="132">
        <v>0</v>
      </c>
      <c r="R627" s="132">
        <f>Q627*H627</f>
        <v>0</v>
      </c>
      <c r="S627" s="132">
        <v>0</v>
      </c>
      <c r="T627" s="133">
        <f>S627*H627</f>
        <v>0</v>
      </c>
      <c r="AR627" s="134" t="s">
        <v>241</v>
      </c>
      <c r="AT627" s="134" t="s">
        <v>129</v>
      </c>
      <c r="AU627" s="134" t="s">
        <v>94</v>
      </c>
      <c r="AY627" s="16" t="s">
        <v>127</v>
      </c>
      <c r="BE627" s="135">
        <f>IF(N627="základní",J627,0)</f>
        <v>0</v>
      </c>
      <c r="BF627" s="135">
        <f>IF(N627="snížená",J627,0)</f>
        <v>0</v>
      </c>
      <c r="BG627" s="135">
        <f>IF(N627="zákl. přenesená",J627,0)</f>
        <v>0</v>
      </c>
      <c r="BH627" s="135">
        <f>IF(N627="sníž. přenesená",J627,0)</f>
        <v>0</v>
      </c>
      <c r="BI627" s="135">
        <f>IF(N627="nulová",J627,0)</f>
        <v>0</v>
      </c>
      <c r="BJ627" s="16" t="s">
        <v>92</v>
      </c>
      <c r="BK627" s="135">
        <f>ROUND(I627*H627,2)</f>
        <v>0</v>
      </c>
      <c r="BL627" s="16" t="s">
        <v>241</v>
      </c>
      <c r="BM627" s="134" t="s">
        <v>623</v>
      </c>
    </row>
    <row r="628" spans="2:65" s="1" customFormat="1" ht="11.25">
      <c r="B628" s="32"/>
      <c r="D628" s="136" t="s">
        <v>136</v>
      </c>
      <c r="F628" s="137" t="s">
        <v>624</v>
      </c>
      <c r="I628" s="138"/>
      <c r="L628" s="32"/>
      <c r="M628" s="139"/>
      <c r="T628" s="53"/>
      <c r="AT628" s="16" t="s">
        <v>136</v>
      </c>
      <c r="AU628" s="16" t="s">
        <v>94</v>
      </c>
    </row>
    <row r="629" spans="2:65" s="12" customFormat="1" ht="11.25">
      <c r="B629" s="140"/>
      <c r="D629" s="141" t="s">
        <v>138</v>
      </c>
      <c r="E629" s="142" t="s">
        <v>82</v>
      </c>
      <c r="F629" s="143" t="s">
        <v>140</v>
      </c>
      <c r="H629" s="142" t="s">
        <v>82</v>
      </c>
      <c r="I629" s="144"/>
      <c r="L629" s="140"/>
      <c r="M629" s="145"/>
      <c r="T629" s="146"/>
      <c r="AT629" s="142" t="s">
        <v>138</v>
      </c>
      <c r="AU629" s="142" t="s">
        <v>94</v>
      </c>
      <c r="AV629" s="12" t="s">
        <v>92</v>
      </c>
      <c r="AW629" s="12" t="s">
        <v>42</v>
      </c>
      <c r="AX629" s="12" t="s">
        <v>84</v>
      </c>
      <c r="AY629" s="142" t="s">
        <v>127</v>
      </c>
    </row>
    <row r="630" spans="2:65" s="12" customFormat="1" ht="11.25">
      <c r="B630" s="140"/>
      <c r="D630" s="141" t="s">
        <v>138</v>
      </c>
      <c r="E630" s="142" t="s">
        <v>82</v>
      </c>
      <c r="F630" s="143" t="s">
        <v>625</v>
      </c>
      <c r="H630" s="142" t="s">
        <v>82</v>
      </c>
      <c r="I630" s="144"/>
      <c r="L630" s="140"/>
      <c r="M630" s="145"/>
      <c r="T630" s="146"/>
      <c r="AT630" s="142" t="s">
        <v>138</v>
      </c>
      <c r="AU630" s="142" t="s">
        <v>94</v>
      </c>
      <c r="AV630" s="12" t="s">
        <v>92</v>
      </c>
      <c r="AW630" s="12" t="s">
        <v>42</v>
      </c>
      <c r="AX630" s="12" t="s">
        <v>84</v>
      </c>
      <c r="AY630" s="142" t="s">
        <v>127</v>
      </c>
    </row>
    <row r="631" spans="2:65" s="12" customFormat="1" ht="11.25">
      <c r="B631" s="140"/>
      <c r="D631" s="141" t="s">
        <v>138</v>
      </c>
      <c r="E631" s="142" t="s">
        <v>82</v>
      </c>
      <c r="F631" s="143" t="s">
        <v>333</v>
      </c>
      <c r="H631" s="142" t="s">
        <v>82</v>
      </c>
      <c r="I631" s="144"/>
      <c r="L631" s="140"/>
      <c r="M631" s="145"/>
      <c r="T631" s="146"/>
      <c r="AT631" s="142" t="s">
        <v>138</v>
      </c>
      <c r="AU631" s="142" t="s">
        <v>94</v>
      </c>
      <c r="AV631" s="12" t="s">
        <v>92</v>
      </c>
      <c r="AW631" s="12" t="s">
        <v>42</v>
      </c>
      <c r="AX631" s="12" t="s">
        <v>84</v>
      </c>
      <c r="AY631" s="142" t="s">
        <v>127</v>
      </c>
    </row>
    <row r="632" spans="2:65" s="13" customFormat="1" ht="11.25">
      <c r="B632" s="147"/>
      <c r="D632" s="141" t="s">
        <v>138</v>
      </c>
      <c r="E632" s="148" t="s">
        <v>82</v>
      </c>
      <c r="F632" s="149" t="s">
        <v>92</v>
      </c>
      <c r="H632" s="150">
        <v>1</v>
      </c>
      <c r="I632" s="151"/>
      <c r="L632" s="147"/>
      <c r="M632" s="152"/>
      <c r="T632" s="153"/>
      <c r="AT632" s="148" t="s">
        <v>138</v>
      </c>
      <c r="AU632" s="148" t="s">
        <v>94</v>
      </c>
      <c r="AV632" s="13" t="s">
        <v>94</v>
      </c>
      <c r="AW632" s="13" t="s">
        <v>42</v>
      </c>
      <c r="AX632" s="13" t="s">
        <v>84</v>
      </c>
      <c r="AY632" s="148" t="s">
        <v>127</v>
      </c>
    </row>
    <row r="633" spans="2:65" s="12" customFormat="1" ht="11.25">
      <c r="B633" s="140"/>
      <c r="D633" s="141" t="s">
        <v>138</v>
      </c>
      <c r="E633" s="142" t="s">
        <v>82</v>
      </c>
      <c r="F633" s="143" t="s">
        <v>335</v>
      </c>
      <c r="H633" s="142" t="s">
        <v>82</v>
      </c>
      <c r="I633" s="144"/>
      <c r="L633" s="140"/>
      <c r="M633" s="145"/>
      <c r="T633" s="146"/>
      <c r="AT633" s="142" t="s">
        <v>138</v>
      </c>
      <c r="AU633" s="142" t="s">
        <v>94</v>
      </c>
      <c r="AV633" s="12" t="s">
        <v>92</v>
      </c>
      <c r="AW633" s="12" t="s">
        <v>42</v>
      </c>
      <c r="AX633" s="12" t="s">
        <v>84</v>
      </c>
      <c r="AY633" s="142" t="s">
        <v>127</v>
      </c>
    </row>
    <row r="634" spans="2:65" s="13" customFormat="1" ht="11.25">
      <c r="B634" s="147"/>
      <c r="D634" s="141" t="s">
        <v>138</v>
      </c>
      <c r="E634" s="148" t="s">
        <v>82</v>
      </c>
      <c r="F634" s="149" t="s">
        <v>92</v>
      </c>
      <c r="H634" s="150">
        <v>1</v>
      </c>
      <c r="I634" s="151"/>
      <c r="L634" s="147"/>
      <c r="M634" s="152"/>
      <c r="T634" s="153"/>
      <c r="AT634" s="148" t="s">
        <v>138</v>
      </c>
      <c r="AU634" s="148" t="s">
        <v>94</v>
      </c>
      <c r="AV634" s="13" t="s">
        <v>94</v>
      </c>
      <c r="AW634" s="13" t="s">
        <v>42</v>
      </c>
      <c r="AX634" s="13" t="s">
        <v>84</v>
      </c>
      <c r="AY634" s="148" t="s">
        <v>127</v>
      </c>
    </row>
    <row r="635" spans="2:65" s="14" customFormat="1" ht="11.25">
      <c r="B635" s="154"/>
      <c r="D635" s="141" t="s">
        <v>138</v>
      </c>
      <c r="E635" s="155" t="s">
        <v>82</v>
      </c>
      <c r="F635" s="156" t="s">
        <v>151</v>
      </c>
      <c r="H635" s="157">
        <v>2</v>
      </c>
      <c r="I635" s="158"/>
      <c r="L635" s="154"/>
      <c r="M635" s="159"/>
      <c r="T635" s="160"/>
      <c r="AT635" s="155" t="s">
        <v>138</v>
      </c>
      <c r="AU635" s="155" t="s">
        <v>94</v>
      </c>
      <c r="AV635" s="14" t="s">
        <v>134</v>
      </c>
      <c r="AW635" s="14" t="s">
        <v>42</v>
      </c>
      <c r="AX635" s="14" t="s">
        <v>92</v>
      </c>
      <c r="AY635" s="155" t="s">
        <v>127</v>
      </c>
    </row>
    <row r="636" spans="2:65" s="1" customFormat="1" ht="24.2" customHeight="1">
      <c r="B636" s="32"/>
      <c r="C636" s="123" t="s">
        <v>626</v>
      </c>
      <c r="D636" s="123" t="s">
        <v>129</v>
      </c>
      <c r="E636" s="124" t="s">
        <v>627</v>
      </c>
      <c r="F636" s="125" t="s">
        <v>628</v>
      </c>
      <c r="G636" s="126" t="s">
        <v>188</v>
      </c>
      <c r="H636" s="127">
        <v>2</v>
      </c>
      <c r="I636" s="128"/>
      <c r="J636" s="129">
        <f>ROUND(I636*H636,2)</f>
        <v>0</v>
      </c>
      <c r="K636" s="125" t="s">
        <v>133</v>
      </c>
      <c r="L636" s="32"/>
      <c r="M636" s="130" t="s">
        <v>82</v>
      </c>
      <c r="N636" s="131" t="s">
        <v>54</v>
      </c>
      <c r="P636" s="132">
        <f>O636*H636</f>
        <v>0</v>
      </c>
      <c r="Q636" s="132">
        <v>0</v>
      </c>
      <c r="R636" s="132">
        <f>Q636*H636</f>
        <v>0</v>
      </c>
      <c r="S636" s="132">
        <v>0</v>
      </c>
      <c r="T636" s="133">
        <f>S636*H636</f>
        <v>0</v>
      </c>
      <c r="AR636" s="134" t="s">
        <v>241</v>
      </c>
      <c r="AT636" s="134" t="s">
        <v>129</v>
      </c>
      <c r="AU636" s="134" t="s">
        <v>94</v>
      </c>
      <c r="AY636" s="16" t="s">
        <v>127</v>
      </c>
      <c r="BE636" s="135">
        <f>IF(N636="základní",J636,0)</f>
        <v>0</v>
      </c>
      <c r="BF636" s="135">
        <f>IF(N636="snížená",J636,0)</f>
        <v>0</v>
      </c>
      <c r="BG636" s="135">
        <f>IF(N636="zákl. přenesená",J636,0)</f>
        <v>0</v>
      </c>
      <c r="BH636" s="135">
        <f>IF(N636="sníž. přenesená",J636,0)</f>
        <v>0</v>
      </c>
      <c r="BI636" s="135">
        <f>IF(N636="nulová",J636,0)</f>
        <v>0</v>
      </c>
      <c r="BJ636" s="16" t="s">
        <v>92</v>
      </c>
      <c r="BK636" s="135">
        <f>ROUND(I636*H636,2)</f>
        <v>0</v>
      </c>
      <c r="BL636" s="16" t="s">
        <v>241</v>
      </c>
      <c r="BM636" s="134" t="s">
        <v>629</v>
      </c>
    </row>
    <row r="637" spans="2:65" s="1" customFormat="1" ht="11.25">
      <c r="B637" s="32"/>
      <c r="D637" s="136" t="s">
        <v>136</v>
      </c>
      <c r="F637" s="137" t="s">
        <v>630</v>
      </c>
      <c r="I637" s="138"/>
      <c r="L637" s="32"/>
      <c r="M637" s="139"/>
      <c r="T637" s="53"/>
      <c r="AT637" s="16" t="s">
        <v>136</v>
      </c>
      <c r="AU637" s="16" t="s">
        <v>94</v>
      </c>
    </row>
    <row r="638" spans="2:65" s="12" customFormat="1" ht="11.25">
      <c r="B638" s="140"/>
      <c r="D638" s="141" t="s">
        <v>138</v>
      </c>
      <c r="E638" s="142" t="s">
        <v>82</v>
      </c>
      <c r="F638" s="143" t="s">
        <v>140</v>
      </c>
      <c r="H638" s="142" t="s">
        <v>82</v>
      </c>
      <c r="I638" s="144"/>
      <c r="L638" s="140"/>
      <c r="M638" s="145"/>
      <c r="T638" s="146"/>
      <c r="AT638" s="142" t="s">
        <v>138</v>
      </c>
      <c r="AU638" s="142" t="s">
        <v>94</v>
      </c>
      <c r="AV638" s="12" t="s">
        <v>92</v>
      </c>
      <c r="AW638" s="12" t="s">
        <v>42</v>
      </c>
      <c r="AX638" s="12" t="s">
        <v>84</v>
      </c>
      <c r="AY638" s="142" t="s">
        <v>127</v>
      </c>
    </row>
    <row r="639" spans="2:65" s="12" customFormat="1" ht="11.25">
      <c r="B639" s="140"/>
      <c r="D639" s="141" t="s">
        <v>138</v>
      </c>
      <c r="E639" s="142" t="s">
        <v>82</v>
      </c>
      <c r="F639" s="143" t="s">
        <v>333</v>
      </c>
      <c r="H639" s="142" t="s">
        <v>82</v>
      </c>
      <c r="I639" s="144"/>
      <c r="L639" s="140"/>
      <c r="M639" s="145"/>
      <c r="T639" s="146"/>
      <c r="AT639" s="142" t="s">
        <v>138</v>
      </c>
      <c r="AU639" s="142" t="s">
        <v>94</v>
      </c>
      <c r="AV639" s="12" t="s">
        <v>92</v>
      </c>
      <c r="AW639" s="12" t="s">
        <v>42</v>
      </c>
      <c r="AX639" s="12" t="s">
        <v>84</v>
      </c>
      <c r="AY639" s="142" t="s">
        <v>127</v>
      </c>
    </row>
    <row r="640" spans="2:65" s="13" customFormat="1" ht="11.25">
      <c r="B640" s="147"/>
      <c r="D640" s="141" t="s">
        <v>138</v>
      </c>
      <c r="E640" s="148" t="s">
        <v>82</v>
      </c>
      <c r="F640" s="149" t="s">
        <v>94</v>
      </c>
      <c r="H640" s="150">
        <v>2</v>
      </c>
      <c r="I640" s="151"/>
      <c r="L640" s="147"/>
      <c r="M640" s="152"/>
      <c r="T640" s="153"/>
      <c r="AT640" s="148" t="s">
        <v>138</v>
      </c>
      <c r="AU640" s="148" t="s">
        <v>94</v>
      </c>
      <c r="AV640" s="13" t="s">
        <v>94</v>
      </c>
      <c r="AW640" s="13" t="s">
        <v>42</v>
      </c>
      <c r="AX640" s="13" t="s">
        <v>92</v>
      </c>
      <c r="AY640" s="148" t="s">
        <v>127</v>
      </c>
    </row>
    <row r="641" spans="2:65" s="1" customFormat="1" ht="16.5" customHeight="1">
      <c r="B641" s="32"/>
      <c r="C641" s="161" t="s">
        <v>631</v>
      </c>
      <c r="D641" s="161" t="s">
        <v>194</v>
      </c>
      <c r="E641" s="162" t="s">
        <v>632</v>
      </c>
      <c r="F641" s="163" t="s">
        <v>633</v>
      </c>
      <c r="G641" s="164" t="s">
        <v>188</v>
      </c>
      <c r="H641" s="165">
        <v>2</v>
      </c>
      <c r="I641" s="166"/>
      <c r="J641" s="167">
        <f>ROUND(I641*H641,2)</f>
        <v>0</v>
      </c>
      <c r="K641" s="163" t="s">
        <v>204</v>
      </c>
      <c r="L641" s="168"/>
      <c r="M641" s="169" t="s">
        <v>82</v>
      </c>
      <c r="N641" s="170" t="s">
        <v>54</v>
      </c>
      <c r="P641" s="132">
        <f>O641*H641</f>
        <v>0</v>
      </c>
      <c r="Q641" s="132">
        <v>0</v>
      </c>
      <c r="R641" s="132">
        <f>Q641*H641</f>
        <v>0</v>
      </c>
      <c r="S641" s="132">
        <v>0</v>
      </c>
      <c r="T641" s="133">
        <f>S641*H641</f>
        <v>0</v>
      </c>
      <c r="AR641" s="134" t="s">
        <v>247</v>
      </c>
      <c r="AT641" s="134" t="s">
        <v>194</v>
      </c>
      <c r="AU641" s="134" t="s">
        <v>94</v>
      </c>
      <c r="AY641" s="16" t="s">
        <v>127</v>
      </c>
      <c r="BE641" s="135">
        <f>IF(N641="základní",J641,0)</f>
        <v>0</v>
      </c>
      <c r="BF641" s="135">
        <f>IF(N641="snížená",J641,0)</f>
        <v>0</v>
      </c>
      <c r="BG641" s="135">
        <f>IF(N641="zákl. přenesená",J641,0)</f>
        <v>0</v>
      </c>
      <c r="BH641" s="135">
        <f>IF(N641="sníž. přenesená",J641,0)</f>
        <v>0</v>
      </c>
      <c r="BI641" s="135">
        <f>IF(N641="nulová",J641,0)</f>
        <v>0</v>
      </c>
      <c r="BJ641" s="16" t="s">
        <v>92</v>
      </c>
      <c r="BK641" s="135">
        <f>ROUND(I641*H641,2)</f>
        <v>0</v>
      </c>
      <c r="BL641" s="16" t="s">
        <v>241</v>
      </c>
      <c r="BM641" s="134" t="s">
        <v>634</v>
      </c>
    </row>
    <row r="642" spans="2:65" s="12" customFormat="1" ht="11.25">
      <c r="B642" s="140"/>
      <c r="D642" s="141" t="s">
        <v>138</v>
      </c>
      <c r="E642" s="142" t="s">
        <v>82</v>
      </c>
      <c r="F642" s="143" t="s">
        <v>140</v>
      </c>
      <c r="H642" s="142" t="s">
        <v>82</v>
      </c>
      <c r="I642" s="144"/>
      <c r="L642" s="140"/>
      <c r="M642" s="145"/>
      <c r="T642" s="146"/>
      <c r="AT642" s="142" t="s">
        <v>138</v>
      </c>
      <c r="AU642" s="142" t="s">
        <v>94</v>
      </c>
      <c r="AV642" s="12" t="s">
        <v>92</v>
      </c>
      <c r="AW642" s="12" t="s">
        <v>42</v>
      </c>
      <c r="AX642" s="12" t="s">
        <v>84</v>
      </c>
      <c r="AY642" s="142" t="s">
        <v>127</v>
      </c>
    </row>
    <row r="643" spans="2:65" s="12" customFormat="1" ht="11.25">
      <c r="B643" s="140"/>
      <c r="D643" s="141" t="s">
        <v>138</v>
      </c>
      <c r="E643" s="142" t="s">
        <v>82</v>
      </c>
      <c r="F643" s="143" t="s">
        <v>333</v>
      </c>
      <c r="H643" s="142" t="s">
        <v>82</v>
      </c>
      <c r="I643" s="144"/>
      <c r="L643" s="140"/>
      <c r="M643" s="145"/>
      <c r="T643" s="146"/>
      <c r="AT643" s="142" t="s">
        <v>138</v>
      </c>
      <c r="AU643" s="142" t="s">
        <v>94</v>
      </c>
      <c r="AV643" s="12" t="s">
        <v>92</v>
      </c>
      <c r="AW643" s="12" t="s">
        <v>42</v>
      </c>
      <c r="AX643" s="12" t="s">
        <v>84</v>
      </c>
      <c r="AY643" s="142" t="s">
        <v>127</v>
      </c>
    </row>
    <row r="644" spans="2:65" s="13" customFormat="1" ht="11.25">
      <c r="B644" s="147"/>
      <c r="D644" s="141" t="s">
        <v>138</v>
      </c>
      <c r="E644" s="148" t="s">
        <v>82</v>
      </c>
      <c r="F644" s="149" t="s">
        <v>92</v>
      </c>
      <c r="H644" s="150">
        <v>1</v>
      </c>
      <c r="I644" s="151"/>
      <c r="L644" s="147"/>
      <c r="M644" s="152"/>
      <c r="T644" s="153"/>
      <c r="AT644" s="148" t="s">
        <v>138</v>
      </c>
      <c r="AU644" s="148" t="s">
        <v>94</v>
      </c>
      <c r="AV644" s="13" t="s">
        <v>94</v>
      </c>
      <c r="AW644" s="13" t="s">
        <v>42</v>
      </c>
      <c r="AX644" s="13" t="s">
        <v>84</v>
      </c>
      <c r="AY644" s="148" t="s">
        <v>127</v>
      </c>
    </row>
    <row r="645" spans="2:65" s="12" customFormat="1" ht="11.25">
      <c r="B645" s="140"/>
      <c r="D645" s="141" t="s">
        <v>138</v>
      </c>
      <c r="E645" s="142" t="s">
        <v>82</v>
      </c>
      <c r="F645" s="143" t="s">
        <v>335</v>
      </c>
      <c r="H645" s="142" t="s">
        <v>82</v>
      </c>
      <c r="I645" s="144"/>
      <c r="L645" s="140"/>
      <c r="M645" s="145"/>
      <c r="T645" s="146"/>
      <c r="AT645" s="142" t="s">
        <v>138</v>
      </c>
      <c r="AU645" s="142" t="s">
        <v>94</v>
      </c>
      <c r="AV645" s="12" t="s">
        <v>92</v>
      </c>
      <c r="AW645" s="12" t="s">
        <v>42</v>
      </c>
      <c r="AX645" s="12" t="s">
        <v>84</v>
      </c>
      <c r="AY645" s="142" t="s">
        <v>127</v>
      </c>
    </row>
    <row r="646" spans="2:65" s="13" customFormat="1" ht="11.25">
      <c r="B646" s="147"/>
      <c r="D646" s="141" t="s">
        <v>138</v>
      </c>
      <c r="E646" s="148" t="s">
        <v>82</v>
      </c>
      <c r="F646" s="149" t="s">
        <v>92</v>
      </c>
      <c r="H646" s="150">
        <v>1</v>
      </c>
      <c r="I646" s="151"/>
      <c r="L646" s="147"/>
      <c r="M646" s="152"/>
      <c r="T646" s="153"/>
      <c r="AT646" s="148" t="s">
        <v>138</v>
      </c>
      <c r="AU646" s="148" t="s">
        <v>94</v>
      </c>
      <c r="AV646" s="13" t="s">
        <v>94</v>
      </c>
      <c r="AW646" s="13" t="s">
        <v>42</v>
      </c>
      <c r="AX646" s="13" t="s">
        <v>84</v>
      </c>
      <c r="AY646" s="148" t="s">
        <v>127</v>
      </c>
    </row>
    <row r="647" spans="2:65" s="14" customFormat="1" ht="11.25">
      <c r="B647" s="154"/>
      <c r="D647" s="141" t="s">
        <v>138</v>
      </c>
      <c r="E647" s="155" t="s">
        <v>82</v>
      </c>
      <c r="F647" s="156" t="s">
        <v>151</v>
      </c>
      <c r="H647" s="157">
        <v>2</v>
      </c>
      <c r="I647" s="158"/>
      <c r="L647" s="154"/>
      <c r="M647" s="159"/>
      <c r="T647" s="160"/>
      <c r="AT647" s="155" t="s">
        <v>138</v>
      </c>
      <c r="AU647" s="155" t="s">
        <v>94</v>
      </c>
      <c r="AV647" s="14" t="s">
        <v>134</v>
      </c>
      <c r="AW647" s="14" t="s">
        <v>42</v>
      </c>
      <c r="AX647" s="14" t="s">
        <v>92</v>
      </c>
      <c r="AY647" s="155" t="s">
        <v>127</v>
      </c>
    </row>
    <row r="648" spans="2:65" s="1" customFormat="1" ht="33" customHeight="1">
      <c r="B648" s="32"/>
      <c r="C648" s="123" t="s">
        <v>635</v>
      </c>
      <c r="D648" s="123" t="s">
        <v>129</v>
      </c>
      <c r="E648" s="124" t="s">
        <v>636</v>
      </c>
      <c r="F648" s="125" t="s">
        <v>637</v>
      </c>
      <c r="G648" s="126" t="s">
        <v>188</v>
      </c>
      <c r="H648" s="127">
        <v>1</v>
      </c>
      <c r="I648" s="128"/>
      <c r="J648" s="129">
        <f>ROUND(I648*H648,2)</f>
        <v>0</v>
      </c>
      <c r="K648" s="125" t="s">
        <v>133</v>
      </c>
      <c r="L648" s="32"/>
      <c r="M648" s="130" t="s">
        <v>82</v>
      </c>
      <c r="N648" s="131" t="s">
        <v>54</v>
      </c>
      <c r="P648" s="132">
        <f>O648*H648</f>
        <v>0</v>
      </c>
      <c r="Q648" s="132">
        <v>1.82E-3</v>
      </c>
      <c r="R648" s="132">
        <f>Q648*H648</f>
        <v>1.82E-3</v>
      </c>
      <c r="S648" s="132">
        <v>0</v>
      </c>
      <c r="T648" s="133">
        <f>S648*H648</f>
        <v>0</v>
      </c>
      <c r="AR648" s="134" t="s">
        <v>241</v>
      </c>
      <c r="AT648" s="134" t="s">
        <v>129</v>
      </c>
      <c r="AU648" s="134" t="s">
        <v>94</v>
      </c>
      <c r="AY648" s="16" t="s">
        <v>127</v>
      </c>
      <c r="BE648" s="135">
        <f>IF(N648="základní",J648,0)</f>
        <v>0</v>
      </c>
      <c r="BF648" s="135">
        <f>IF(N648="snížená",J648,0)</f>
        <v>0</v>
      </c>
      <c r="BG648" s="135">
        <f>IF(N648="zákl. přenesená",J648,0)</f>
        <v>0</v>
      </c>
      <c r="BH648" s="135">
        <f>IF(N648="sníž. přenesená",J648,0)</f>
        <v>0</v>
      </c>
      <c r="BI648" s="135">
        <f>IF(N648="nulová",J648,0)</f>
        <v>0</v>
      </c>
      <c r="BJ648" s="16" t="s">
        <v>92</v>
      </c>
      <c r="BK648" s="135">
        <f>ROUND(I648*H648,2)</f>
        <v>0</v>
      </c>
      <c r="BL648" s="16" t="s">
        <v>241</v>
      </c>
      <c r="BM648" s="134" t="s">
        <v>638</v>
      </c>
    </row>
    <row r="649" spans="2:65" s="1" customFormat="1" ht="11.25">
      <c r="B649" s="32"/>
      <c r="D649" s="136" t="s">
        <v>136</v>
      </c>
      <c r="F649" s="137" t="s">
        <v>639</v>
      </c>
      <c r="I649" s="138"/>
      <c r="L649" s="32"/>
      <c r="M649" s="139"/>
      <c r="T649" s="53"/>
      <c r="AT649" s="16" t="s">
        <v>136</v>
      </c>
      <c r="AU649" s="16" t="s">
        <v>94</v>
      </c>
    </row>
    <row r="650" spans="2:65" s="12" customFormat="1" ht="11.25">
      <c r="B650" s="140"/>
      <c r="D650" s="141" t="s">
        <v>138</v>
      </c>
      <c r="E650" s="142" t="s">
        <v>82</v>
      </c>
      <c r="F650" s="143" t="s">
        <v>610</v>
      </c>
      <c r="H650" s="142" t="s">
        <v>82</v>
      </c>
      <c r="I650" s="144"/>
      <c r="L650" s="140"/>
      <c r="M650" s="145"/>
      <c r="T650" s="146"/>
      <c r="AT650" s="142" t="s">
        <v>138</v>
      </c>
      <c r="AU650" s="142" t="s">
        <v>94</v>
      </c>
      <c r="AV650" s="12" t="s">
        <v>92</v>
      </c>
      <c r="AW650" s="12" t="s">
        <v>42</v>
      </c>
      <c r="AX650" s="12" t="s">
        <v>84</v>
      </c>
      <c r="AY650" s="142" t="s">
        <v>127</v>
      </c>
    </row>
    <row r="651" spans="2:65" s="12" customFormat="1" ht="11.25">
      <c r="B651" s="140"/>
      <c r="D651" s="141" t="s">
        <v>138</v>
      </c>
      <c r="E651" s="142" t="s">
        <v>82</v>
      </c>
      <c r="F651" s="143" t="s">
        <v>640</v>
      </c>
      <c r="H651" s="142" t="s">
        <v>82</v>
      </c>
      <c r="I651" s="144"/>
      <c r="L651" s="140"/>
      <c r="M651" s="145"/>
      <c r="T651" s="146"/>
      <c r="AT651" s="142" t="s">
        <v>138</v>
      </c>
      <c r="AU651" s="142" t="s">
        <v>94</v>
      </c>
      <c r="AV651" s="12" t="s">
        <v>92</v>
      </c>
      <c r="AW651" s="12" t="s">
        <v>42</v>
      </c>
      <c r="AX651" s="12" t="s">
        <v>84</v>
      </c>
      <c r="AY651" s="142" t="s">
        <v>127</v>
      </c>
    </row>
    <row r="652" spans="2:65" s="13" customFormat="1" ht="11.25">
      <c r="B652" s="147"/>
      <c r="D652" s="141" t="s">
        <v>138</v>
      </c>
      <c r="E652" s="148" t="s">
        <v>82</v>
      </c>
      <c r="F652" s="149" t="s">
        <v>92</v>
      </c>
      <c r="H652" s="150">
        <v>1</v>
      </c>
      <c r="I652" s="151"/>
      <c r="L652" s="147"/>
      <c r="M652" s="152"/>
      <c r="T652" s="153"/>
      <c r="AT652" s="148" t="s">
        <v>138</v>
      </c>
      <c r="AU652" s="148" t="s">
        <v>94</v>
      </c>
      <c r="AV652" s="13" t="s">
        <v>94</v>
      </c>
      <c r="AW652" s="13" t="s">
        <v>42</v>
      </c>
      <c r="AX652" s="13" t="s">
        <v>92</v>
      </c>
      <c r="AY652" s="148" t="s">
        <v>127</v>
      </c>
    </row>
    <row r="653" spans="2:65" s="1" customFormat="1" ht="16.5" customHeight="1">
      <c r="B653" s="32"/>
      <c r="C653" s="161" t="s">
        <v>641</v>
      </c>
      <c r="D653" s="161" t="s">
        <v>194</v>
      </c>
      <c r="E653" s="162" t="s">
        <v>642</v>
      </c>
      <c r="F653" s="163" t="s">
        <v>643</v>
      </c>
      <c r="G653" s="164" t="s">
        <v>188</v>
      </c>
      <c r="H653" s="165">
        <v>1</v>
      </c>
      <c r="I653" s="166"/>
      <c r="J653" s="167">
        <f>ROUND(I653*H653,2)</f>
        <v>0</v>
      </c>
      <c r="K653" s="163" t="s">
        <v>204</v>
      </c>
      <c r="L653" s="168"/>
      <c r="M653" s="169" t="s">
        <v>82</v>
      </c>
      <c r="N653" s="170" t="s">
        <v>54</v>
      </c>
      <c r="P653" s="132">
        <f>O653*H653</f>
        <v>0</v>
      </c>
      <c r="Q653" s="132">
        <v>0</v>
      </c>
      <c r="R653" s="132">
        <f>Q653*H653</f>
        <v>0</v>
      </c>
      <c r="S653" s="132">
        <v>0</v>
      </c>
      <c r="T653" s="133">
        <f>S653*H653</f>
        <v>0</v>
      </c>
      <c r="AR653" s="134" t="s">
        <v>247</v>
      </c>
      <c r="AT653" s="134" t="s">
        <v>194</v>
      </c>
      <c r="AU653" s="134" t="s">
        <v>94</v>
      </c>
      <c r="AY653" s="16" t="s">
        <v>127</v>
      </c>
      <c r="BE653" s="135">
        <f>IF(N653="základní",J653,0)</f>
        <v>0</v>
      </c>
      <c r="BF653" s="135">
        <f>IF(N653="snížená",J653,0)</f>
        <v>0</v>
      </c>
      <c r="BG653" s="135">
        <f>IF(N653="zákl. přenesená",J653,0)</f>
        <v>0</v>
      </c>
      <c r="BH653" s="135">
        <f>IF(N653="sníž. přenesená",J653,0)</f>
        <v>0</v>
      </c>
      <c r="BI653" s="135">
        <f>IF(N653="nulová",J653,0)</f>
        <v>0</v>
      </c>
      <c r="BJ653" s="16" t="s">
        <v>92</v>
      </c>
      <c r="BK653" s="135">
        <f>ROUND(I653*H653,2)</f>
        <v>0</v>
      </c>
      <c r="BL653" s="16" t="s">
        <v>241</v>
      </c>
      <c r="BM653" s="134" t="s">
        <v>644</v>
      </c>
    </row>
    <row r="654" spans="2:65" s="12" customFormat="1" ht="11.25">
      <c r="B654" s="140"/>
      <c r="D654" s="141" t="s">
        <v>138</v>
      </c>
      <c r="E654" s="142" t="s">
        <v>82</v>
      </c>
      <c r="F654" s="143" t="s">
        <v>610</v>
      </c>
      <c r="H654" s="142" t="s">
        <v>82</v>
      </c>
      <c r="I654" s="144"/>
      <c r="L654" s="140"/>
      <c r="M654" s="145"/>
      <c r="T654" s="146"/>
      <c r="AT654" s="142" t="s">
        <v>138</v>
      </c>
      <c r="AU654" s="142" t="s">
        <v>94</v>
      </c>
      <c r="AV654" s="12" t="s">
        <v>92</v>
      </c>
      <c r="AW654" s="12" t="s">
        <v>42</v>
      </c>
      <c r="AX654" s="12" t="s">
        <v>84</v>
      </c>
      <c r="AY654" s="142" t="s">
        <v>127</v>
      </c>
    </row>
    <row r="655" spans="2:65" s="12" customFormat="1" ht="11.25">
      <c r="B655" s="140"/>
      <c r="D655" s="141" t="s">
        <v>138</v>
      </c>
      <c r="E655" s="142" t="s">
        <v>82</v>
      </c>
      <c r="F655" s="143" t="s">
        <v>645</v>
      </c>
      <c r="H655" s="142" t="s">
        <v>82</v>
      </c>
      <c r="I655" s="144"/>
      <c r="L655" s="140"/>
      <c r="M655" s="145"/>
      <c r="T655" s="146"/>
      <c r="AT655" s="142" t="s">
        <v>138</v>
      </c>
      <c r="AU655" s="142" t="s">
        <v>94</v>
      </c>
      <c r="AV655" s="12" t="s">
        <v>92</v>
      </c>
      <c r="AW655" s="12" t="s">
        <v>42</v>
      </c>
      <c r="AX655" s="12" t="s">
        <v>84</v>
      </c>
      <c r="AY655" s="142" t="s">
        <v>127</v>
      </c>
    </row>
    <row r="656" spans="2:65" s="13" customFormat="1" ht="11.25">
      <c r="B656" s="147"/>
      <c r="D656" s="141" t="s">
        <v>138</v>
      </c>
      <c r="E656" s="148" t="s">
        <v>82</v>
      </c>
      <c r="F656" s="149" t="s">
        <v>92</v>
      </c>
      <c r="H656" s="150">
        <v>1</v>
      </c>
      <c r="I656" s="151"/>
      <c r="L656" s="147"/>
      <c r="M656" s="152"/>
      <c r="T656" s="153"/>
      <c r="AT656" s="148" t="s">
        <v>138</v>
      </c>
      <c r="AU656" s="148" t="s">
        <v>94</v>
      </c>
      <c r="AV656" s="13" t="s">
        <v>94</v>
      </c>
      <c r="AW656" s="13" t="s">
        <v>42</v>
      </c>
      <c r="AX656" s="13" t="s">
        <v>92</v>
      </c>
      <c r="AY656" s="148" t="s">
        <v>127</v>
      </c>
    </row>
    <row r="657" spans="2:65" s="1" customFormat="1" ht="16.5" customHeight="1">
      <c r="B657" s="32"/>
      <c r="C657" s="161" t="s">
        <v>646</v>
      </c>
      <c r="D657" s="161" t="s">
        <v>194</v>
      </c>
      <c r="E657" s="162" t="s">
        <v>647</v>
      </c>
      <c r="F657" s="163" t="s">
        <v>648</v>
      </c>
      <c r="G657" s="164" t="s">
        <v>188</v>
      </c>
      <c r="H657" s="165">
        <v>1</v>
      </c>
      <c r="I657" s="166"/>
      <c r="J657" s="167">
        <f>ROUND(I657*H657,2)</f>
        <v>0</v>
      </c>
      <c r="K657" s="163" t="s">
        <v>204</v>
      </c>
      <c r="L657" s="168"/>
      <c r="M657" s="169" t="s">
        <v>82</v>
      </c>
      <c r="N657" s="170" t="s">
        <v>54</v>
      </c>
      <c r="P657" s="132">
        <f>O657*H657</f>
        <v>0</v>
      </c>
      <c r="Q657" s="132">
        <v>0</v>
      </c>
      <c r="R657" s="132">
        <f>Q657*H657</f>
        <v>0</v>
      </c>
      <c r="S657" s="132">
        <v>0</v>
      </c>
      <c r="T657" s="133">
        <f>S657*H657</f>
        <v>0</v>
      </c>
      <c r="AR657" s="134" t="s">
        <v>247</v>
      </c>
      <c r="AT657" s="134" t="s">
        <v>194</v>
      </c>
      <c r="AU657" s="134" t="s">
        <v>94</v>
      </c>
      <c r="AY657" s="16" t="s">
        <v>127</v>
      </c>
      <c r="BE657" s="135">
        <f>IF(N657="základní",J657,0)</f>
        <v>0</v>
      </c>
      <c r="BF657" s="135">
        <f>IF(N657="snížená",J657,0)</f>
        <v>0</v>
      </c>
      <c r="BG657" s="135">
        <f>IF(N657="zákl. přenesená",J657,0)</f>
        <v>0</v>
      </c>
      <c r="BH657" s="135">
        <f>IF(N657="sníž. přenesená",J657,0)</f>
        <v>0</v>
      </c>
      <c r="BI657" s="135">
        <f>IF(N657="nulová",J657,0)</f>
        <v>0</v>
      </c>
      <c r="BJ657" s="16" t="s">
        <v>92</v>
      </c>
      <c r="BK657" s="135">
        <f>ROUND(I657*H657,2)</f>
        <v>0</v>
      </c>
      <c r="BL657" s="16" t="s">
        <v>241</v>
      </c>
      <c r="BM657" s="134" t="s">
        <v>649</v>
      </c>
    </row>
    <row r="658" spans="2:65" s="12" customFormat="1" ht="11.25">
      <c r="B658" s="140"/>
      <c r="D658" s="141" t="s">
        <v>138</v>
      </c>
      <c r="E658" s="142" t="s">
        <v>82</v>
      </c>
      <c r="F658" s="143" t="s">
        <v>610</v>
      </c>
      <c r="H658" s="142" t="s">
        <v>82</v>
      </c>
      <c r="I658" s="144"/>
      <c r="L658" s="140"/>
      <c r="M658" s="145"/>
      <c r="T658" s="146"/>
      <c r="AT658" s="142" t="s">
        <v>138</v>
      </c>
      <c r="AU658" s="142" t="s">
        <v>94</v>
      </c>
      <c r="AV658" s="12" t="s">
        <v>92</v>
      </c>
      <c r="AW658" s="12" t="s">
        <v>42</v>
      </c>
      <c r="AX658" s="12" t="s">
        <v>84</v>
      </c>
      <c r="AY658" s="142" t="s">
        <v>127</v>
      </c>
    </row>
    <row r="659" spans="2:65" s="12" customFormat="1" ht="11.25">
      <c r="B659" s="140"/>
      <c r="D659" s="141" t="s">
        <v>138</v>
      </c>
      <c r="E659" s="142" t="s">
        <v>82</v>
      </c>
      <c r="F659" s="143" t="s">
        <v>645</v>
      </c>
      <c r="H659" s="142" t="s">
        <v>82</v>
      </c>
      <c r="I659" s="144"/>
      <c r="L659" s="140"/>
      <c r="M659" s="145"/>
      <c r="T659" s="146"/>
      <c r="AT659" s="142" t="s">
        <v>138</v>
      </c>
      <c r="AU659" s="142" t="s">
        <v>94</v>
      </c>
      <c r="AV659" s="12" t="s">
        <v>92</v>
      </c>
      <c r="AW659" s="12" t="s">
        <v>42</v>
      </c>
      <c r="AX659" s="12" t="s">
        <v>84</v>
      </c>
      <c r="AY659" s="142" t="s">
        <v>127</v>
      </c>
    </row>
    <row r="660" spans="2:65" s="13" customFormat="1" ht="11.25">
      <c r="B660" s="147"/>
      <c r="D660" s="141" t="s">
        <v>138</v>
      </c>
      <c r="E660" s="148" t="s">
        <v>82</v>
      </c>
      <c r="F660" s="149" t="s">
        <v>92</v>
      </c>
      <c r="H660" s="150">
        <v>1</v>
      </c>
      <c r="I660" s="151"/>
      <c r="L660" s="147"/>
      <c r="M660" s="152"/>
      <c r="T660" s="153"/>
      <c r="AT660" s="148" t="s">
        <v>138</v>
      </c>
      <c r="AU660" s="148" t="s">
        <v>94</v>
      </c>
      <c r="AV660" s="13" t="s">
        <v>94</v>
      </c>
      <c r="AW660" s="13" t="s">
        <v>42</v>
      </c>
      <c r="AX660" s="13" t="s">
        <v>92</v>
      </c>
      <c r="AY660" s="148" t="s">
        <v>127</v>
      </c>
    </row>
    <row r="661" spans="2:65" s="1" customFormat="1" ht="24.2" customHeight="1">
      <c r="B661" s="32"/>
      <c r="C661" s="123" t="s">
        <v>650</v>
      </c>
      <c r="D661" s="123" t="s">
        <v>129</v>
      </c>
      <c r="E661" s="124" t="s">
        <v>651</v>
      </c>
      <c r="F661" s="125" t="s">
        <v>652</v>
      </c>
      <c r="G661" s="126" t="s">
        <v>188</v>
      </c>
      <c r="H661" s="127">
        <v>1</v>
      </c>
      <c r="I661" s="128"/>
      <c r="J661" s="129">
        <f>ROUND(I661*H661,2)</f>
        <v>0</v>
      </c>
      <c r="K661" s="125" t="s">
        <v>133</v>
      </c>
      <c r="L661" s="32"/>
      <c r="M661" s="130" t="s">
        <v>82</v>
      </c>
      <c r="N661" s="131" t="s">
        <v>54</v>
      </c>
      <c r="P661" s="132">
        <f>O661*H661</f>
        <v>0</v>
      </c>
      <c r="Q661" s="132">
        <v>0</v>
      </c>
      <c r="R661" s="132">
        <f>Q661*H661</f>
        <v>0</v>
      </c>
      <c r="S661" s="132">
        <v>0</v>
      </c>
      <c r="T661" s="133">
        <f>S661*H661</f>
        <v>0</v>
      </c>
      <c r="AR661" s="134" t="s">
        <v>241</v>
      </c>
      <c r="AT661" s="134" t="s">
        <v>129</v>
      </c>
      <c r="AU661" s="134" t="s">
        <v>94</v>
      </c>
      <c r="AY661" s="16" t="s">
        <v>127</v>
      </c>
      <c r="BE661" s="135">
        <f>IF(N661="základní",J661,0)</f>
        <v>0</v>
      </c>
      <c r="BF661" s="135">
        <f>IF(N661="snížená",J661,0)</f>
        <v>0</v>
      </c>
      <c r="BG661" s="135">
        <f>IF(N661="zákl. přenesená",J661,0)</f>
        <v>0</v>
      </c>
      <c r="BH661" s="135">
        <f>IF(N661="sníž. přenesená",J661,0)</f>
        <v>0</v>
      </c>
      <c r="BI661" s="135">
        <f>IF(N661="nulová",J661,0)</f>
        <v>0</v>
      </c>
      <c r="BJ661" s="16" t="s">
        <v>92</v>
      </c>
      <c r="BK661" s="135">
        <f>ROUND(I661*H661,2)</f>
        <v>0</v>
      </c>
      <c r="BL661" s="16" t="s">
        <v>241</v>
      </c>
      <c r="BM661" s="134" t="s">
        <v>653</v>
      </c>
    </row>
    <row r="662" spans="2:65" s="1" customFormat="1" ht="11.25">
      <c r="B662" s="32"/>
      <c r="D662" s="136" t="s">
        <v>136</v>
      </c>
      <c r="F662" s="137" t="s">
        <v>654</v>
      </c>
      <c r="I662" s="138"/>
      <c r="L662" s="32"/>
      <c r="M662" s="139"/>
      <c r="T662" s="53"/>
      <c r="AT662" s="16" t="s">
        <v>136</v>
      </c>
      <c r="AU662" s="16" t="s">
        <v>94</v>
      </c>
    </row>
    <row r="663" spans="2:65" s="12" customFormat="1" ht="11.25">
      <c r="B663" s="140"/>
      <c r="D663" s="141" t="s">
        <v>138</v>
      </c>
      <c r="E663" s="142" t="s">
        <v>82</v>
      </c>
      <c r="F663" s="143" t="s">
        <v>610</v>
      </c>
      <c r="H663" s="142" t="s">
        <v>82</v>
      </c>
      <c r="I663" s="144"/>
      <c r="L663" s="140"/>
      <c r="M663" s="145"/>
      <c r="T663" s="146"/>
      <c r="AT663" s="142" t="s">
        <v>138</v>
      </c>
      <c r="AU663" s="142" t="s">
        <v>94</v>
      </c>
      <c r="AV663" s="12" t="s">
        <v>92</v>
      </c>
      <c r="AW663" s="12" t="s">
        <v>42</v>
      </c>
      <c r="AX663" s="12" t="s">
        <v>84</v>
      </c>
      <c r="AY663" s="142" t="s">
        <v>127</v>
      </c>
    </row>
    <row r="664" spans="2:65" s="12" customFormat="1" ht="11.25">
      <c r="B664" s="140"/>
      <c r="D664" s="141" t="s">
        <v>138</v>
      </c>
      <c r="E664" s="142" t="s">
        <v>82</v>
      </c>
      <c r="F664" s="143" t="s">
        <v>140</v>
      </c>
      <c r="H664" s="142" t="s">
        <v>82</v>
      </c>
      <c r="I664" s="144"/>
      <c r="L664" s="140"/>
      <c r="M664" s="145"/>
      <c r="T664" s="146"/>
      <c r="AT664" s="142" t="s">
        <v>138</v>
      </c>
      <c r="AU664" s="142" t="s">
        <v>94</v>
      </c>
      <c r="AV664" s="12" t="s">
        <v>92</v>
      </c>
      <c r="AW664" s="12" t="s">
        <v>42</v>
      </c>
      <c r="AX664" s="12" t="s">
        <v>84</v>
      </c>
      <c r="AY664" s="142" t="s">
        <v>127</v>
      </c>
    </row>
    <row r="665" spans="2:65" s="12" customFormat="1" ht="11.25">
      <c r="B665" s="140"/>
      <c r="D665" s="141" t="s">
        <v>138</v>
      </c>
      <c r="E665" s="142" t="s">
        <v>82</v>
      </c>
      <c r="F665" s="143" t="s">
        <v>655</v>
      </c>
      <c r="H665" s="142" t="s">
        <v>82</v>
      </c>
      <c r="I665" s="144"/>
      <c r="L665" s="140"/>
      <c r="M665" s="145"/>
      <c r="T665" s="146"/>
      <c r="AT665" s="142" t="s">
        <v>138</v>
      </c>
      <c r="AU665" s="142" t="s">
        <v>94</v>
      </c>
      <c r="AV665" s="12" t="s">
        <v>92</v>
      </c>
      <c r="AW665" s="12" t="s">
        <v>42</v>
      </c>
      <c r="AX665" s="12" t="s">
        <v>84</v>
      </c>
      <c r="AY665" s="142" t="s">
        <v>127</v>
      </c>
    </row>
    <row r="666" spans="2:65" s="13" customFormat="1" ht="11.25">
      <c r="B666" s="147"/>
      <c r="D666" s="141" t="s">
        <v>138</v>
      </c>
      <c r="E666" s="148" t="s">
        <v>82</v>
      </c>
      <c r="F666" s="149" t="s">
        <v>92</v>
      </c>
      <c r="H666" s="150">
        <v>1</v>
      </c>
      <c r="I666" s="151"/>
      <c r="L666" s="147"/>
      <c r="M666" s="152"/>
      <c r="T666" s="153"/>
      <c r="AT666" s="148" t="s">
        <v>138</v>
      </c>
      <c r="AU666" s="148" t="s">
        <v>94</v>
      </c>
      <c r="AV666" s="13" t="s">
        <v>94</v>
      </c>
      <c r="AW666" s="13" t="s">
        <v>42</v>
      </c>
      <c r="AX666" s="13" t="s">
        <v>92</v>
      </c>
      <c r="AY666" s="148" t="s">
        <v>127</v>
      </c>
    </row>
    <row r="667" spans="2:65" s="1" customFormat="1" ht="33" customHeight="1">
      <c r="B667" s="32"/>
      <c r="C667" s="123" t="s">
        <v>656</v>
      </c>
      <c r="D667" s="123" t="s">
        <v>129</v>
      </c>
      <c r="E667" s="124" t="s">
        <v>657</v>
      </c>
      <c r="F667" s="125" t="s">
        <v>658</v>
      </c>
      <c r="G667" s="126" t="s">
        <v>188</v>
      </c>
      <c r="H667" s="127">
        <v>1</v>
      </c>
      <c r="I667" s="128"/>
      <c r="J667" s="129">
        <f>ROUND(I667*H667,2)</f>
        <v>0</v>
      </c>
      <c r="K667" s="125" t="s">
        <v>133</v>
      </c>
      <c r="L667" s="32"/>
      <c r="M667" s="130" t="s">
        <v>82</v>
      </c>
      <c r="N667" s="131" t="s">
        <v>54</v>
      </c>
      <c r="P667" s="132">
        <f>O667*H667</f>
        <v>0</v>
      </c>
      <c r="Q667" s="132">
        <v>0</v>
      </c>
      <c r="R667" s="132">
        <f>Q667*H667</f>
        <v>0</v>
      </c>
      <c r="S667" s="132">
        <v>0</v>
      </c>
      <c r="T667" s="133">
        <f>S667*H667</f>
        <v>0</v>
      </c>
      <c r="AR667" s="134" t="s">
        <v>241</v>
      </c>
      <c r="AT667" s="134" t="s">
        <v>129</v>
      </c>
      <c r="AU667" s="134" t="s">
        <v>94</v>
      </c>
      <c r="AY667" s="16" t="s">
        <v>127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6" t="s">
        <v>92</v>
      </c>
      <c r="BK667" s="135">
        <f>ROUND(I667*H667,2)</f>
        <v>0</v>
      </c>
      <c r="BL667" s="16" t="s">
        <v>241</v>
      </c>
      <c r="BM667" s="134" t="s">
        <v>659</v>
      </c>
    </row>
    <row r="668" spans="2:65" s="1" customFormat="1" ht="11.25">
      <c r="B668" s="32"/>
      <c r="D668" s="136" t="s">
        <v>136</v>
      </c>
      <c r="F668" s="137" t="s">
        <v>660</v>
      </c>
      <c r="I668" s="138"/>
      <c r="L668" s="32"/>
      <c r="M668" s="139"/>
      <c r="T668" s="53"/>
      <c r="AT668" s="16" t="s">
        <v>136</v>
      </c>
      <c r="AU668" s="16" t="s">
        <v>94</v>
      </c>
    </row>
    <row r="669" spans="2:65" s="12" customFormat="1" ht="11.25">
      <c r="B669" s="140"/>
      <c r="D669" s="141" t="s">
        <v>138</v>
      </c>
      <c r="E669" s="142" t="s">
        <v>82</v>
      </c>
      <c r="F669" s="143" t="s">
        <v>610</v>
      </c>
      <c r="H669" s="142" t="s">
        <v>82</v>
      </c>
      <c r="I669" s="144"/>
      <c r="L669" s="140"/>
      <c r="M669" s="145"/>
      <c r="T669" s="146"/>
      <c r="AT669" s="142" t="s">
        <v>138</v>
      </c>
      <c r="AU669" s="142" t="s">
        <v>94</v>
      </c>
      <c r="AV669" s="12" t="s">
        <v>92</v>
      </c>
      <c r="AW669" s="12" t="s">
        <v>42</v>
      </c>
      <c r="AX669" s="12" t="s">
        <v>84</v>
      </c>
      <c r="AY669" s="142" t="s">
        <v>127</v>
      </c>
    </row>
    <row r="670" spans="2:65" s="12" customFormat="1" ht="11.25">
      <c r="B670" s="140"/>
      <c r="D670" s="141" t="s">
        <v>138</v>
      </c>
      <c r="E670" s="142" t="s">
        <v>82</v>
      </c>
      <c r="F670" s="143" t="s">
        <v>140</v>
      </c>
      <c r="H670" s="142" t="s">
        <v>82</v>
      </c>
      <c r="I670" s="144"/>
      <c r="L670" s="140"/>
      <c r="M670" s="145"/>
      <c r="T670" s="146"/>
      <c r="AT670" s="142" t="s">
        <v>138</v>
      </c>
      <c r="AU670" s="142" t="s">
        <v>94</v>
      </c>
      <c r="AV670" s="12" t="s">
        <v>92</v>
      </c>
      <c r="AW670" s="12" t="s">
        <v>42</v>
      </c>
      <c r="AX670" s="12" t="s">
        <v>84</v>
      </c>
      <c r="AY670" s="142" t="s">
        <v>127</v>
      </c>
    </row>
    <row r="671" spans="2:65" s="12" customFormat="1" ht="11.25">
      <c r="B671" s="140"/>
      <c r="D671" s="141" t="s">
        <v>138</v>
      </c>
      <c r="E671" s="142" t="s">
        <v>82</v>
      </c>
      <c r="F671" s="143" t="s">
        <v>661</v>
      </c>
      <c r="H671" s="142" t="s">
        <v>82</v>
      </c>
      <c r="I671" s="144"/>
      <c r="L671" s="140"/>
      <c r="M671" s="145"/>
      <c r="T671" s="146"/>
      <c r="AT671" s="142" t="s">
        <v>138</v>
      </c>
      <c r="AU671" s="142" t="s">
        <v>94</v>
      </c>
      <c r="AV671" s="12" t="s">
        <v>92</v>
      </c>
      <c r="AW671" s="12" t="s">
        <v>42</v>
      </c>
      <c r="AX671" s="12" t="s">
        <v>84</v>
      </c>
      <c r="AY671" s="142" t="s">
        <v>127</v>
      </c>
    </row>
    <row r="672" spans="2:65" s="13" customFormat="1" ht="11.25">
      <c r="B672" s="147"/>
      <c r="D672" s="141" t="s">
        <v>138</v>
      </c>
      <c r="E672" s="148" t="s">
        <v>82</v>
      </c>
      <c r="F672" s="149" t="s">
        <v>92</v>
      </c>
      <c r="H672" s="150">
        <v>1</v>
      </c>
      <c r="I672" s="151"/>
      <c r="L672" s="147"/>
      <c r="M672" s="152"/>
      <c r="T672" s="153"/>
      <c r="AT672" s="148" t="s">
        <v>138</v>
      </c>
      <c r="AU672" s="148" t="s">
        <v>94</v>
      </c>
      <c r="AV672" s="13" t="s">
        <v>94</v>
      </c>
      <c r="AW672" s="13" t="s">
        <v>42</v>
      </c>
      <c r="AX672" s="13" t="s">
        <v>92</v>
      </c>
      <c r="AY672" s="148" t="s">
        <v>127</v>
      </c>
    </row>
    <row r="673" spans="2:65" s="1" customFormat="1" ht="33" customHeight="1">
      <c r="B673" s="32"/>
      <c r="C673" s="123" t="s">
        <v>662</v>
      </c>
      <c r="D673" s="123" t="s">
        <v>129</v>
      </c>
      <c r="E673" s="124" t="s">
        <v>663</v>
      </c>
      <c r="F673" s="125" t="s">
        <v>664</v>
      </c>
      <c r="G673" s="126" t="s">
        <v>188</v>
      </c>
      <c r="H673" s="127">
        <v>1</v>
      </c>
      <c r="I673" s="128"/>
      <c r="J673" s="129">
        <f>ROUND(I673*H673,2)</f>
        <v>0</v>
      </c>
      <c r="K673" s="125" t="s">
        <v>133</v>
      </c>
      <c r="L673" s="32"/>
      <c r="M673" s="130" t="s">
        <v>82</v>
      </c>
      <c r="N673" s="131" t="s">
        <v>54</v>
      </c>
      <c r="P673" s="132">
        <f>O673*H673</f>
        <v>0</v>
      </c>
      <c r="Q673" s="132">
        <v>0</v>
      </c>
      <c r="R673" s="132">
        <f>Q673*H673</f>
        <v>0</v>
      </c>
      <c r="S673" s="132">
        <v>0</v>
      </c>
      <c r="T673" s="133">
        <f>S673*H673</f>
        <v>0</v>
      </c>
      <c r="AR673" s="134" t="s">
        <v>241</v>
      </c>
      <c r="AT673" s="134" t="s">
        <v>129</v>
      </c>
      <c r="AU673" s="134" t="s">
        <v>94</v>
      </c>
      <c r="AY673" s="16" t="s">
        <v>127</v>
      </c>
      <c r="BE673" s="135">
        <f>IF(N673="základní",J673,0)</f>
        <v>0</v>
      </c>
      <c r="BF673" s="135">
        <f>IF(N673="snížená",J673,0)</f>
        <v>0</v>
      </c>
      <c r="BG673" s="135">
        <f>IF(N673="zákl. přenesená",J673,0)</f>
        <v>0</v>
      </c>
      <c r="BH673" s="135">
        <f>IF(N673="sníž. přenesená",J673,0)</f>
        <v>0</v>
      </c>
      <c r="BI673" s="135">
        <f>IF(N673="nulová",J673,0)</f>
        <v>0</v>
      </c>
      <c r="BJ673" s="16" t="s">
        <v>92</v>
      </c>
      <c r="BK673" s="135">
        <f>ROUND(I673*H673,2)</f>
        <v>0</v>
      </c>
      <c r="BL673" s="16" t="s">
        <v>241</v>
      </c>
      <c r="BM673" s="134" t="s">
        <v>665</v>
      </c>
    </row>
    <row r="674" spans="2:65" s="1" customFormat="1" ht="11.25">
      <c r="B674" s="32"/>
      <c r="D674" s="136" t="s">
        <v>136</v>
      </c>
      <c r="F674" s="137" t="s">
        <v>666</v>
      </c>
      <c r="I674" s="138"/>
      <c r="L674" s="32"/>
      <c r="M674" s="139"/>
      <c r="T674" s="53"/>
      <c r="AT674" s="16" t="s">
        <v>136</v>
      </c>
      <c r="AU674" s="16" t="s">
        <v>94</v>
      </c>
    </row>
    <row r="675" spans="2:65" s="12" customFormat="1" ht="11.25">
      <c r="B675" s="140"/>
      <c r="D675" s="141" t="s">
        <v>138</v>
      </c>
      <c r="E675" s="142" t="s">
        <v>82</v>
      </c>
      <c r="F675" s="143" t="s">
        <v>610</v>
      </c>
      <c r="H675" s="142" t="s">
        <v>82</v>
      </c>
      <c r="I675" s="144"/>
      <c r="L675" s="140"/>
      <c r="M675" s="145"/>
      <c r="T675" s="146"/>
      <c r="AT675" s="142" t="s">
        <v>138</v>
      </c>
      <c r="AU675" s="142" t="s">
        <v>94</v>
      </c>
      <c r="AV675" s="12" t="s">
        <v>92</v>
      </c>
      <c r="AW675" s="12" t="s">
        <v>42</v>
      </c>
      <c r="AX675" s="12" t="s">
        <v>84</v>
      </c>
      <c r="AY675" s="142" t="s">
        <v>127</v>
      </c>
    </row>
    <row r="676" spans="2:65" s="12" customFormat="1" ht="11.25">
      <c r="B676" s="140"/>
      <c r="D676" s="141" t="s">
        <v>138</v>
      </c>
      <c r="E676" s="142" t="s">
        <v>82</v>
      </c>
      <c r="F676" s="143" t="s">
        <v>140</v>
      </c>
      <c r="H676" s="142" t="s">
        <v>82</v>
      </c>
      <c r="I676" s="144"/>
      <c r="L676" s="140"/>
      <c r="M676" s="145"/>
      <c r="T676" s="146"/>
      <c r="AT676" s="142" t="s">
        <v>138</v>
      </c>
      <c r="AU676" s="142" t="s">
        <v>94</v>
      </c>
      <c r="AV676" s="12" t="s">
        <v>92</v>
      </c>
      <c r="AW676" s="12" t="s">
        <v>42</v>
      </c>
      <c r="AX676" s="12" t="s">
        <v>84</v>
      </c>
      <c r="AY676" s="142" t="s">
        <v>127</v>
      </c>
    </row>
    <row r="677" spans="2:65" s="12" customFormat="1" ht="11.25">
      <c r="B677" s="140"/>
      <c r="D677" s="141" t="s">
        <v>138</v>
      </c>
      <c r="E677" s="142" t="s">
        <v>82</v>
      </c>
      <c r="F677" s="143" t="s">
        <v>667</v>
      </c>
      <c r="H677" s="142" t="s">
        <v>82</v>
      </c>
      <c r="I677" s="144"/>
      <c r="L677" s="140"/>
      <c r="M677" s="145"/>
      <c r="T677" s="146"/>
      <c r="AT677" s="142" t="s">
        <v>138</v>
      </c>
      <c r="AU677" s="142" t="s">
        <v>94</v>
      </c>
      <c r="AV677" s="12" t="s">
        <v>92</v>
      </c>
      <c r="AW677" s="12" t="s">
        <v>42</v>
      </c>
      <c r="AX677" s="12" t="s">
        <v>84</v>
      </c>
      <c r="AY677" s="142" t="s">
        <v>127</v>
      </c>
    </row>
    <row r="678" spans="2:65" s="13" customFormat="1" ht="11.25">
      <c r="B678" s="147"/>
      <c r="D678" s="141" t="s">
        <v>138</v>
      </c>
      <c r="E678" s="148" t="s">
        <v>82</v>
      </c>
      <c r="F678" s="149" t="s">
        <v>92</v>
      </c>
      <c r="H678" s="150">
        <v>1</v>
      </c>
      <c r="I678" s="151"/>
      <c r="L678" s="147"/>
      <c r="M678" s="152"/>
      <c r="T678" s="153"/>
      <c r="AT678" s="148" t="s">
        <v>138</v>
      </c>
      <c r="AU678" s="148" t="s">
        <v>94</v>
      </c>
      <c r="AV678" s="13" t="s">
        <v>94</v>
      </c>
      <c r="AW678" s="13" t="s">
        <v>42</v>
      </c>
      <c r="AX678" s="13" t="s">
        <v>92</v>
      </c>
      <c r="AY678" s="148" t="s">
        <v>127</v>
      </c>
    </row>
    <row r="679" spans="2:65" s="1" customFormat="1" ht="16.5" customHeight="1">
      <c r="B679" s="32"/>
      <c r="C679" s="123" t="s">
        <v>668</v>
      </c>
      <c r="D679" s="123" t="s">
        <v>129</v>
      </c>
      <c r="E679" s="124" t="s">
        <v>669</v>
      </c>
      <c r="F679" s="125" t="s">
        <v>670</v>
      </c>
      <c r="G679" s="126" t="s">
        <v>188</v>
      </c>
      <c r="H679" s="127">
        <v>1</v>
      </c>
      <c r="I679" s="128"/>
      <c r="J679" s="129">
        <f>ROUND(I679*H679,2)</f>
        <v>0</v>
      </c>
      <c r="K679" s="125" t="s">
        <v>133</v>
      </c>
      <c r="L679" s="32"/>
      <c r="M679" s="130" t="s">
        <v>82</v>
      </c>
      <c r="N679" s="131" t="s">
        <v>54</v>
      </c>
      <c r="P679" s="132">
        <f>O679*H679</f>
        <v>0</v>
      </c>
      <c r="Q679" s="132">
        <v>0</v>
      </c>
      <c r="R679" s="132">
        <f>Q679*H679</f>
        <v>0</v>
      </c>
      <c r="S679" s="132">
        <v>0</v>
      </c>
      <c r="T679" s="133">
        <f>S679*H679</f>
        <v>0</v>
      </c>
      <c r="AR679" s="134" t="s">
        <v>241</v>
      </c>
      <c r="AT679" s="134" t="s">
        <v>129</v>
      </c>
      <c r="AU679" s="134" t="s">
        <v>94</v>
      </c>
      <c r="AY679" s="16" t="s">
        <v>127</v>
      </c>
      <c r="BE679" s="135">
        <f>IF(N679="základní",J679,0)</f>
        <v>0</v>
      </c>
      <c r="BF679" s="135">
        <f>IF(N679="snížená",J679,0)</f>
        <v>0</v>
      </c>
      <c r="BG679" s="135">
        <f>IF(N679="zákl. přenesená",J679,0)</f>
        <v>0</v>
      </c>
      <c r="BH679" s="135">
        <f>IF(N679="sníž. přenesená",J679,0)</f>
        <v>0</v>
      </c>
      <c r="BI679" s="135">
        <f>IF(N679="nulová",J679,0)</f>
        <v>0</v>
      </c>
      <c r="BJ679" s="16" t="s">
        <v>92</v>
      </c>
      <c r="BK679" s="135">
        <f>ROUND(I679*H679,2)</f>
        <v>0</v>
      </c>
      <c r="BL679" s="16" t="s">
        <v>241</v>
      </c>
      <c r="BM679" s="134" t="s">
        <v>671</v>
      </c>
    </row>
    <row r="680" spans="2:65" s="1" customFormat="1" ht="11.25">
      <c r="B680" s="32"/>
      <c r="D680" s="136" t="s">
        <v>136</v>
      </c>
      <c r="F680" s="137" t="s">
        <v>672</v>
      </c>
      <c r="I680" s="138"/>
      <c r="L680" s="32"/>
      <c r="M680" s="139"/>
      <c r="T680" s="53"/>
      <c r="AT680" s="16" t="s">
        <v>136</v>
      </c>
      <c r="AU680" s="16" t="s">
        <v>94</v>
      </c>
    </row>
    <row r="681" spans="2:65" s="12" customFormat="1" ht="11.25">
      <c r="B681" s="140"/>
      <c r="D681" s="141" t="s">
        <v>138</v>
      </c>
      <c r="E681" s="142" t="s">
        <v>82</v>
      </c>
      <c r="F681" s="143" t="s">
        <v>610</v>
      </c>
      <c r="H681" s="142" t="s">
        <v>82</v>
      </c>
      <c r="I681" s="144"/>
      <c r="L681" s="140"/>
      <c r="M681" s="145"/>
      <c r="T681" s="146"/>
      <c r="AT681" s="142" t="s">
        <v>138</v>
      </c>
      <c r="AU681" s="142" t="s">
        <v>94</v>
      </c>
      <c r="AV681" s="12" t="s">
        <v>92</v>
      </c>
      <c r="AW681" s="12" t="s">
        <v>42</v>
      </c>
      <c r="AX681" s="12" t="s">
        <v>84</v>
      </c>
      <c r="AY681" s="142" t="s">
        <v>127</v>
      </c>
    </row>
    <row r="682" spans="2:65" s="12" customFormat="1" ht="11.25">
      <c r="B682" s="140"/>
      <c r="D682" s="141" t="s">
        <v>138</v>
      </c>
      <c r="E682" s="142" t="s">
        <v>82</v>
      </c>
      <c r="F682" s="143" t="s">
        <v>673</v>
      </c>
      <c r="H682" s="142" t="s">
        <v>82</v>
      </c>
      <c r="I682" s="144"/>
      <c r="L682" s="140"/>
      <c r="M682" s="145"/>
      <c r="T682" s="146"/>
      <c r="AT682" s="142" t="s">
        <v>138</v>
      </c>
      <c r="AU682" s="142" t="s">
        <v>94</v>
      </c>
      <c r="AV682" s="12" t="s">
        <v>92</v>
      </c>
      <c r="AW682" s="12" t="s">
        <v>42</v>
      </c>
      <c r="AX682" s="12" t="s">
        <v>84</v>
      </c>
      <c r="AY682" s="142" t="s">
        <v>127</v>
      </c>
    </row>
    <row r="683" spans="2:65" s="13" customFormat="1" ht="11.25">
      <c r="B683" s="147"/>
      <c r="D683" s="141" t="s">
        <v>138</v>
      </c>
      <c r="E683" s="148" t="s">
        <v>82</v>
      </c>
      <c r="F683" s="149" t="s">
        <v>92</v>
      </c>
      <c r="H683" s="150">
        <v>1</v>
      </c>
      <c r="I683" s="151"/>
      <c r="L683" s="147"/>
      <c r="M683" s="152"/>
      <c r="T683" s="153"/>
      <c r="AT683" s="148" t="s">
        <v>138</v>
      </c>
      <c r="AU683" s="148" t="s">
        <v>94</v>
      </c>
      <c r="AV683" s="13" t="s">
        <v>94</v>
      </c>
      <c r="AW683" s="13" t="s">
        <v>42</v>
      </c>
      <c r="AX683" s="13" t="s">
        <v>92</v>
      </c>
      <c r="AY683" s="148" t="s">
        <v>127</v>
      </c>
    </row>
    <row r="684" spans="2:65" s="1" customFormat="1" ht="21.75" customHeight="1">
      <c r="B684" s="32"/>
      <c r="C684" s="123" t="s">
        <v>674</v>
      </c>
      <c r="D684" s="123" t="s">
        <v>129</v>
      </c>
      <c r="E684" s="124" t="s">
        <v>675</v>
      </c>
      <c r="F684" s="125" t="s">
        <v>676</v>
      </c>
      <c r="G684" s="126" t="s">
        <v>188</v>
      </c>
      <c r="H684" s="127">
        <v>1</v>
      </c>
      <c r="I684" s="128"/>
      <c r="J684" s="129">
        <f>ROUND(I684*H684,2)</f>
        <v>0</v>
      </c>
      <c r="K684" s="125" t="s">
        <v>133</v>
      </c>
      <c r="L684" s="32"/>
      <c r="M684" s="130" t="s">
        <v>82</v>
      </c>
      <c r="N684" s="131" t="s">
        <v>54</v>
      </c>
      <c r="P684" s="132">
        <f>O684*H684</f>
        <v>0</v>
      </c>
      <c r="Q684" s="132">
        <v>0</v>
      </c>
      <c r="R684" s="132">
        <f>Q684*H684</f>
        <v>0</v>
      </c>
      <c r="S684" s="132">
        <v>0</v>
      </c>
      <c r="T684" s="133">
        <f>S684*H684</f>
        <v>0</v>
      </c>
      <c r="AR684" s="134" t="s">
        <v>241</v>
      </c>
      <c r="AT684" s="134" t="s">
        <v>129</v>
      </c>
      <c r="AU684" s="134" t="s">
        <v>94</v>
      </c>
      <c r="AY684" s="16" t="s">
        <v>127</v>
      </c>
      <c r="BE684" s="135">
        <f>IF(N684="základní",J684,0)</f>
        <v>0</v>
      </c>
      <c r="BF684" s="135">
        <f>IF(N684="snížená",J684,0)</f>
        <v>0</v>
      </c>
      <c r="BG684" s="135">
        <f>IF(N684="zákl. přenesená",J684,0)</f>
        <v>0</v>
      </c>
      <c r="BH684" s="135">
        <f>IF(N684="sníž. přenesená",J684,0)</f>
        <v>0</v>
      </c>
      <c r="BI684" s="135">
        <f>IF(N684="nulová",J684,0)</f>
        <v>0</v>
      </c>
      <c r="BJ684" s="16" t="s">
        <v>92</v>
      </c>
      <c r="BK684" s="135">
        <f>ROUND(I684*H684,2)</f>
        <v>0</v>
      </c>
      <c r="BL684" s="16" t="s">
        <v>241</v>
      </c>
      <c r="BM684" s="134" t="s">
        <v>677</v>
      </c>
    </row>
    <row r="685" spans="2:65" s="1" customFormat="1" ht="11.25">
      <c r="B685" s="32"/>
      <c r="D685" s="136" t="s">
        <v>136</v>
      </c>
      <c r="F685" s="137" t="s">
        <v>678</v>
      </c>
      <c r="I685" s="138"/>
      <c r="L685" s="32"/>
      <c r="M685" s="139"/>
      <c r="T685" s="53"/>
      <c r="AT685" s="16" t="s">
        <v>136</v>
      </c>
      <c r="AU685" s="16" t="s">
        <v>94</v>
      </c>
    </row>
    <row r="686" spans="2:65" s="12" customFormat="1" ht="11.25">
      <c r="B686" s="140"/>
      <c r="D686" s="141" t="s">
        <v>138</v>
      </c>
      <c r="E686" s="142" t="s">
        <v>82</v>
      </c>
      <c r="F686" s="143" t="s">
        <v>610</v>
      </c>
      <c r="H686" s="142" t="s">
        <v>82</v>
      </c>
      <c r="I686" s="144"/>
      <c r="L686" s="140"/>
      <c r="M686" s="145"/>
      <c r="T686" s="146"/>
      <c r="AT686" s="142" t="s">
        <v>138</v>
      </c>
      <c r="AU686" s="142" t="s">
        <v>94</v>
      </c>
      <c r="AV686" s="12" t="s">
        <v>92</v>
      </c>
      <c r="AW686" s="12" t="s">
        <v>42</v>
      </c>
      <c r="AX686" s="12" t="s">
        <v>84</v>
      </c>
      <c r="AY686" s="142" t="s">
        <v>127</v>
      </c>
    </row>
    <row r="687" spans="2:65" s="12" customFormat="1" ht="11.25">
      <c r="B687" s="140"/>
      <c r="D687" s="141" t="s">
        <v>138</v>
      </c>
      <c r="E687" s="142" t="s">
        <v>82</v>
      </c>
      <c r="F687" s="143" t="s">
        <v>673</v>
      </c>
      <c r="H687" s="142" t="s">
        <v>82</v>
      </c>
      <c r="I687" s="144"/>
      <c r="L687" s="140"/>
      <c r="M687" s="145"/>
      <c r="T687" s="146"/>
      <c r="AT687" s="142" t="s">
        <v>138</v>
      </c>
      <c r="AU687" s="142" t="s">
        <v>94</v>
      </c>
      <c r="AV687" s="12" t="s">
        <v>92</v>
      </c>
      <c r="AW687" s="12" t="s">
        <v>42</v>
      </c>
      <c r="AX687" s="12" t="s">
        <v>84</v>
      </c>
      <c r="AY687" s="142" t="s">
        <v>127</v>
      </c>
    </row>
    <row r="688" spans="2:65" s="13" customFormat="1" ht="11.25">
      <c r="B688" s="147"/>
      <c r="D688" s="141" t="s">
        <v>138</v>
      </c>
      <c r="E688" s="148" t="s">
        <v>82</v>
      </c>
      <c r="F688" s="149" t="s">
        <v>92</v>
      </c>
      <c r="H688" s="150">
        <v>1</v>
      </c>
      <c r="I688" s="151"/>
      <c r="L688" s="147"/>
      <c r="M688" s="152"/>
      <c r="T688" s="153"/>
      <c r="AT688" s="148" t="s">
        <v>138</v>
      </c>
      <c r="AU688" s="148" t="s">
        <v>94</v>
      </c>
      <c r="AV688" s="13" t="s">
        <v>94</v>
      </c>
      <c r="AW688" s="13" t="s">
        <v>42</v>
      </c>
      <c r="AX688" s="13" t="s">
        <v>92</v>
      </c>
      <c r="AY688" s="148" t="s">
        <v>127</v>
      </c>
    </row>
    <row r="689" spans="2:65" s="1" customFormat="1" ht="16.5" customHeight="1">
      <c r="B689" s="32"/>
      <c r="C689" s="161" t="s">
        <v>679</v>
      </c>
      <c r="D689" s="161" t="s">
        <v>194</v>
      </c>
      <c r="E689" s="162" t="s">
        <v>680</v>
      </c>
      <c r="F689" s="163" t="s">
        <v>681</v>
      </c>
      <c r="G689" s="164" t="s">
        <v>188</v>
      </c>
      <c r="H689" s="165">
        <v>1</v>
      </c>
      <c r="I689" s="166"/>
      <c r="J689" s="167">
        <f>ROUND(I689*H689,2)</f>
        <v>0</v>
      </c>
      <c r="K689" s="163" t="s">
        <v>204</v>
      </c>
      <c r="L689" s="168"/>
      <c r="M689" s="169" t="s">
        <v>82</v>
      </c>
      <c r="N689" s="170" t="s">
        <v>54</v>
      </c>
      <c r="P689" s="132">
        <f>O689*H689</f>
        <v>0</v>
      </c>
      <c r="Q689" s="132">
        <v>0</v>
      </c>
      <c r="R689" s="132">
        <f>Q689*H689</f>
        <v>0</v>
      </c>
      <c r="S689" s="132">
        <v>0</v>
      </c>
      <c r="T689" s="133">
        <f>S689*H689</f>
        <v>0</v>
      </c>
      <c r="AR689" s="134" t="s">
        <v>247</v>
      </c>
      <c r="AT689" s="134" t="s">
        <v>194</v>
      </c>
      <c r="AU689" s="134" t="s">
        <v>94</v>
      </c>
      <c r="AY689" s="16" t="s">
        <v>127</v>
      </c>
      <c r="BE689" s="135">
        <f>IF(N689="základní",J689,0)</f>
        <v>0</v>
      </c>
      <c r="BF689" s="135">
        <f>IF(N689="snížená",J689,0)</f>
        <v>0</v>
      </c>
      <c r="BG689" s="135">
        <f>IF(N689="zákl. přenesená",J689,0)</f>
        <v>0</v>
      </c>
      <c r="BH689" s="135">
        <f>IF(N689="sníž. přenesená",J689,0)</f>
        <v>0</v>
      </c>
      <c r="BI689" s="135">
        <f>IF(N689="nulová",J689,0)</f>
        <v>0</v>
      </c>
      <c r="BJ689" s="16" t="s">
        <v>92</v>
      </c>
      <c r="BK689" s="135">
        <f>ROUND(I689*H689,2)</f>
        <v>0</v>
      </c>
      <c r="BL689" s="16" t="s">
        <v>241</v>
      </c>
      <c r="BM689" s="134" t="s">
        <v>682</v>
      </c>
    </row>
    <row r="690" spans="2:65" s="12" customFormat="1" ht="11.25">
      <c r="B690" s="140"/>
      <c r="D690" s="141" t="s">
        <v>138</v>
      </c>
      <c r="E690" s="142" t="s">
        <v>82</v>
      </c>
      <c r="F690" s="143" t="s">
        <v>610</v>
      </c>
      <c r="H690" s="142" t="s">
        <v>82</v>
      </c>
      <c r="I690" s="144"/>
      <c r="L690" s="140"/>
      <c r="M690" s="145"/>
      <c r="T690" s="146"/>
      <c r="AT690" s="142" t="s">
        <v>138</v>
      </c>
      <c r="AU690" s="142" t="s">
        <v>94</v>
      </c>
      <c r="AV690" s="12" t="s">
        <v>92</v>
      </c>
      <c r="AW690" s="12" t="s">
        <v>42</v>
      </c>
      <c r="AX690" s="12" t="s">
        <v>84</v>
      </c>
      <c r="AY690" s="142" t="s">
        <v>127</v>
      </c>
    </row>
    <row r="691" spans="2:65" s="12" customFormat="1" ht="11.25">
      <c r="B691" s="140"/>
      <c r="D691" s="141" t="s">
        <v>138</v>
      </c>
      <c r="E691" s="142" t="s">
        <v>82</v>
      </c>
      <c r="F691" s="143" t="s">
        <v>673</v>
      </c>
      <c r="H691" s="142" t="s">
        <v>82</v>
      </c>
      <c r="I691" s="144"/>
      <c r="L691" s="140"/>
      <c r="M691" s="145"/>
      <c r="T691" s="146"/>
      <c r="AT691" s="142" t="s">
        <v>138</v>
      </c>
      <c r="AU691" s="142" t="s">
        <v>94</v>
      </c>
      <c r="AV691" s="12" t="s">
        <v>92</v>
      </c>
      <c r="AW691" s="12" t="s">
        <v>42</v>
      </c>
      <c r="AX691" s="12" t="s">
        <v>84</v>
      </c>
      <c r="AY691" s="142" t="s">
        <v>127</v>
      </c>
    </row>
    <row r="692" spans="2:65" s="13" customFormat="1" ht="11.25">
      <c r="B692" s="147"/>
      <c r="D692" s="141" t="s">
        <v>138</v>
      </c>
      <c r="E692" s="148" t="s">
        <v>82</v>
      </c>
      <c r="F692" s="149" t="s">
        <v>92</v>
      </c>
      <c r="H692" s="150">
        <v>1</v>
      </c>
      <c r="I692" s="151"/>
      <c r="L692" s="147"/>
      <c r="M692" s="152"/>
      <c r="T692" s="153"/>
      <c r="AT692" s="148" t="s">
        <v>138</v>
      </c>
      <c r="AU692" s="148" t="s">
        <v>94</v>
      </c>
      <c r="AV692" s="13" t="s">
        <v>94</v>
      </c>
      <c r="AW692" s="13" t="s">
        <v>42</v>
      </c>
      <c r="AX692" s="13" t="s">
        <v>92</v>
      </c>
      <c r="AY692" s="148" t="s">
        <v>127</v>
      </c>
    </row>
    <row r="693" spans="2:65" s="1" customFormat="1" ht="37.9" customHeight="1">
      <c r="B693" s="32"/>
      <c r="C693" s="123" t="s">
        <v>683</v>
      </c>
      <c r="D693" s="123" t="s">
        <v>129</v>
      </c>
      <c r="E693" s="124" t="s">
        <v>684</v>
      </c>
      <c r="F693" s="125" t="s">
        <v>685</v>
      </c>
      <c r="G693" s="126" t="s">
        <v>188</v>
      </c>
      <c r="H693" s="127">
        <v>1</v>
      </c>
      <c r="I693" s="128"/>
      <c r="J693" s="129">
        <f>ROUND(I693*H693,2)</f>
        <v>0</v>
      </c>
      <c r="K693" s="125" t="s">
        <v>133</v>
      </c>
      <c r="L693" s="32"/>
      <c r="M693" s="130" t="s">
        <v>82</v>
      </c>
      <c r="N693" s="131" t="s">
        <v>54</v>
      </c>
      <c r="P693" s="132">
        <f>O693*H693</f>
        <v>0</v>
      </c>
      <c r="Q693" s="132">
        <v>0</v>
      </c>
      <c r="R693" s="132">
        <f>Q693*H693</f>
        <v>0</v>
      </c>
      <c r="S693" s="132">
        <v>0</v>
      </c>
      <c r="T693" s="133">
        <f>S693*H693</f>
        <v>0</v>
      </c>
      <c r="AR693" s="134" t="s">
        <v>241</v>
      </c>
      <c r="AT693" s="134" t="s">
        <v>129</v>
      </c>
      <c r="AU693" s="134" t="s">
        <v>94</v>
      </c>
      <c r="AY693" s="16" t="s">
        <v>127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6" t="s">
        <v>92</v>
      </c>
      <c r="BK693" s="135">
        <f>ROUND(I693*H693,2)</f>
        <v>0</v>
      </c>
      <c r="BL693" s="16" t="s">
        <v>241</v>
      </c>
      <c r="BM693" s="134" t="s">
        <v>686</v>
      </c>
    </row>
    <row r="694" spans="2:65" s="1" customFormat="1" ht="11.25">
      <c r="B694" s="32"/>
      <c r="D694" s="136" t="s">
        <v>136</v>
      </c>
      <c r="F694" s="137" t="s">
        <v>687</v>
      </c>
      <c r="I694" s="138"/>
      <c r="L694" s="32"/>
      <c r="M694" s="139"/>
      <c r="T694" s="53"/>
      <c r="AT694" s="16" t="s">
        <v>136</v>
      </c>
      <c r="AU694" s="16" t="s">
        <v>94</v>
      </c>
    </row>
    <row r="695" spans="2:65" s="12" customFormat="1" ht="11.25">
      <c r="B695" s="140"/>
      <c r="D695" s="141" t="s">
        <v>138</v>
      </c>
      <c r="E695" s="142" t="s">
        <v>82</v>
      </c>
      <c r="F695" s="143" t="s">
        <v>610</v>
      </c>
      <c r="H695" s="142" t="s">
        <v>82</v>
      </c>
      <c r="I695" s="144"/>
      <c r="L695" s="140"/>
      <c r="M695" s="145"/>
      <c r="T695" s="146"/>
      <c r="AT695" s="142" t="s">
        <v>138</v>
      </c>
      <c r="AU695" s="142" t="s">
        <v>94</v>
      </c>
      <c r="AV695" s="12" t="s">
        <v>92</v>
      </c>
      <c r="AW695" s="12" t="s">
        <v>42</v>
      </c>
      <c r="AX695" s="12" t="s">
        <v>84</v>
      </c>
      <c r="AY695" s="142" t="s">
        <v>127</v>
      </c>
    </row>
    <row r="696" spans="2:65" s="12" customFormat="1" ht="11.25">
      <c r="B696" s="140"/>
      <c r="D696" s="141" t="s">
        <v>138</v>
      </c>
      <c r="E696" s="142" t="s">
        <v>82</v>
      </c>
      <c r="F696" s="143" t="s">
        <v>140</v>
      </c>
      <c r="H696" s="142" t="s">
        <v>82</v>
      </c>
      <c r="I696" s="144"/>
      <c r="L696" s="140"/>
      <c r="M696" s="145"/>
      <c r="T696" s="146"/>
      <c r="AT696" s="142" t="s">
        <v>138</v>
      </c>
      <c r="AU696" s="142" t="s">
        <v>94</v>
      </c>
      <c r="AV696" s="12" t="s">
        <v>92</v>
      </c>
      <c r="AW696" s="12" t="s">
        <v>42</v>
      </c>
      <c r="AX696" s="12" t="s">
        <v>84</v>
      </c>
      <c r="AY696" s="142" t="s">
        <v>127</v>
      </c>
    </row>
    <row r="697" spans="2:65" s="12" customFormat="1" ht="11.25">
      <c r="B697" s="140"/>
      <c r="D697" s="141" t="s">
        <v>138</v>
      </c>
      <c r="E697" s="142" t="s">
        <v>82</v>
      </c>
      <c r="F697" s="143" t="s">
        <v>655</v>
      </c>
      <c r="H697" s="142" t="s">
        <v>82</v>
      </c>
      <c r="I697" s="144"/>
      <c r="L697" s="140"/>
      <c r="M697" s="145"/>
      <c r="T697" s="146"/>
      <c r="AT697" s="142" t="s">
        <v>138</v>
      </c>
      <c r="AU697" s="142" t="s">
        <v>94</v>
      </c>
      <c r="AV697" s="12" t="s">
        <v>92</v>
      </c>
      <c r="AW697" s="12" t="s">
        <v>42</v>
      </c>
      <c r="AX697" s="12" t="s">
        <v>84</v>
      </c>
      <c r="AY697" s="142" t="s">
        <v>127</v>
      </c>
    </row>
    <row r="698" spans="2:65" s="13" customFormat="1" ht="11.25">
      <c r="B698" s="147"/>
      <c r="D698" s="141" t="s">
        <v>138</v>
      </c>
      <c r="E698" s="148" t="s">
        <v>82</v>
      </c>
      <c r="F698" s="149" t="s">
        <v>92</v>
      </c>
      <c r="H698" s="150">
        <v>1</v>
      </c>
      <c r="I698" s="151"/>
      <c r="L698" s="147"/>
      <c r="M698" s="152"/>
      <c r="T698" s="153"/>
      <c r="AT698" s="148" t="s">
        <v>138</v>
      </c>
      <c r="AU698" s="148" t="s">
        <v>94</v>
      </c>
      <c r="AV698" s="13" t="s">
        <v>94</v>
      </c>
      <c r="AW698" s="13" t="s">
        <v>42</v>
      </c>
      <c r="AX698" s="13" t="s">
        <v>92</v>
      </c>
      <c r="AY698" s="148" t="s">
        <v>127</v>
      </c>
    </row>
    <row r="699" spans="2:65" s="1" customFormat="1" ht="37.9" customHeight="1">
      <c r="B699" s="32"/>
      <c r="C699" s="123" t="s">
        <v>688</v>
      </c>
      <c r="D699" s="123" t="s">
        <v>129</v>
      </c>
      <c r="E699" s="124" t="s">
        <v>689</v>
      </c>
      <c r="F699" s="125" t="s">
        <v>690</v>
      </c>
      <c r="G699" s="126" t="s">
        <v>188</v>
      </c>
      <c r="H699" s="127">
        <v>2</v>
      </c>
      <c r="I699" s="128"/>
      <c r="J699" s="129">
        <f>ROUND(I699*H699,2)</f>
        <v>0</v>
      </c>
      <c r="K699" s="125" t="s">
        <v>133</v>
      </c>
      <c r="L699" s="32"/>
      <c r="M699" s="130" t="s">
        <v>82</v>
      </c>
      <c r="N699" s="131" t="s">
        <v>54</v>
      </c>
      <c r="P699" s="132">
        <f>O699*H699</f>
        <v>0</v>
      </c>
      <c r="Q699" s="132">
        <v>0</v>
      </c>
      <c r="R699" s="132">
        <f>Q699*H699</f>
        <v>0</v>
      </c>
      <c r="S699" s="132">
        <v>0</v>
      </c>
      <c r="T699" s="133">
        <f>S699*H699</f>
        <v>0</v>
      </c>
      <c r="AR699" s="134" t="s">
        <v>241</v>
      </c>
      <c r="AT699" s="134" t="s">
        <v>129</v>
      </c>
      <c r="AU699" s="134" t="s">
        <v>94</v>
      </c>
      <c r="AY699" s="16" t="s">
        <v>127</v>
      </c>
      <c r="BE699" s="135">
        <f>IF(N699="základní",J699,0)</f>
        <v>0</v>
      </c>
      <c r="BF699" s="135">
        <f>IF(N699="snížená",J699,0)</f>
        <v>0</v>
      </c>
      <c r="BG699" s="135">
        <f>IF(N699="zákl. přenesená",J699,0)</f>
        <v>0</v>
      </c>
      <c r="BH699" s="135">
        <f>IF(N699="sníž. přenesená",J699,0)</f>
        <v>0</v>
      </c>
      <c r="BI699" s="135">
        <f>IF(N699="nulová",J699,0)</f>
        <v>0</v>
      </c>
      <c r="BJ699" s="16" t="s">
        <v>92</v>
      </c>
      <c r="BK699" s="135">
        <f>ROUND(I699*H699,2)</f>
        <v>0</v>
      </c>
      <c r="BL699" s="16" t="s">
        <v>241</v>
      </c>
      <c r="BM699" s="134" t="s">
        <v>691</v>
      </c>
    </row>
    <row r="700" spans="2:65" s="1" customFormat="1" ht="11.25">
      <c r="B700" s="32"/>
      <c r="D700" s="136" t="s">
        <v>136</v>
      </c>
      <c r="F700" s="137" t="s">
        <v>692</v>
      </c>
      <c r="I700" s="138"/>
      <c r="L700" s="32"/>
      <c r="M700" s="139"/>
      <c r="T700" s="53"/>
      <c r="AT700" s="16" t="s">
        <v>136</v>
      </c>
      <c r="AU700" s="16" t="s">
        <v>94</v>
      </c>
    </row>
    <row r="701" spans="2:65" s="12" customFormat="1" ht="11.25">
      <c r="B701" s="140"/>
      <c r="D701" s="141" t="s">
        <v>138</v>
      </c>
      <c r="E701" s="142" t="s">
        <v>82</v>
      </c>
      <c r="F701" s="143" t="s">
        <v>610</v>
      </c>
      <c r="H701" s="142" t="s">
        <v>82</v>
      </c>
      <c r="I701" s="144"/>
      <c r="L701" s="140"/>
      <c r="M701" s="145"/>
      <c r="T701" s="146"/>
      <c r="AT701" s="142" t="s">
        <v>138</v>
      </c>
      <c r="AU701" s="142" t="s">
        <v>94</v>
      </c>
      <c r="AV701" s="12" t="s">
        <v>92</v>
      </c>
      <c r="AW701" s="12" t="s">
        <v>42</v>
      </c>
      <c r="AX701" s="12" t="s">
        <v>84</v>
      </c>
      <c r="AY701" s="142" t="s">
        <v>127</v>
      </c>
    </row>
    <row r="702" spans="2:65" s="12" customFormat="1" ht="11.25">
      <c r="B702" s="140"/>
      <c r="D702" s="141" t="s">
        <v>138</v>
      </c>
      <c r="E702" s="142" t="s">
        <v>82</v>
      </c>
      <c r="F702" s="143" t="s">
        <v>140</v>
      </c>
      <c r="H702" s="142" t="s">
        <v>82</v>
      </c>
      <c r="I702" s="144"/>
      <c r="L702" s="140"/>
      <c r="M702" s="145"/>
      <c r="T702" s="146"/>
      <c r="AT702" s="142" t="s">
        <v>138</v>
      </c>
      <c r="AU702" s="142" t="s">
        <v>94</v>
      </c>
      <c r="AV702" s="12" t="s">
        <v>92</v>
      </c>
      <c r="AW702" s="12" t="s">
        <v>42</v>
      </c>
      <c r="AX702" s="12" t="s">
        <v>84</v>
      </c>
      <c r="AY702" s="142" t="s">
        <v>127</v>
      </c>
    </row>
    <row r="703" spans="2:65" s="12" customFormat="1" ht="11.25">
      <c r="B703" s="140"/>
      <c r="D703" s="141" t="s">
        <v>138</v>
      </c>
      <c r="E703" s="142" t="s">
        <v>82</v>
      </c>
      <c r="F703" s="143" t="s">
        <v>693</v>
      </c>
      <c r="H703" s="142" t="s">
        <v>82</v>
      </c>
      <c r="I703" s="144"/>
      <c r="L703" s="140"/>
      <c r="M703" s="145"/>
      <c r="T703" s="146"/>
      <c r="AT703" s="142" t="s">
        <v>138</v>
      </c>
      <c r="AU703" s="142" t="s">
        <v>94</v>
      </c>
      <c r="AV703" s="12" t="s">
        <v>92</v>
      </c>
      <c r="AW703" s="12" t="s">
        <v>42</v>
      </c>
      <c r="AX703" s="12" t="s">
        <v>84</v>
      </c>
      <c r="AY703" s="142" t="s">
        <v>127</v>
      </c>
    </row>
    <row r="704" spans="2:65" s="13" customFormat="1" ht="11.25">
      <c r="B704" s="147"/>
      <c r="D704" s="141" t="s">
        <v>138</v>
      </c>
      <c r="E704" s="148" t="s">
        <v>82</v>
      </c>
      <c r="F704" s="149" t="s">
        <v>94</v>
      </c>
      <c r="H704" s="150">
        <v>2</v>
      </c>
      <c r="I704" s="151"/>
      <c r="L704" s="147"/>
      <c r="M704" s="152"/>
      <c r="T704" s="153"/>
      <c r="AT704" s="148" t="s">
        <v>138</v>
      </c>
      <c r="AU704" s="148" t="s">
        <v>94</v>
      </c>
      <c r="AV704" s="13" t="s">
        <v>94</v>
      </c>
      <c r="AW704" s="13" t="s">
        <v>42</v>
      </c>
      <c r="AX704" s="13" t="s">
        <v>92</v>
      </c>
      <c r="AY704" s="148" t="s">
        <v>127</v>
      </c>
    </row>
    <row r="705" spans="2:65" s="1" customFormat="1" ht="37.9" customHeight="1">
      <c r="B705" s="32"/>
      <c r="C705" s="123" t="s">
        <v>694</v>
      </c>
      <c r="D705" s="123" t="s">
        <v>129</v>
      </c>
      <c r="E705" s="124" t="s">
        <v>695</v>
      </c>
      <c r="F705" s="125" t="s">
        <v>696</v>
      </c>
      <c r="G705" s="126" t="s">
        <v>188</v>
      </c>
      <c r="H705" s="127">
        <v>1</v>
      </c>
      <c r="I705" s="128"/>
      <c r="J705" s="129">
        <f>ROUND(I705*H705,2)</f>
        <v>0</v>
      </c>
      <c r="K705" s="125" t="s">
        <v>133</v>
      </c>
      <c r="L705" s="32"/>
      <c r="M705" s="130" t="s">
        <v>82</v>
      </c>
      <c r="N705" s="131" t="s">
        <v>54</v>
      </c>
      <c r="P705" s="132">
        <f>O705*H705</f>
        <v>0</v>
      </c>
      <c r="Q705" s="132">
        <v>0</v>
      </c>
      <c r="R705" s="132">
        <f>Q705*H705</f>
        <v>0</v>
      </c>
      <c r="S705" s="132">
        <v>0</v>
      </c>
      <c r="T705" s="133">
        <f>S705*H705</f>
        <v>0</v>
      </c>
      <c r="AR705" s="134" t="s">
        <v>241</v>
      </c>
      <c r="AT705" s="134" t="s">
        <v>129</v>
      </c>
      <c r="AU705" s="134" t="s">
        <v>94</v>
      </c>
      <c r="AY705" s="16" t="s">
        <v>127</v>
      </c>
      <c r="BE705" s="135">
        <f>IF(N705="základní",J705,0)</f>
        <v>0</v>
      </c>
      <c r="BF705" s="135">
        <f>IF(N705="snížená",J705,0)</f>
        <v>0</v>
      </c>
      <c r="BG705" s="135">
        <f>IF(N705="zákl. přenesená",J705,0)</f>
        <v>0</v>
      </c>
      <c r="BH705" s="135">
        <f>IF(N705="sníž. přenesená",J705,0)</f>
        <v>0</v>
      </c>
      <c r="BI705" s="135">
        <f>IF(N705="nulová",J705,0)</f>
        <v>0</v>
      </c>
      <c r="BJ705" s="16" t="s">
        <v>92</v>
      </c>
      <c r="BK705" s="135">
        <f>ROUND(I705*H705,2)</f>
        <v>0</v>
      </c>
      <c r="BL705" s="16" t="s">
        <v>241</v>
      </c>
      <c r="BM705" s="134" t="s">
        <v>697</v>
      </c>
    </row>
    <row r="706" spans="2:65" s="1" customFormat="1" ht="11.25">
      <c r="B706" s="32"/>
      <c r="D706" s="136" t="s">
        <v>136</v>
      </c>
      <c r="F706" s="137" t="s">
        <v>698</v>
      </c>
      <c r="I706" s="138"/>
      <c r="L706" s="32"/>
      <c r="M706" s="139"/>
      <c r="T706" s="53"/>
      <c r="AT706" s="16" t="s">
        <v>136</v>
      </c>
      <c r="AU706" s="16" t="s">
        <v>94</v>
      </c>
    </row>
    <row r="707" spans="2:65" s="12" customFormat="1" ht="11.25">
      <c r="B707" s="140"/>
      <c r="D707" s="141" t="s">
        <v>138</v>
      </c>
      <c r="E707" s="142" t="s">
        <v>82</v>
      </c>
      <c r="F707" s="143" t="s">
        <v>610</v>
      </c>
      <c r="H707" s="142" t="s">
        <v>82</v>
      </c>
      <c r="I707" s="144"/>
      <c r="L707" s="140"/>
      <c r="M707" s="145"/>
      <c r="T707" s="146"/>
      <c r="AT707" s="142" t="s">
        <v>138</v>
      </c>
      <c r="AU707" s="142" t="s">
        <v>94</v>
      </c>
      <c r="AV707" s="12" t="s">
        <v>92</v>
      </c>
      <c r="AW707" s="12" t="s">
        <v>42</v>
      </c>
      <c r="AX707" s="12" t="s">
        <v>84</v>
      </c>
      <c r="AY707" s="142" t="s">
        <v>127</v>
      </c>
    </row>
    <row r="708" spans="2:65" s="12" customFormat="1" ht="11.25">
      <c r="B708" s="140"/>
      <c r="D708" s="141" t="s">
        <v>138</v>
      </c>
      <c r="E708" s="142" t="s">
        <v>82</v>
      </c>
      <c r="F708" s="143" t="s">
        <v>140</v>
      </c>
      <c r="H708" s="142" t="s">
        <v>82</v>
      </c>
      <c r="I708" s="144"/>
      <c r="L708" s="140"/>
      <c r="M708" s="145"/>
      <c r="T708" s="146"/>
      <c r="AT708" s="142" t="s">
        <v>138</v>
      </c>
      <c r="AU708" s="142" t="s">
        <v>94</v>
      </c>
      <c r="AV708" s="12" t="s">
        <v>92</v>
      </c>
      <c r="AW708" s="12" t="s">
        <v>42</v>
      </c>
      <c r="AX708" s="12" t="s">
        <v>84</v>
      </c>
      <c r="AY708" s="142" t="s">
        <v>127</v>
      </c>
    </row>
    <row r="709" spans="2:65" s="12" customFormat="1" ht="11.25">
      <c r="B709" s="140"/>
      <c r="D709" s="141" t="s">
        <v>138</v>
      </c>
      <c r="E709" s="142" t="s">
        <v>82</v>
      </c>
      <c r="F709" s="143" t="s">
        <v>699</v>
      </c>
      <c r="H709" s="142" t="s">
        <v>82</v>
      </c>
      <c r="I709" s="144"/>
      <c r="L709" s="140"/>
      <c r="M709" s="145"/>
      <c r="T709" s="146"/>
      <c r="AT709" s="142" t="s">
        <v>138</v>
      </c>
      <c r="AU709" s="142" t="s">
        <v>94</v>
      </c>
      <c r="AV709" s="12" t="s">
        <v>92</v>
      </c>
      <c r="AW709" s="12" t="s">
        <v>42</v>
      </c>
      <c r="AX709" s="12" t="s">
        <v>84</v>
      </c>
      <c r="AY709" s="142" t="s">
        <v>127</v>
      </c>
    </row>
    <row r="710" spans="2:65" s="13" customFormat="1" ht="11.25">
      <c r="B710" s="147"/>
      <c r="D710" s="141" t="s">
        <v>138</v>
      </c>
      <c r="E710" s="148" t="s">
        <v>82</v>
      </c>
      <c r="F710" s="149" t="s">
        <v>92</v>
      </c>
      <c r="H710" s="150">
        <v>1</v>
      </c>
      <c r="I710" s="151"/>
      <c r="L710" s="147"/>
      <c r="M710" s="152"/>
      <c r="T710" s="153"/>
      <c r="AT710" s="148" t="s">
        <v>138</v>
      </c>
      <c r="AU710" s="148" t="s">
        <v>94</v>
      </c>
      <c r="AV710" s="13" t="s">
        <v>94</v>
      </c>
      <c r="AW710" s="13" t="s">
        <v>42</v>
      </c>
      <c r="AX710" s="13" t="s">
        <v>92</v>
      </c>
      <c r="AY710" s="148" t="s">
        <v>127</v>
      </c>
    </row>
    <row r="711" spans="2:65" s="11" customFormat="1" ht="22.9" customHeight="1">
      <c r="B711" s="111"/>
      <c r="D711" s="112" t="s">
        <v>83</v>
      </c>
      <c r="E711" s="121" t="s">
        <v>700</v>
      </c>
      <c r="F711" s="121" t="s">
        <v>701</v>
      </c>
      <c r="I711" s="114"/>
      <c r="J711" s="122">
        <f>BK711</f>
        <v>0</v>
      </c>
      <c r="L711" s="111"/>
      <c r="M711" s="116"/>
      <c r="P711" s="117">
        <f>SUM(P712:P849)</f>
        <v>0</v>
      </c>
      <c r="R711" s="117">
        <f>SUM(R712:R849)</f>
        <v>6.5379602499999994</v>
      </c>
      <c r="T711" s="118">
        <f>SUM(T712:T849)</f>
        <v>0</v>
      </c>
      <c r="AR711" s="112" t="s">
        <v>162</v>
      </c>
      <c r="AT711" s="119" t="s">
        <v>83</v>
      </c>
      <c r="AU711" s="119" t="s">
        <v>92</v>
      </c>
      <c r="AY711" s="112" t="s">
        <v>127</v>
      </c>
      <c r="BK711" s="120">
        <f>SUM(BK712:BK849)</f>
        <v>0</v>
      </c>
    </row>
    <row r="712" spans="2:65" s="1" customFormat="1" ht="24.2" customHeight="1">
      <c r="B712" s="32"/>
      <c r="C712" s="123" t="s">
        <v>702</v>
      </c>
      <c r="D712" s="123" t="s">
        <v>129</v>
      </c>
      <c r="E712" s="124" t="s">
        <v>703</v>
      </c>
      <c r="F712" s="125" t="s">
        <v>704</v>
      </c>
      <c r="G712" s="126" t="s">
        <v>705</v>
      </c>
      <c r="H712" s="127">
        <v>0.02</v>
      </c>
      <c r="I712" s="128"/>
      <c r="J712" s="129">
        <f>ROUND(I712*H712,2)</f>
        <v>0</v>
      </c>
      <c r="K712" s="125" t="s">
        <v>133</v>
      </c>
      <c r="L712" s="32"/>
      <c r="M712" s="130" t="s">
        <v>82</v>
      </c>
      <c r="N712" s="131" t="s">
        <v>54</v>
      </c>
      <c r="P712" s="132">
        <f>O712*H712</f>
        <v>0</v>
      </c>
      <c r="Q712" s="132">
        <v>8.8000000000000005E-3</v>
      </c>
      <c r="R712" s="132">
        <f>Q712*H712</f>
        <v>1.7600000000000002E-4</v>
      </c>
      <c r="S712" s="132">
        <v>0</v>
      </c>
      <c r="T712" s="133">
        <f>S712*H712</f>
        <v>0</v>
      </c>
      <c r="AR712" s="134" t="s">
        <v>241</v>
      </c>
      <c r="AT712" s="134" t="s">
        <v>129</v>
      </c>
      <c r="AU712" s="134" t="s">
        <v>94</v>
      </c>
      <c r="AY712" s="16" t="s">
        <v>127</v>
      </c>
      <c r="BE712" s="135">
        <f>IF(N712="základní",J712,0)</f>
        <v>0</v>
      </c>
      <c r="BF712" s="135">
        <f>IF(N712="snížená",J712,0)</f>
        <v>0</v>
      </c>
      <c r="BG712" s="135">
        <f>IF(N712="zákl. přenesená",J712,0)</f>
        <v>0</v>
      </c>
      <c r="BH712" s="135">
        <f>IF(N712="sníž. přenesená",J712,0)</f>
        <v>0</v>
      </c>
      <c r="BI712" s="135">
        <f>IF(N712="nulová",J712,0)</f>
        <v>0</v>
      </c>
      <c r="BJ712" s="16" t="s">
        <v>92</v>
      </c>
      <c r="BK712" s="135">
        <f>ROUND(I712*H712,2)</f>
        <v>0</v>
      </c>
      <c r="BL712" s="16" t="s">
        <v>241</v>
      </c>
      <c r="BM712" s="134" t="s">
        <v>706</v>
      </c>
    </row>
    <row r="713" spans="2:65" s="1" customFormat="1" ht="11.25">
      <c r="B713" s="32"/>
      <c r="D713" s="136" t="s">
        <v>136</v>
      </c>
      <c r="F713" s="137" t="s">
        <v>707</v>
      </c>
      <c r="I713" s="138"/>
      <c r="L713" s="32"/>
      <c r="M713" s="139"/>
      <c r="T713" s="53"/>
      <c r="AT713" s="16" t="s">
        <v>136</v>
      </c>
      <c r="AU713" s="16" t="s">
        <v>94</v>
      </c>
    </row>
    <row r="714" spans="2:65" s="12" customFormat="1" ht="11.25">
      <c r="B714" s="140"/>
      <c r="D714" s="141" t="s">
        <v>138</v>
      </c>
      <c r="E714" s="142" t="s">
        <v>82</v>
      </c>
      <c r="F714" s="143" t="s">
        <v>139</v>
      </c>
      <c r="H714" s="142" t="s">
        <v>82</v>
      </c>
      <c r="I714" s="144"/>
      <c r="L714" s="140"/>
      <c r="M714" s="145"/>
      <c r="T714" s="146"/>
      <c r="AT714" s="142" t="s">
        <v>138</v>
      </c>
      <c r="AU714" s="142" t="s">
        <v>94</v>
      </c>
      <c r="AV714" s="12" t="s">
        <v>92</v>
      </c>
      <c r="AW714" s="12" t="s">
        <v>42</v>
      </c>
      <c r="AX714" s="12" t="s">
        <v>84</v>
      </c>
      <c r="AY714" s="142" t="s">
        <v>127</v>
      </c>
    </row>
    <row r="715" spans="2:65" s="12" customFormat="1" ht="11.25">
      <c r="B715" s="140"/>
      <c r="D715" s="141" t="s">
        <v>138</v>
      </c>
      <c r="E715" s="142" t="s">
        <v>82</v>
      </c>
      <c r="F715" s="143" t="s">
        <v>708</v>
      </c>
      <c r="H715" s="142" t="s">
        <v>82</v>
      </c>
      <c r="I715" s="144"/>
      <c r="L715" s="140"/>
      <c r="M715" s="145"/>
      <c r="T715" s="146"/>
      <c r="AT715" s="142" t="s">
        <v>138</v>
      </c>
      <c r="AU715" s="142" t="s">
        <v>94</v>
      </c>
      <c r="AV715" s="12" t="s">
        <v>92</v>
      </c>
      <c r="AW715" s="12" t="s">
        <v>42</v>
      </c>
      <c r="AX715" s="12" t="s">
        <v>84</v>
      </c>
      <c r="AY715" s="142" t="s">
        <v>127</v>
      </c>
    </row>
    <row r="716" spans="2:65" s="13" customFormat="1" ht="11.25">
      <c r="B716" s="147"/>
      <c r="D716" s="141" t="s">
        <v>138</v>
      </c>
      <c r="E716" s="148" t="s">
        <v>82</v>
      </c>
      <c r="F716" s="149" t="s">
        <v>709</v>
      </c>
      <c r="H716" s="150">
        <v>0.02</v>
      </c>
      <c r="I716" s="151"/>
      <c r="L716" s="147"/>
      <c r="M716" s="152"/>
      <c r="T716" s="153"/>
      <c r="AT716" s="148" t="s">
        <v>138</v>
      </c>
      <c r="AU716" s="148" t="s">
        <v>94</v>
      </c>
      <c r="AV716" s="13" t="s">
        <v>94</v>
      </c>
      <c r="AW716" s="13" t="s">
        <v>42</v>
      </c>
      <c r="AX716" s="13" t="s">
        <v>92</v>
      </c>
      <c r="AY716" s="148" t="s">
        <v>127</v>
      </c>
    </row>
    <row r="717" spans="2:65" s="1" customFormat="1" ht="21.75" customHeight="1">
      <c r="B717" s="32"/>
      <c r="C717" s="123" t="s">
        <v>710</v>
      </c>
      <c r="D717" s="123" t="s">
        <v>129</v>
      </c>
      <c r="E717" s="124" t="s">
        <v>711</v>
      </c>
      <c r="F717" s="125" t="s">
        <v>712</v>
      </c>
      <c r="G717" s="126" t="s">
        <v>705</v>
      </c>
      <c r="H717" s="127">
        <v>0.02</v>
      </c>
      <c r="I717" s="128"/>
      <c r="J717" s="129">
        <f>ROUND(I717*H717,2)</f>
        <v>0</v>
      </c>
      <c r="K717" s="125" t="s">
        <v>133</v>
      </c>
      <c r="L717" s="32"/>
      <c r="M717" s="130" t="s">
        <v>82</v>
      </c>
      <c r="N717" s="131" t="s">
        <v>54</v>
      </c>
      <c r="P717" s="132">
        <f>O717*H717</f>
        <v>0</v>
      </c>
      <c r="Q717" s="132">
        <v>9.9000000000000008E-3</v>
      </c>
      <c r="R717" s="132">
        <f>Q717*H717</f>
        <v>1.9800000000000002E-4</v>
      </c>
      <c r="S717" s="132">
        <v>0</v>
      </c>
      <c r="T717" s="133">
        <f>S717*H717</f>
        <v>0</v>
      </c>
      <c r="AR717" s="134" t="s">
        <v>241</v>
      </c>
      <c r="AT717" s="134" t="s">
        <v>129</v>
      </c>
      <c r="AU717" s="134" t="s">
        <v>94</v>
      </c>
      <c r="AY717" s="16" t="s">
        <v>127</v>
      </c>
      <c r="BE717" s="135">
        <f>IF(N717="základní",J717,0)</f>
        <v>0</v>
      </c>
      <c r="BF717" s="135">
        <f>IF(N717="snížená",J717,0)</f>
        <v>0</v>
      </c>
      <c r="BG717" s="135">
        <f>IF(N717="zákl. přenesená",J717,0)</f>
        <v>0</v>
      </c>
      <c r="BH717" s="135">
        <f>IF(N717="sníž. přenesená",J717,0)</f>
        <v>0</v>
      </c>
      <c r="BI717" s="135">
        <f>IF(N717="nulová",J717,0)</f>
        <v>0</v>
      </c>
      <c r="BJ717" s="16" t="s">
        <v>92</v>
      </c>
      <c r="BK717" s="135">
        <f>ROUND(I717*H717,2)</f>
        <v>0</v>
      </c>
      <c r="BL717" s="16" t="s">
        <v>241</v>
      </c>
      <c r="BM717" s="134" t="s">
        <v>713</v>
      </c>
    </row>
    <row r="718" spans="2:65" s="1" customFormat="1" ht="11.25">
      <c r="B718" s="32"/>
      <c r="D718" s="136" t="s">
        <v>136</v>
      </c>
      <c r="F718" s="137" t="s">
        <v>714</v>
      </c>
      <c r="I718" s="138"/>
      <c r="L718" s="32"/>
      <c r="M718" s="139"/>
      <c r="T718" s="53"/>
      <c r="AT718" s="16" t="s">
        <v>136</v>
      </c>
      <c r="AU718" s="16" t="s">
        <v>94</v>
      </c>
    </row>
    <row r="719" spans="2:65" s="12" customFormat="1" ht="11.25">
      <c r="B719" s="140"/>
      <c r="D719" s="141" t="s">
        <v>138</v>
      </c>
      <c r="E719" s="142" t="s">
        <v>82</v>
      </c>
      <c r="F719" s="143" t="s">
        <v>139</v>
      </c>
      <c r="H719" s="142" t="s">
        <v>82</v>
      </c>
      <c r="I719" s="144"/>
      <c r="L719" s="140"/>
      <c r="M719" s="145"/>
      <c r="T719" s="146"/>
      <c r="AT719" s="142" t="s">
        <v>138</v>
      </c>
      <c r="AU719" s="142" t="s">
        <v>94</v>
      </c>
      <c r="AV719" s="12" t="s">
        <v>92</v>
      </c>
      <c r="AW719" s="12" t="s">
        <v>42</v>
      </c>
      <c r="AX719" s="12" t="s">
        <v>84</v>
      </c>
      <c r="AY719" s="142" t="s">
        <v>127</v>
      </c>
    </row>
    <row r="720" spans="2:65" s="12" customFormat="1" ht="11.25">
      <c r="B720" s="140"/>
      <c r="D720" s="141" t="s">
        <v>138</v>
      </c>
      <c r="E720" s="142" t="s">
        <v>82</v>
      </c>
      <c r="F720" s="143" t="s">
        <v>708</v>
      </c>
      <c r="H720" s="142" t="s">
        <v>82</v>
      </c>
      <c r="I720" s="144"/>
      <c r="L720" s="140"/>
      <c r="M720" s="145"/>
      <c r="T720" s="146"/>
      <c r="AT720" s="142" t="s">
        <v>138</v>
      </c>
      <c r="AU720" s="142" t="s">
        <v>94</v>
      </c>
      <c r="AV720" s="12" t="s">
        <v>92</v>
      </c>
      <c r="AW720" s="12" t="s">
        <v>42</v>
      </c>
      <c r="AX720" s="12" t="s">
        <v>84</v>
      </c>
      <c r="AY720" s="142" t="s">
        <v>127</v>
      </c>
    </row>
    <row r="721" spans="2:65" s="13" customFormat="1" ht="11.25">
      <c r="B721" s="147"/>
      <c r="D721" s="141" t="s">
        <v>138</v>
      </c>
      <c r="E721" s="148" t="s">
        <v>82</v>
      </c>
      <c r="F721" s="149" t="s">
        <v>709</v>
      </c>
      <c r="H721" s="150">
        <v>0.02</v>
      </c>
      <c r="I721" s="151"/>
      <c r="L721" s="147"/>
      <c r="M721" s="152"/>
      <c r="T721" s="153"/>
      <c r="AT721" s="148" t="s">
        <v>138</v>
      </c>
      <c r="AU721" s="148" t="s">
        <v>94</v>
      </c>
      <c r="AV721" s="13" t="s">
        <v>94</v>
      </c>
      <c r="AW721" s="13" t="s">
        <v>42</v>
      </c>
      <c r="AX721" s="13" t="s">
        <v>92</v>
      </c>
      <c r="AY721" s="148" t="s">
        <v>127</v>
      </c>
    </row>
    <row r="722" spans="2:65" s="1" customFormat="1" ht="55.5" customHeight="1">
      <c r="B722" s="32"/>
      <c r="C722" s="123" t="s">
        <v>715</v>
      </c>
      <c r="D722" s="123" t="s">
        <v>129</v>
      </c>
      <c r="E722" s="124" t="s">
        <v>716</v>
      </c>
      <c r="F722" s="125" t="s">
        <v>717</v>
      </c>
      <c r="G722" s="126" t="s">
        <v>132</v>
      </c>
      <c r="H722" s="127">
        <v>3.3559999999999999</v>
      </c>
      <c r="I722" s="128"/>
      <c r="J722" s="129">
        <f>ROUND(I722*H722,2)</f>
        <v>0</v>
      </c>
      <c r="K722" s="125" t="s">
        <v>133</v>
      </c>
      <c r="L722" s="32"/>
      <c r="M722" s="130" t="s">
        <v>82</v>
      </c>
      <c r="N722" s="131" t="s">
        <v>54</v>
      </c>
      <c r="P722" s="132">
        <f>O722*H722</f>
        <v>0</v>
      </c>
      <c r="Q722" s="132">
        <v>0</v>
      </c>
      <c r="R722" s="132">
        <f>Q722*H722</f>
        <v>0</v>
      </c>
      <c r="S722" s="132">
        <v>0</v>
      </c>
      <c r="T722" s="133">
        <f>S722*H722</f>
        <v>0</v>
      </c>
      <c r="AR722" s="134" t="s">
        <v>241</v>
      </c>
      <c r="AT722" s="134" t="s">
        <v>129</v>
      </c>
      <c r="AU722" s="134" t="s">
        <v>94</v>
      </c>
      <c r="AY722" s="16" t="s">
        <v>127</v>
      </c>
      <c r="BE722" s="135">
        <f>IF(N722="základní",J722,0)</f>
        <v>0</v>
      </c>
      <c r="BF722" s="135">
        <f>IF(N722="snížená",J722,0)</f>
        <v>0</v>
      </c>
      <c r="BG722" s="135">
        <f>IF(N722="zákl. přenesená",J722,0)</f>
        <v>0</v>
      </c>
      <c r="BH722" s="135">
        <f>IF(N722="sníž. přenesená",J722,0)</f>
        <v>0</v>
      </c>
      <c r="BI722" s="135">
        <f>IF(N722="nulová",J722,0)</f>
        <v>0</v>
      </c>
      <c r="BJ722" s="16" t="s">
        <v>92</v>
      </c>
      <c r="BK722" s="135">
        <f>ROUND(I722*H722,2)</f>
        <v>0</v>
      </c>
      <c r="BL722" s="16" t="s">
        <v>241</v>
      </c>
      <c r="BM722" s="134" t="s">
        <v>718</v>
      </c>
    </row>
    <row r="723" spans="2:65" s="1" customFormat="1" ht="11.25">
      <c r="B723" s="32"/>
      <c r="D723" s="136" t="s">
        <v>136</v>
      </c>
      <c r="F723" s="137" t="s">
        <v>719</v>
      </c>
      <c r="I723" s="138"/>
      <c r="L723" s="32"/>
      <c r="M723" s="139"/>
      <c r="T723" s="53"/>
      <c r="AT723" s="16" t="s">
        <v>136</v>
      </c>
      <c r="AU723" s="16" t="s">
        <v>94</v>
      </c>
    </row>
    <row r="724" spans="2:65" s="12" customFormat="1" ht="11.25">
      <c r="B724" s="140"/>
      <c r="D724" s="141" t="s">
        <v>138</v>
      </c>
      <c r="E724" s="142" t="s">
        <v>82</v>
      </c>
      <c r="F724" s="143" t="s">
        <v>139</v>
      </c>
      <c r="H724" s="142" t="s">
        <v>82</v>
      </c>
      <c r="I724" s="144"/>
      <c r="L724" s="140"/>
      <c r="M724" s="145"/>
      <c r="T724" s="146"/>
      <c r="AT724" s="142" t="s">
        <v>138</v>
      </c>
      <c r="AU724" s="142" t="s">
        <v>94</v>
      </c>
      <c r="AV724" s="12" t="s">
        <v>92</v>
      </c>
      <c r="AW724" s="12" t="s">
        <v>42</v>
      </c>
      <c r="AX724" s="12" t="s">
        <v>84</v>
      </c>
      <c r="AY724" s="142" t="s">
        <v>127</v>
      </c>
    </row>
    <row r="725" spans="2:65" s="12" customFormat="1" ht="11.25">
      <c r="B725" s="140"/>
      <c r="D725" s="141" t="s">
        <v>138</v>
      </c>
      <c r="E725" s="142" t="s">
        <v>82</v>
      </c>
      <c r="F725" s="143" t="s">
        <v>140</v>
      </c>
      <c r="H725" s="142" t="s">
        <v>82</v>
      </c>
      <c r="I725" s="144"/>
      <c r="L725" s="140"/>
      <c r="M725" s="145"/>
      <c r="T725" s="146"/>
      <c r="AT725" s="142" t="s">
        <v>138</v>
      </c>
      <c r="AU725" s="142" t="s">
        <v>94</v>
      </c>
      <c r="AV725" s="12" t="s">
        <v>92</v>
      </c>
      <c r="AW725" s="12" t="s">
        <v>42</v>
      </c>
      <c r="AX725" s="12" t="s">
        <v>84</v>
      </c>
      <c r="AY725" s="142" t="s">
        <v>127</v>
      </c>
    </row>
    <row r="726" spans="2:65" s="12" customFormat="1" ht="11.25">
      <c r="B726" s="140"/>
      <c r="D726" s="141" t="s">
        <v>138</v>
      </c>
      <c r="E726" s="142" t="s">
        <v>82</v>
      </c>
      <c r="F726" s="143" t="s">
        <v>720</v>
      </c>
      <c r="H726" s="142" t="s">
        <v>82</v>
      </c>
      <c r="I726" s="144"/>
      <c r="L726" s="140"/>
      <c r="M726" s="145"/>
      <c r="T726" s="146"/>
      <c r="AT726" s="142" t="s">
        <v>138</v>
      </c>
      <c r="AU726" s="142" t="s">
        <v>94</v>
      </c>
      <c r="AV726" s="12" t="s">
        <v>92</v>
      </c>
      <c r="AW726" s="12" t="s">
        <v>42</v>
      </c>
      <c r="AX726" s="12" t="s">
        <v>84</v>
      </c>
      <c r="AY726" s="142" t="s">
        <v>127</v>
      </c>
    </row>
    <row r="727" spans="2:65" s="13" customFormat="1" ht="11.25">
      <c r="B727" s="147"/>
      <c r="D727" s="141" t="s">
        <v>138</v>
      </c>
      <c r="E727" s="148" t="s">
        <v>82</v>
      </c>
      <c r="F727" s="149" t="s">
        <v>142</v>
      </c>
      <c r="H727" s="150">
        <v>1.7</v>
      </c>
      <c r="I727" s="151"/>
      <c r="L727" s="147"/>
      <c r="M727" s="152"/>
      <c r="T727" s="153"/>
      <c r="AT727" s="148" t="s">
        <v>138</v>
      </c>
      <c r="AU727" s="148" t="s">
        <v>94</v>
      </c>
      <c r="AV727" s="13" t="s">
        <v>94</v>
      </c>
      <c r="AW727" s="13" t="s">
        <v>42</v>
      </c>
      <c r="AX727" s="13" t="s">
        <v>84</v>
      </c>
      <c r="AY727" s="148" t="s">
        <v>127</v>
      </c>
    </row>
    <row r="728" spans="2:65" s="12" customFormat="1" ht="11.25">
      <c r="B728" s="140"/>
      <c r="D728" s="141" t="s">
        <v>138</v>
      </c>
      <c r="E728" s="142" t="s">
        <v>82</v>
      </c>
      <c r="F728" s="143" t="s">
        <v>721</v>
      </c>
      <c r="H728" s="142" t="s">
        <v>82</v>
      </c>
      <c r="I728" s="144"/>
      <c r="L728" s="140"/>
      <c r="M728" s="145"/>
      <c r="T728" s="146"/>
      <c r="AT728" s="142" t="s">
        <v>138</v>
      </c>
      <c r="AU728" s="142" t="s">
        <v>94</v>
      </c>
      <c r="AV728" s="12" t="s">
        <v>92</v>
      </c>
      <c r="AW728" s="12" t="s">
        <v>42</v>
      </c>
      <c r="AX728" s="12" t="s">
        <v>84</v>
      </c>
      <c r="AY728" s="142" t="s">
        <v>127</v>
      </c>
    </row>
    <row r="729" spans="2:65" s="13" customFormat="1" ht="11.25">
      <c r="B729" s="147"/>
      <c r="D729" s="141" t="s">
        <v>138</v>
      </c>
      <c r="E729" s="148" t="s">
        <v>82</v>
      </c>
      <c r="F729" s="149" t="s">
        <v>144</v>
      </c>
      <c r="H729" s="150">
        <v>0.216</v>
      </c>
      <c r="I729" s="151"/>
      <c r="L729" s="147"/>
      <c r="M729" s="152"/>
      <c r="T729" s="153"/>
      <c r="AT729" s="148" t="s">
        <v>138</v>
      </c>
      <c r="AU729" s="148" t="s">
        <v>94</v>
      </c>
      <c r="AV729" s="13" t="s">
        <v>94</v>
      </c>
      <c r="AW729" s="13" t="s">
        <v>42</v>
      </c>
      <c r="AX729" s="13" t="s">
        <v>84</v>
      </c>
      <c r="AY729" s="148" t="s">
        <v>127</v>
      </c>
    </row>
    <row r="730" spans="2:65" s="12" customFormat="1" ht="11.25">
      <c r="B730" s="140"/>
      <c r="D730" s="141" t="s">
        <v>138</v>
      </c>
      <c r="E730" s="142" t="s">
        <v>82</v>
      </c>
      <c r="F730" s="143" t="s">
        <v>139</v>
      </c>
      <c r="H730" s="142" t="s">
        <v>82</v>
      </c>
      <c r="I730" s="144"/>
      <c r="L730" s="140"/>
      <c r="M730" s="145"/>
      <c r="T730" s="146"/>
      <c r="AT730" s="142" t="s">
        <v>138</v>
      </c>
      <c r="AU730" s="142" t="s">
        <v>94</v>
      </c>
      <c r="AV730" s="12" t="s">
        <v>92</v>
      </c>
      <c r="AW730" s="12" t="s">
        <v>42</v>
      </c>
      <c r="AX730" s="12" t="s">
        <v>84</v>
      </c>
      <c r="AY730" s="142" t="s">
        <v>127</v>
      </c>
    </row>
    <row r="731" spans="2:65" s="12" customFormat="1" ht="11.25">
      <c r="B731" s="140"/>
      <c r="D731" s="141" t="s">
        <v>138</v>
      </c>
      <c r="E731" s="142" t="s">
        <v>82</v>
      </c>
      <c r="F731" s="143" t="s">
        <v>722</v>
      </c>
      <c r="H731" s="142" t="s">
        <v>82</v>
      </c>
      <c r="I731" s="144"/>
      <c r="L731" s="140"/>
      <c r="M731" s="145"/>
      <c r="T731" s="146"/>
      <c r="AT731" s="142" t="s">
        <v>138</v>
      </c>
      <c r="AU731" s="142" t="s">
        <v>94</v>
      </c>
      <c r="AV731" s="12" t="s">
        <v>92</v>
      </c>
      <c r="AW731" s="12" t="s">
        <v>42</v>
      </c>
      <c r="AX731" s="12" t="s">
        <v>84</v>
      </c>
      <c r="AY731" s="142" t="s">
        <v>127</v>
      </c>
    </row>
    <row r="732" spans="2:65" s="13" customFormat="1" ht="11.25">
      <c r="B732" s="147"/>
      <c r="D732" s="141" t="s">
        <v>138</v>
      </c>
      <c r="E732" s="148" t="s">
        <v>82</v>
      </c>
      <c r="F732" s="149" t="s">
        <v>146</v>
      </c>
      <c r="H732" s="150">
        <v>1.2</v>
      </c>
      <c r="I732" s="151"/>
      <c r="L732" s="147"/>
      <c r="M732" s="152"/>
      <c r="T732" s="153"/>
      <c r="AT732" s="148" t="s">
        <v>138</v>
      </c>
      <c r="AU732" s="148" t="s">
        <v>94</v>
      </c>
      <c r="AV732" s="13" t="s">
        <v>94</v>
      </c>
      <c r="AW732" s="13" t="s">
        <v>42</v>
      </c>
      <c r="AX732" s="13" t="s">
        <v>84</v>
      </c>
      <c r="AY732" s="148" t="s">
        <v>127</v>
      </c>
    </row>
    <row r="733" spans="2:65" s="12" customFormat="1" ht="22.5">
      <c r="B733" s="140"/>
      <c r="D733" s="141" t="s">
        <v>138</v>
      </c>
      <c r="E733" s="142" t="s">
        <v>82</v>
      </c>
      <c r="F733" s="143" t="s">
        <v>723</v>
      </c>
      <c r="H733" s="142" t="s">
        <v>82</v>
      </c>
      <c r="I733" s="144"/>
      <c r="L733" s="140"/>
      <c r="M733" s="145"/>
      <c r="T733" s="146"/>
      <c r="AT733" s="142" t="s">
        <v>138</v>
      </c>
      <c r="AU733" s="142" t="s">
        <v>94</v>
      </c>
      <c r="AV733" s="12" t="s">
        <v>92</v>
      </c>
      <c r="AW733" s="12" t="s">
        <v>42</v>
      </c>
      <c r="AX733" s="12" t="s">
        <v>84</v>
      </c>
      <c r="AY733" s="142" t="s">
        <v>127</v>
      </c>
    </row>
    <row r="734" spans="2:65" s="13" customFormat="1" ht="11.25">
      <c r="B734" s="147"/>
      <c r="D734" s="141" t="s">
        <v>138</v>
      </c>
      <c r="E734" s="148" t="s">
        <v>82</v>
      </c>
      <c r="F734" s="149" t="s">
        <v>148</v>
      </c>
      <c r="H734" s="150">
        <v>0.24</v>
      </c>
      <c r="I734" s="151"/>
      <c r="L734" s="147"/>
      <c r="M734" s="152"/>
      <c r="T734" s="153"/>
      <c r="AT734" s="148" t="s">
        <v>138</v>
      </c>
      <c r="AU734" s="148" t="s">
        <v>94</v>
      </c>
      <c r="AV734" s="13" t="s">
        <v>94</v>
      </c>
      <c r="AW734" s="13" t="s">
        <v>42</v>
      </c>
      <c r="AX734" s="13" t="s">
        <v>84</v>
      </c>
      <c r="AY734" s="148" t="s">
        <v>127</v>
      </c>
    </row>
    <row r="735" spans="2:65" s="14" customFormat="1" ht="11.25">
      <c r="B735" s="154"/>
      <c r="D735" s="141" t="s">
        <v>138</v>
      </c>
      <c r="E735" s="155" t="s">
        <v>82</v>
      </c>
      <c r="F735" s="156" t="s">
        <v>151</v>
      </c>
      <c r="H735" s="157">
        <v>3.3559999999999999</v>
      </c>
      <c r="I735" s="158"/>
      <c r="L735" s="154"/>
      <c r="M735" s="159"/>
      <c r="T735" s="160"/>
      <c r="AT735" s="155" t="s">
        <v>138</v>
      </c>
      <c r="AU735" s="155" t="s">
        <v>94</v>
      </c>
      <c r="AV735" s="14" t="s">
        <v>134</v>
      </c>
      <c r="AW735" s="14" t="s">
        <v>42</v>
      </c>
      <c r="AX735" s="14" t="s">
        <v>92</v>
      </c>
      <c r="AY735" s="155" t="s">
        <v>127</v>
      </c>
    </row>
    <row r="736" spans="2:65" s="1" customFormat="1" ht="66.75" customHeight="1">
      <c r="B736" s="32"/>
      <c r="C736" s="123" t="s">
        <v>724</v>
      </c>
      <c r="D736" s="123" t="s">
        <v>129</v>
      </c>
      <c r="E736" s="124" t="s">
        <v>725</v>
      </c>
      <c r="F736" s="125" t="s">
        <v>726</v>
      </c>
      <c r="G736" s="126" t="s">
        <v>225</v>
      </c>
      <c r="H736" s="127">
        <v>20</v>
      </c>
      <c r="I736" s="128"/>
      <c r="J736" s="129">
        <f>ROUND(I736*H736,2)</f>
        <v>0</v>
      </c>
      <c r="K736" s="125" t="s">
        <v>133</v>
      </c>
      <c r="L736" s="32"/>
      <c r="M736" s="130" t="s">
        <v>82</v>
      </c>
      <c r="N736" s="131" t="s">
        <v>54</v>
      </c>
      <c r="P736" s="132">
        <f>O736*H736</f>
        <v>0</v>
      </c>
      <c r="Q736" s="132">
        <v>0</v>
      </c>
      <c r="R736" s="132">
        <f>Q736*H736</f>
        <v>0</v>
      </c>
      <c r="S736" s="132">
        <v>0</v>
      </c>
      <c r="T736" s="133">
        <f>S736*H736</f>
        <v>0</v>
      </c>
      <c r="AR736" s="134" t="s">
        <v>241</v>
      </c>
      <c r="AT736" s="134" t="s">
        <v>129</v>
      </c>
      <c r="AU736" s="134" t="s">
        <v>94</v>
      </c>
      <c r="AY736" s="16" t="s">
        <v>127</v>
      </c>
      <c r="BE736" s="135">
        <f>IF(N736="základní",J736,0)</f>
        <v>0</v>
      </c>
      <c r="BF736" s="135">
        <f>IF(N736="snížená",J736,0)</f>
        <v>0</v>
      </c>
      <c r="BG736" s="135">
        <f>IF(N736="zákl. přenesená",J736,0)</f>
        <v>0</v>
      </c>
      <c r="BH736" s="135">
        <f>IF(N736="sníž. přenesená",J736,0)</f>
        <v>0</v>
      </c>
      <c r="BI736" s="135">
        <f>IF(N736="nulová",J736,0)</f>
        <v>0</v>
      </c>
      <c r="BJ736" s="16" t="s">
        <v>92</v>
      </c>
      <c r="BK736" s="135">
        <f>ROUND(I736*H736,2)</f>
        <v>0</v>
      </c>
      <c r="BL736" s="16" t="s">
        <v>241</v>
      </c>
      <c r="BM736" s="134" t="s">
        <v>727</v>
      </c>
    </row>
    <row r="737" spans="2:65" s="1" customFormat="1" ht="11.25">
      <c r="B737" s="32"/>
      <c r="D737" s="136" t="s">
        <v>136</v>
      </c>
      <c r="F737" s="137" t="s">
        <v>728</v>
      </c>
      <c r="I737" s="138"/>
      <c r="L737" s="32"/>
      <c r="M737" s="139"/>
      <c r="T737" s="53"/>
      <c r="AT737" s="16" t="s">
        <v>136</v>
      </c>
      <c r="AU737" s="16" t="s">
        <v>94</v>
      </c>
    </row>
    <row r="738" spans="2:65" s="12" customFormat="1" ht="11.25">
      <c r="B738" s="140"/>
      <c r="D738" s="141" t="s">
        <v>138</v>
      </c>
      <c r="E738" s="142" t="s">
        <v>82</v>
      </c>
      <c r="F738" s="143" t="s">
        <v>139</v>
      </c>
      <c r="H738" s="142" t="s">
        <v>82</v>
      </c>
      <c r="I738" s="144"/>
      <c r="L738" s="140"/>
      <c r="M738" s="145"/>
      <c r="T738" s="146"/>
      <c r="AT738" s="142" t="s">
        <v>138</v>
      </c>
      <c r="AU738" s="142" t="s">
        <v>94</v>
      </c>
      <c r="AV738" s="12" t="s">
        <v>92</v>
      </c>
      <c r="AW738" s="12" t="s">
        <v>42</v>
      </c>
      <c r="AX738" s="12" t="s">
        <v>84</v>
      </c>
      <c r="AY738" s="142" t="s">
        <v>127</v>
      </c>
    </row>
    <row r="739" spans="2:65" s="12" customFormat="1" ht="11.25">
      <c r="B739" s="140"/>
      <c r="D739" s="141" t="s">
        <v>138</v>
      </c>
      <c r="E739" s="142" t="s">
        <v>82</v>
      </c>
      <c r="F739" s="143" t="s">
        <v>708</v>
      </c>
      <c r="H739" s="142" t="s">
        <v>82</v>
      </c>
      <c r="I739" s="144"/>
      <c r="L739" s="140"/>
      <c r="M739" s="145"/>
      <c r="T739" s="146"/>
      <c r="AT739" s="142" t="s">
        <v>138</v>
      </c>
      <c r="AU739" s="142" t="s">
        <v>94</v>
      </c>
      <c r="AV739" s="12" t="s">
        <v>92</v>
      </c>
      <c r="AW739" s="12" t="s">
        <v>42</v>
      </c>
      <c r="AX739" s="12" t="s">
        <v>84</v>
      </c>
      <c r="AY739" s="142" t="s">
        <v>127</v>
      </c>
    </row>
    <row r="740" spans="2:65" s="13" customFormat="1" ht="11.25">
      <c r="B740" s="147"/>
      <c r="D740" s="141" t="s">
        <v>138</v>
      </c>
      <c r="E740" s="148" t="s">
        <v>82</v>
      </c>
      <c r="F740" s="149" t="s">
        <v>729</v>
      </c>
      <c r="H740" s="150">
        <v>20</v>
      </c>
      <c r="I740" s="151"/>
      <c r="L740" s="147"/>
      <c r="M740" s="152"/>
      <c r="T740" s="153"/>
      <c r="AT740" s="148" t="s">
        <v>138</v>
      </c>
      <c r="AU740" s="148" t="s">
        <v>94</v>
      </c>
      <c r="AV740" s="13" t="s">
        <v>94</v>
      </c>
      <c r="AW740" s="13" t="s">
        <v>42</v>
      </c>
      <c r="AX740" s="13" t="s">
        <v>92</v>
      </c>
      <c r="AY740" s="148" t="s">
        <v>127</v>
      </c>
    </row>
    <row r="741" spans="2:65" s="1" customFormat="1" ht="24.2" customHeight="1">
      <c r="B741" s="32"/>
      <c r="C741" s="123" t="s">
        <v>730</v>
      </c>
      <c r="D741" s="123" t="s">
        <v>129</v>
      </c>
      <c r="E741" s="124" t="s">
        <v>731</v>
      </c>
      <c r="F741" s="125" t="s">
        <v>732</v>
      </c>
      <c r="G741" s="126" t="s">
        <v>733</v>
      </c>
      <c r="H741" s="127">
        <v>6.8</v>
      </c>
      <c r="I741" s="128"/>
      <c r="J741" s="129">
        <f>ROUND(I741*H741,2)</f>
        <v>0</v>
      </c>
      <c r="K741" s="125" t="s">
        <v>133</v>
      </c>
      <c r="L741" s="32"/>
      <c r="M741" s="130" t="s">
        <v>82</v>
      </c>
      <c r="N741" s="131" t="s">
        <v>54</v>
      </c>
      <c r="P741" s="132">
        <f>O741*H741</f>
        <v>0</v>
      </c>
      <c r="Q741" s="132">
        <v>8.4000000000000003E-4</v>
      </c>
      <c r="R741" s="132">
        <f>Q741*H741</f>
        <v>5.7120000000000001E-3</v>
      </c>
      <c r="S741" s="132">
        <v>0</v>
      </c>
      <c r="T741" s="133">
        <f>S741*H741</f>
        <v>0</v>
      </c>
      <c r="AR741" s="134" t="s">
        <v>241</v>
      </c>
      <c r="AT741" s="134" t="s">
        <v>129</v>
      </c>
      <c r="AU741" s="134" t="s">
        <v>94</v>
      </c>
      <c r="AY741" s="16" t="s">
        <v>127</v>
      </c>
      <c r="BE741" s="135">
        <f>IF(N741="základní",J741,0)</f>
        <v>0</v>
      </c>
      <c r="BF741" s="135">
        <f>IF(N741="snížená",J741,0)</f>
        <v>0</v>
      </c>
      <c r="BG741" s="135">
        <f>IF(N741="zákl. přenesená",J741,0)</f>
        <v>0</v>
      </c>
      <c r="BH741" s="135">
        <f>IF(N741="sníž. přenesená",J741,0)</f>
        <v>0</v>
      </c>
      <c r="BI741" s="135">
        <f>IF(N741="nulová",J741,0)</f>
        <v>0</v>
      </c>
      <c r="BJ741" s="16" t="s">
        <v>92</v>
      </c>
      <c r="BK741" s="135">
        <f>ROUND(I741*H741,2)</f>
        <v>0</v>
      </c>
      <c r="BL741" s="16" t="s">
        <v>241</v>
      </c>
      <c r="BM741" s="134" t="s">
        <v>734</v>
      </c>
    </row>
    <row r="742" spans="2:65" s="1" customFormat="1" ht="11.25">
      <c r="B742" s="32"/>
      <c r="D742" s="136" t="s">
        <v>136</v>
      </c>
      <c r="F742" s="137" t="s">
        <v>735</v>
      </c>
      <c r="I742" s="138"/>
      <c r="L742" s="32"/>
      <c r="M742" s="139"/>
      <c r="T742" s="53"/>
      <c r="AT742" s="16" t="s">
        <v>136</v>
      </c>
      <c r="AU742" s="16" t="s">
        <v>94</v>
      </c>
    </row>
    <row r="743" spans="2:65" s="12" customFormat="1" ht="11.25">
      <c r="B743" s="140"/>
      <c r="D743" s="141" t="s">
        <v>138</v>
      </c>
      <c r="E743" s="142" t="s">
        <v>82</v>
      </c>
      <c r="F743" s="143" t="s">
        <v>139</v>
      </c>
      <c r="H743" s="142" t="s">
        <v>82</v>
      </c>
      <c r="I743" s="144"/>
      <c r="L743" s="140"/>
      <c r="M743" s="145"/>
      <c r="T743" s="146"/>
      <c r="AT743" s="142" t="s">
        <v>138</v>
      </c>
      <c r="AU743" s="142" t="s">
        <v>94</v>
      </c>
      <c r="AV743" s="12" t="s">
        <v>92</v>
      </c>
      <c r="AW743" s="12" t="s">
        <v>42</v>
      </c>
      <c r="AX743" s="12" t="s">
        <v>84</v>
      </c>
      <c r="AY743" s="142" t="s">
        <v>127</v>
      </c>
    </row>
    <row r="744" spans="2:65" s="12" customFormat="1" ht="11.25">
      <c r="B744" s="140"/>
      <c r="D744" s="141" t="s">
        <v>138</v>
      </c>
      <c r="E744" s="142" t="s">
        <v>82</v>
      </c>
      <c r="F744" s="143" t="s">
        <v>736</v>
      </c>
      <c r="H744" s="142" t="s">
        <v>82</v>
      </c>
      <c r="I744" s="144"/>
      <c r="L744" s="140"/>
      <c r="M744" s="145"/>
      <c r="T744" s="146"/>
      <c r="AT744" s="142" t="s">
        <v>138</v>
      </c>
      <c r="AU744" s="142" t="s">
        <v>94</v>
      </c>
      <c r="AV744" s="12" t="s">
        <v>92</v>
      </c>
      <c r="AW744" s="12" t="s">
        <v>42</v>
      </c>
      <c r="AX744" s="12" t="s">
        <v>84</v>
      </c>
      <c r="AY744" s="142" t="s">
        <v>127</v>
      </c>
    </row>
    <row r="745" spans="2:65" s="13" customFormat="1" ht="11.25">
      <c r="B745" s="147"/>
      <c r="D745" s="141" t="s">
        <v>138</v>
      </c>
      <c r="E745" s="148" t="s">
        <v>82</v>
      </c>
      <c r="F745" s="149" t="s">
        <v>737</v>
      </c>
      <c r="H745" s="150">
        <v>6.8</v>
      </c>
      <c r="I745" s="151"/>
      <c r="L745" s="147"/>
      <c r="M745" s="152"/>
      <c r="T745" s="153"/>
      <c r="AT745" s="148" t="s">
        <v>138</v>
      </c>
      <c r="AU745" s="148" t="s">
        <v>94</v>
      </c>
      <c r="AV745" s="13" t="s">
        <v>94</v>
      </c>
      <c r="AW745" s="13" t="s">
        <v>42</v>
      </c>
      <c r="AX745" s="13" t="s">
        <v>92</v>
      </c>
      <c r="AY745" s="148" t="s">
        <v>127</v>
      </c>
    </row>
    <row r="746" spans="2:65" s="1" customFormat="1" ht="24.2" customHeight="1">
      <c r="B746" s="32"/>
      <c r="C746" s="123" t="s">
        <v>738</v>
      </c>
      <c r="D746" s="123" t="s">
        <v>129</v>
      </c>
      <c r="E746" s="124" t="s">
        <v>739</v>
      </c>
      <c r="F746" s="125" t="s">
        <v>740</v>
      </c>
      <c r="G746" s="126" t="s">
        <v>733</v>
      </c>
      <c r="H746" s="127">
        <v>6.8</v>
      </c>
      <c r="I746" s="128"/>
      <c r="J746" s="129">
        <f>ROUND(I746*H746,2)</f>
        <v>0</v>
      </c>
      <c r="K746" s="125" t="s">
        <v>133</v>
      </c>
      <c r="L746" s="32"/>
      <c r="M746" s="130" t="s">
        <v>82</v>
      </c>
      <c r="N746" s="131" t="s">
        <v>54</v>
      </c>
      <c r="P746" s="132">
        <f>O746*H746</f>
        <v>0</v>
      </c>
      <c r="Q746" s="132">
        <v>0</v>
      </c>
      <c r="R746" s="132">
        <f>Q746*H746</f>
        <v>0</v>
      </c>
      <c r="S746" s="132">
        <v>0</v>
      </c>
      <c r="T746" s="133">
        <f>S746*H746</f>
        <v>0</v>
      </c>
      <c r="AR746" s="134" t="s">
        <v>241</v>
      </c>
      <c r="AT746" s="134" t="s">
        <v>129</v>
      </c>
      <c r="AU746" s="134" t="s">
        <v>94</v>
      </c>
      <c r="AY746" s="16" t="s">
        <v>127</v>
      </c>
      <c r="BE746" s="135">
        <f>IF(N746="základní",J746,0)</f>
        <v>0</v>
      </c>
      <c r="BF746" s="135">
        <f>IF(N746="snížená",J746,0)</f>
        <v>0</v>
      </c>
      <c r="BG746" s="135">
        <f>IF(N746="zákl. přenesená",J746,0)</f>
        <v>0</v>
      </c>
      <c r="BH746" s="135">
        <f>IF(N746="sníž. přenesená",J746,0)</f>
        <v>0</v>
      </c>
      <c r="BI746" s="135">
        <f>IF(N746="nulová",J746,0)</f>
        <v>0</v>
      </c>
      <c r="BJ746" s="16" t="s">
        <v>92</v>
      </c>
      <c r="BK746" s="135">
        <f>ROUND(I746*H746,2)</f>
        <v>0</v>
      </c>
      <c r="BL746" s="16" t="s">
        <v>241</v>
      </c>
      <c r="BM746" s="134" t="s">
        <v>741</v>
      </c>
    </row>
    <row r="747" spans="2:65" s="1" customFormat="1" ht="11.25">
      <c r="B747" s="32"/>
      <c r="D747" s="136" t="s">
        <v>136</v>
      </c>
      <c r="F747" s="137" t="s">
        <v>742</v>
      </c>
      <c r="I747" s="138"/>
      <c r="L747" s="32"/>
      <c r="M747" s="139"/>
      <c r="T747" s="53"/>
      <c r="AT747" s="16" t="s">
        <v>136</v>
      </c>
      <c r="AU747" s="16" t="s">
        <v>94</v>
      </c>
    </row>
    <row r="748" spans="2:65" s="12" customFormat="1" ht="11.25">
      <c r="B748" s="140"/>
      <c r="D748" s="141" t="s">
        <v>138</v>
      </c>
      <c r="E748" s="142" t="s">
        <v>82</v>
      </c>
      <c r="F748" s="143" t="s">
        <v>139</v>
      </c>
      <c r="H748" s="142" t="s">
        <v>82</v>
      </c>
      <c r="I748" s="144"/>
      <c r="L748" s="140"/>
      <c r="M748" s="145"/>
      <c r="T748" s="146"/>
      <c r="AT748" s="142" t="s">
        <v>138</v>
      </c>
      <c r="AU748" s="142" t="s">
        <v>94</v>
      </c>
      <c r="AV748" s="12" t="s">
        <v>92</v>
      </c>
      <c r="AW748" s="12" t="s">
        <v>42</v>
      </c>
      <c r="AX748" s="12" t="s">
        <v>84</v>
      </c>
      <c r="AY748" s="142" t="s">
        <v>127</v>
      </c>
    </row>
    <row r="749" spans="2:65" s="12" customFormat="1" ht="11.25">
      <c r="B749" s="140"/>
      <c r="D749" s="141" t="s">
        <v>138</v>
      </c>
      <c r="E749" s="142" t="s">
        <v>82</v>
      </c>
      <c r="F749" s="143" t="s">
        <v>736</v>
      </c>
      <c r="H749" s="142" t="s">
        <v>82</v>
      </c>
      <c r="I749" s="144"/>
      <c r="L749" s="140"/>
      <c r="M749" s="145"/>
      <c r="T749" s="146"/>
      <c r="AT749" s="142" t="s">
        <v>138</v>
      </c>
      <c r="AU749" s="142" t="s">
        <v>94</v>
      </c>
      <c r="AV749" s="12" t="s">
        <v>92</v>
      </c>
      <c r="AW749" s="12" t="s">
        <v>42</v>
      </c>
      <c r="AX749" s="12" t="s">
        <v>84</v>
      </c>
      <c r="AY749" s="142" t="s">
        <v>127</v>
      </c>
    </row>
    <row r="750" spans="2:65" s="13" customFormat="1" ht="11.25">
      <c r="B750" s="147"/>
      <c r="D750" s="141" t="s">
        <v>138</v>
      </c>
      <c r="E750" s="148" t="s">
        <v>82</v>
      </c>
      <c r="F750" s="149" t="s">
        <v>737</v>
      </c>
      <c r="H750" s="150">
        <v>6.8</v>
      </c>
      <c r="I750" s="151"/>
      <c r="L750" s="147"/>
      <c r="M750" s="152"/>
      <c r="T750" s="153"/>
      <c r="AT750" s="148" t="s">
        <v>138</v>
      </c>
      <c r="AU750" s="148" t="s">
        <v>94</v>
      </c>
      <c r="AV750" s="13" t="s">
        <v>94</v>
      </c>
      <c r="AW750" s="13" t="s">
        <v>42</v>
      </c>
      <c r="AX750" s="13" t="s">
        <v>92</v>
      </c>
      <c r="AY750" s="148" t="s">
        <v>127</v>
      </c>
    </row>
    <row r="751" spans="2:65" s="1" customFormat="1" ht="37.9" customHeight="1">
      <c r="B751" s="32"/>
      <c r="C751" s="123" t="s">
        <v>743</v>
      </c>
      <c r="D751" s="123" t="s">
        <v>129</v>
      </c>
      <c r="E751" s="124" t="s">
        <v>744</v>
      </c>
      <c r="F751" s="125" t="s">
        <v>745</v>
      </c>
      <c r="G751" s="126" t="s">
        <v>225</v>
      </c>
      <c r="H751" s="127">
        <v>20</v>
      </c>
      <c r="I751" s="128"/>
      <c r="J751" s="129">
        <f>ROUND(I751*H751,2)</f>
        <v>0</v>
      </c>
      <c r="K751" s="125" t="s">
        <v>133</v>
      </c>
      <c r="L751" s="32"/>
      <c r="M751" s="130" t="s">
        <v>82</v>
      </c>
      <c r="N751" s="131" t="s">
        <v>54</v>
      </c>
      <c r="P751" s="132">
        <f>O751*H751</f>
        <v>0</v>
      </c>
      <c r="Q751" s="132">
        <v>0.27015</v>
      </c>
      <c r="R751" s="132">
        <f>Q751*H751</f>
        <v>5.4030000000000005</v>
      </c>
      <c r="S751" s="132">
        <v>0</v>
      </c>
      <c r="T751" s="133">
        <f>S751*H751</f>
        <v>0</v>
      </c>
      <c r="AR751" s="134" t="s">
        <v>241</v>
      </c>
      <c r="AT751" s="134" t="s">
        <v>129</v>
      </c>
      <c r="AU751" s="134" t="s">
        <v>94</v>
      </c>
      <c r="AY751" s="16" t="s">
        <v>127</v>
      </c>
      <c r="BE751" s="135">
        <f>IF(N751="základní",J751,0)</f>
        <v>0</v>
      </c>
      <c r="BF751" s="135">
        <f>IF(N751="snížená",J751,0)</f>
        <v>0</v>
      </c>
      <c r="BG751" s="135">
        <f>IF(N751="zákl. přenesená",J751,0)</f>
        <v>0</v>
      </c>
      <c r="BH751" s="135">
        <f>IF(N751="sníž. přenesená",J751,0)</f>
        <v>0</v>
      </c>
      <c r="BI751" s="135">
        <f>IF(N751="nulová",J751,0)</f>
        <v>0</v>
      </c>
      <c r="BJ751" s="16" t="s">
        <v>92</v>
      </c>
      <c r="BK751" s="135">
        <f>ROUND(I751*H751,2)</f>
        <v>0</v>
      </c>
      <c r="BL751" s="16" t="s">
        <v>241</v>
      </c>
      <c r="BM751" s="134" t="s">
        <v>746</v>
      </c>
    </row>
    <row r="752" spans="2:65" s="1" customFormat="1" ht="11.25">
      <c r="B752" s="32"/>
      <c r="D752" s="136" t="s">
        <v>136</v>
      </c>
      <c r="F752" s="137" t="s">
        <v>747</v>
      </c>
      <c r="I752" s="138"/>
      <c r="L752" s="32"/>
      <c r="M752" s="139"/>
      <c r="T752" s="53"/>
      <c r="AT752" s="16" t="s">
        <v>136</v>
      </c>
      <c r="AU752" s="16" t="s">
        <v>94</v>
      </c>
    </row>
    <row r="753" spans="2:65" s="12" customFormat="1" ht="11.25">
      <c r="B753" s="140"/>
      <c r="D753" s="141" t="s">
        <v>138</v>
      </c>
      <c r="E753" s="142" t="s">
        <v>82</v>
      </c>
      <c r="F753" s="143" t="s">
        <v>139</v>
      </c>
      <c r="H753" s="142" t="s">
        <v>82</v>
      </c>
      <c r="I753" s="144"/>
      <c r="L753" s="140"/>
      <c r="M753" s="145"/>
      <c r="T753" s="146"/>
      <c r="AT753" s="142" t="s">
        <v>138</v>
      </c>
      <c r="AU753" s="142" t="s">
        <v>94</v>
      </c>
      <c r="AV753" s="12" t="s">
        <v>92</v>
      </c>
      <c r="AW753" s="12" t="s">
        <v>42</v>
      </c>
      <c r="AX753" s="12" t="s">
        <v>84</v>
      </c>
      <c r="AY753" s="142" t="s">
        <v>127</v>
      </c>
    </row>
    <row r="754" spans="2:65" s="12" customFormat="1" ht="11.25">
      <c r="B754" s="140"/>
      <c r="D754" s="141" t="s">
        <v>138</v>
      </c>
      <c r="E754" s="142" t="s">
        <v>82</v>
      </c>
      <c r="F754" s="143" t="s">
        <v>708</v>
      </c>
      <c r="H754" s="142" t="s">
        <v>82</v>
      </c>
      <c r="I754" s="144"/>
      <c r="L754" s="140"/>
      <c r="M754" s="145"/>
      <c r="T754" s="146"/>
      <c r="AT754" s="142" t="s">
        <v>138</v>
      </c>
      <c r="AU754" s="142" t="s">
        <v>94</v>
      </c>
      <c r="AV754" s="12" t="s">
        <v>92</v>
      </c>
      <c r="AW754" s="12" t="s">
        <v>42</v>
      </c>
      <c r="AX754" s="12" t="s">
        <v>84</v>
      </c>
      <c r="AY754" s="142" t="s">
        <v>127</v>
      </c>
    </row>
    <row r="755" spans="2:65" s="13" customFormat="1" ht="11.25">
      <c r="B755" s="147"/>
      <c r="D755" s="141" t="s">
        <v>138</v>
      </c>
      <c r="E755" s="148" t="s">
        <v>82</v>
      </c>
      <c r="F755" s="149" t="s">
        <v>729</v>
      </c>
      <c r="H755" s="150">
        <v>20</v>
      </c>
      <c r="I755" s="151"/>
      <c r="L755" s="147"/>
      <c r="M755" s="152"/>
      <c r="T755" s="153"/>
      <c r="AT755" s="148" t="s">
        <v>138</v>
      </c>
      <c r="AU755" s="148" t="s">
        <v>94</v>
      </c>
      <c r="AV755" s="13" t="s">
        <v>94</v>
      </c>
      <c r="AW755" s="13" t="s">
        <v>42</v>
      </c>
      <c r="AX755" s="13" t="s">
        <v>92</v>
      </c>
      <c r="AY755" s="148" t="s">
        <v>127</v>
      </c>
    </row>
    <row r="756" spans="2:65" s="1" customFormat="1" ht="21.75" customHeight="1">
      <c r="B756" s="32"/>
      <c r="C756" s="161" t="s">
        <v>748</v>
      </c>
      <c r="D756" s="161" t="s">
        <v>194</v>
      </c>
      <c r="E756" s="162" t="s">
        <v>749</v>
      </c>
      <c r="F756" s="163" t="s">
        <v>750</v>
      </c>
      <c r="G756" s="164" t="s">
        <v>225</v>
      </c>
      <c r="H756" s="165">
        <v>20</v>
      </c>
      <c r="I756" s="166"/>
      <c r="J756" s="167">
        <f>ROUND(I756*H756,2)</f>
        <v>0</v>
      </c>
      <c r="K756" s="163" t="s">
        <v>133</v>
      </c>
      <c r="L756" s="168"/>
      <c r="M756" s="169" t="s">
        <v>82</v>
      </c>
      <c r="N756" s="170" t="s">
        <v>54</v>
      </c>
      <c r="P756" s="132">
        <f>O756*H756</f>
        <v>0</v>
      </c>
      <c r="Q756" s="132">
        <v>2.0000000000000002E-5</v>
      </c>
      <c r="R756" s="132">
        <f>Q756*H756</f>
        <v>4.0000000000000002E-4</v>
      </c>
      <c r="S756" s="132">
        <v>0</v>
      </c>
      <c r="T756" s="133">
        <f>S756*H756</f>
        <v>0</v>
      </c>
      <c r="AR756" s="134" t="s">
        <v>247</v>
      </c>
      <c r="AT756" s="134" t="s">
        <v>194</v>
      </c>
      <c r="AU756" s="134" t="s">
        <v>94</v>
      </c>
      <c r="AY756" s="16" t="s">
        <v>127</v>
      </c>
      <c r="BE756" s="135">
        <f>IF(N756="základní",J756,0)</f>
        <v>0</v>
      </c>
      <c r="BF756" s="135">
        <f>IF(N756="snížená",J756,0)</f>
        <v>0</v>
      </c>
      <c r="BG756" s="135">
        <f>IF(N756="zákl. přenesená",J756,0)</f>
        <v>0</v>
      </c>
      <c r="BH756" s="135">
        <f>IF(N756="sníž. přenesená",J756,0)</f>
        <v>0</v>
      </c>
      <c r="BI756" s="135">
        <f>IF(N756="nulová",J756,0)</f>
        <v>0</v>
      </c>
      <c r="BJ756" s="16" t="s">
        <v>92</v>
      </c>
      <c r="BK756" s="135">
        <f>ROUND(I756*H756,2)</f>
        <v>0</v>
      </c>
      <c r="BL756" s="16" t="s">
        <v>241</v>
      </c>
      <c r="BM756" s="134" t="s">
        <v>751</v>
      </c>
    </row>
    <row r="757" spans="2:65" s="1" customFormat="1" ht="19.5">
      <c r="B757" s="32"/>
      <c r="D757" s="141" t="s">
        <v>752</v>
      </c>
      <c r="F757" s="171" t="s">
        <v>753</v>
      </c>
      <c r="I757" s="138"/>
      <c r="L757" s="32"/>
      <c r="M757" s="139"/>
      <c r="T757" s="53"/>
      <c r="AT757" s="16" t="s">
        <v>752</v>
      </c>
      <c r="AU757" s="16" t="s">
        <v>94</v>
      </c>
    </row>
    <row r="758" spans="2:65" s="12" customFormat="1" ht="11.25">
      <c r="B758" s="140"/>
      <c r="D758" s="141" t="s">
        <v>138</v>
      </c>
      <c r="E758" s="142" t="s">
        <v>82</v>
      </c>
      <c r="F758" s="143" t="s">
        <v>139</v>
      </c>
      <c r="H758" s="142" t="s">
        <v>82</v>
      </c>
      <c r="I758" s="144"/>
      <c r="L758" s="140"/>
      <c r="M758" s="145"/>
      <c r="T758" s="146"/>
      <c r="AT758" s="142" t="s">
        <v>138</v>
      </c>
      <c r="AU758" s="142" t="s">
        <v>94</v>
      </c>
      <c r="AV758" s="12" t="s">
        <v>92</v>
      </c>
      <c r="AW758" s="12" t="s">
        <v>42</v>
      </c>
      <c r="AX758" s="12" t="s">
        <v>84</v>
      </c>
      <c r="AY758" s="142" t="s">
        <v>127</v>
      </c>
    </row>
    <row r="759" spans="2:65" s="12" customFormat="1" ht="11.25">
      <c r="B759" s="140"/>
      <c r="D759" s="141" t="s">
        <v>138</v>
      </c>
      <c r="E759" s="142" t="s">
        <v>82</v>
      </c>
      <c r="F759" s="143" t="s">
        <v>708</v>
      </c>
      <c r="H759" s="142" t="s">
        <v>82</v>
      </c>
      <c r="I759" s="144"/>
      <c r="L759" s="140"/>
      <c r="M759" s="145"/>
      <c r="T759" s="146"/>
      <c r="AT759" s="142" t="s">
        <v>138</v>
      </c>
      <c r="AU759" s="142" t="s">
        <v>94</v>
      </c>
      <c r="AV759" s="12" t="s">
        <v>92</v>
      </c>
      <c r="AW759" s="12" t="s">
        <v>42</v>
      </c>
      <c r="AX759" s="12" t="s">
        <v>84</v>
      </c>
      <c r="AY759" s="142" t="s">
        <v>127</v>
      </c>
    </row>
    <row r="760" spans="2:65" s="13" customFormat="1" ht="11.25">
      <c r="B760" s="147"/>
      <c r="D760" s="141" t="s">
        <v>138</v>
      </c>
      <c r="E760" s="148" t="s">
        <v>82</v>
      </c>
      <c r="F760" s="149" t="s">
        <v>729</v>
      </c>
      <c r="H760" s="150">
        <v>20</v>
      </c>
      <c r="I760" s="151"/>
      <c r="L760" s="147"/>
      <c r="M760" s="152"/>
      <c r="T760" s="153"/>
      <c r="AT760" s="148" t="s">
        <v>138</v>
      </c>
      <c r="AU760" s="148" t="s">
        <v>94</v>
      </c>
      <c r="AV760" s="13" t="s">
        <v>94</v>
      </c>
      <c r="AW760" s="13" t="s">
        <v>42</v>
      </c>
      <c r="AX760" s="13" t="s">
        <v>92</v>
      </c>
      <c r="AY760" s="148" t="s">
        <v>127</v>
      </c>
    </row>
    <row r="761" spans="2:65" s="1" customFormat="1" ht="24.2" customHeight="1">
      <c r="B761" s="32"/>
      <c r="C761" s="161" t="s">
        <v>754</v>
      </c>
      <c r="D761" s="161" t="s">
        <v>194</v>
      </c>
      <c r="E761" s="162" t="s">
        <v>755</v>
      </c>
      <c r="F761" s="163" t="s">
        <v>756</v>
      </c>
      <c r="G761" s="164" t="s">
        <v>225</v>
      </c>
      <c r="H761" s="165">
        <v>75</v>
      </c>
      <c r="I761" s="166"/>
      <c r="J761" s="167">
        <f>ROUND(I761*H761,2)</f>
        <v>0</v>
      </c>
      <c r="K761" s="163" t="s">
        <v>133</v>
      </c>
      <c r="L761" s="168"/>
      <c r="M761" s="169" t="s">
        <v>82</v>
      </c>
      <c r="N761" s="170" t="s">
        <v>54</v>
      </c>
      <c r="P761" s="132">
        <f>O761*H761</f>
        <v>0</v>
      </c>
      <c r="Q761" s="132">
        <v>3.5E-4</v>
      </c>
      <c r="R761" s="132">
        <f>Q761*H761</f>
        <v>2.6249999999999999E-2</v>
      </c>
      <c r="S761" s="132">
        <v>0</v>
      </c>
      <c r="T761" s="133">
        <f>S761*H761</f>
        <v>0</v>
      </c>
      <c r="AR761" s="134" t="s">
        <v>247</v>
      </c>
      <c r="AT761" s="134" t="s">
        <v>194</v>
      </c>
      <c r="AU761" s="134" t="s">
        <v>94</v>
      </c>
      <c r="AY761" s="16" t="s">
        <v>127</v>
      </c>
      <c r="BE761" s="135">
        <f>IF(N761="základní",J761,0)</f>
        <v>0</v>
      </c>
      <c r="BF761" s="135">
        <f>IF(N761="snížená",J761,0)</f>
        <v>0</v>
      </c>
      <c r="BG761" s="135">
        <f>IF(N761="zákl. přenesená",J761,0)</f>
        <v>0</v>
      </c>
      <c r="BH761" s="135">
        <f>IF(N761="sníž. přenesená",J761,0)</f>
        <v>0</v>
      </c>
      <c r="BI761" s="135">
        <f>IF(N761="nulová",J761,0)</f>
        <v>0</v>
      </c>
      <c r="BJ761" s="16" t="s">
        <v>92</v>
      </c>
      <c r="BK761" s="135">
        <f>ROUND(I761*H761,2)</f>
        <v>0</v>
      </c>
      <c r="BL761" s="16" t="s">
        <v>241</v>
      </c>
      <c r="BM761" s="134" t="s">
        <v>757</v>
      </c>
    </row>
    <row r="762" spans="2:65" s="12" customFormat="1" ht="11.25">
      <c r="B762" s="140"/>
      <c r="D762" s="141" t="s">
        <v>138</v>
      </c>
      <c r="E762" s="142" t="s">
        <v>82</v>
      </c>
      <c r="F762" s="143" t="s">
        <v>139</v>
      </c>
      <c r="H762" s="142" t="s">
        <v>82</v>
      </c>
      <c r="I762" s="144"/>
      <c r="L762" s="140"/>
      <c r="M762" s="145"/>
      <c r="T762" s="146"/>
      <c r="AT762" s="142" t="s">
        <v>138</v>
      </c>
      <c r="AU762" s="142" t="s">
        <v>94</v>
      </c>
      <c r="AV762" s="12" t="s">
        <v>92</v>
      </c>
      <c r="AW762" s="12" t="s">
        <v>42</v>
      </c>
      <c r="AX762" s="12" t="s">
        <v>84</v>
      </c>
      <c r="AY762" s="142" t="s">
        <v>127</v>
      </c>
    </row>
    <row r="763" spans="2:65" s="12" customFormat="1" ht="11.25">
      <c r="B763" s="140"/>
      <c r="D763" s="141" t="s">
        <v>138</v>
      </c>
      <c r="E763" s="142" t="s">
        <v>82</v>
      </c>
      <c r="F763" s="143" t="s">
        <v>254</v>
      </c>
      <c r="H763" s="142" t="s">
        <v>82</v>
      </c>
      <c r="I763" s="144"/>
      <c r="L763" s="140"/>
      <c r="M763" s="145"/>
      <c r="T763" s="146"/>
      <c r="AT763" s="142" t="s">
        <v>138</v>
      </c>
      <c r="AU763" s="142" t="s">
        <v>94</v>
      </c>
      <c r="AV763" s="12" t="s">
        <v>92</v>
      </c>
      <c r="AW763" s="12" t="s">
        <v>42</v>
      </c>
      <c r="AX763" s="12" t="s">
        <v>84</v>
      </c>
      <c r="AY763" s="142" t="s">
        <v>127</v>
      </c>
    </row>
    <row r="764" spans="2:65" s="12" customFormat="1" ht="11.25">
      <c r="B764" s="140"/>
      <c r="D764" s="141" t="s">
        <v>138</v>
      </c>
      <c r="E764" s="142" t="s">
        <v>82</v>
      </c>
      <c r="F764" s="143" t="s">
        <v>758</v>
      </c>
      <c r="H764" s="142" t="s">
        <v>82</v>
      </c>
      <c r="I764" s="144"/>
      <c r="L764" s="140"/>
      <c r="M764" s="145"/>
      <c r="T764" s="146"/>
      <c r="AT764" s="142" t="s">
        <v>138</v>
      </c>
      <c r="AU764" s="142" t="s">
        <v>94</v>
      </c>
      <c r="AV764" s="12" t="s">
        <v>92</v>
      </c>
      <c r="AW764" s="12" t="s">
        <v>42</v>
      </c>
      <c r="AX764" s="12" t="s">
        <v>84</v>
      </c>
      <c r="AY764" s="142" t="s">
        <v>127</v>
      </c>
    </row>
    <row r="765" spans="2:65" s="13" customFormat="1" ht="11.25">
      <c r="B765" s="147"/>
      <c r="D765" s="141" t="s">
        <v>138</v>
      </c>
      <c r="E765" s="148" t="s">
        <v>82</v>
      </c>
      <c r="F765" s="149" t="s">
        <v>759</v>
      </c>
      <c r="H765" s="150">
        <v>75</v>
      </c>
      <c r="I765" s="151"/>
      <c r="L765" s="147"/>
      <c r="M765" s="152"/>
      <c r="T765" s="153"/>
      <c r="AT765" s="148" t="s">
        <v>138</v>
      </c>
      <c r="AU765" s="148" t="s">
        <v>94</v>
      </c>
      <c r="AV765" s="13" t="s">
        <v>94</v>
      </c>
      <c r="AW765" s="13" t="s">
        <v>42</v>
      </c>
      <c r="AX765" s="13" t="s">
        <v>92</v>
      </c>
      <c r="AY765" s="148" t="s">
        <v>127</v>
      </c>
    </row>
    <row r="766" spans="2:65" s="1" customFormat="1" ht="55.5" customHeight="1">
      <c r="B766" s="32"/>
      <c r="C766" s="123" t="s">
        <v>760</v>
      </c>
      <c r="D766" s="123" t="s">
        <v>129</v>
      </c>
      <c r="E766" s="124" t="s">
        <v>761</v>
      </c>
      <c r="F766" s="125" t="s">
        <v>762</v>
      </c>
      <c r="G766" s="126" t="s">
        <v>225</v>
      </c>
      <c r="H766" s="127">
        <v>20</v>
      </c>
      <c r="I766" s="128"/>
      <c r="J766" s="129">
        <f>ROUND(I766*H766,2)</f>
        <v>0</v>
      </c>
      <c r="K766" s="125" t="s">
        <v>133</v>
      </c>
      <c r="L766" s="32"/>
      <c r="M766" s="130" t="s">
        <v>82</v>
      </c>
      <c r="N766" s="131" t="s">
        <v>54</v>
      </c>
      <c r="P766" s="132">
        <f>O766*H766</f>
        <v>0</v>
      </c>
      <c r="Q766" s="132">
        <v>0</v>
      </c>
      <c r="R766" s="132">
        <f>Q766*H766</f>
        <v>0</v>
      </c>
      <c r="S766" s="132">
        <v>0</v>
      </c>
      <c r="T766" s="133">
        <f>S766*H766</f>
        <v>0</v>
      </c>
      <c r="AR766" s="134" t="s">
        <v>241</v>
      </c>
      <c r="AT766" s="134" t="s">
        <v>129</v>
      </c>
      <c r="AU766" s="134" t="s">
        <v>94</v>
      </c>
      <c r="AY766" s="16" t="s">
        <v>127</v>
      </c>
      <c r="BE766" s="135">
        <f>IF(N766="základní",J766,0)</f>
        <v>0</v>
      </c>
      <c r="BF766" s="135">
        <f>IF(N766="snížená",J766,0)</f>
        <v>0</v>
      </c>
      <c r="BG766" s="135">
        <f>IF(N766="zákl. přenesená",J766,0)</f>
        <v>0</v>
      </c>
      <c r="BH766" s="135">
        <f>IF(N766="sníž. přenesená",J766,0)</f>
        <v>0</v>
      </c>
      <c r="BI766" s="135">
        <f>IF(N766="nulová",J766,0)</f>
        <v>0</v>
      </c>
      <c r="BJ766" s="16" t="s">
        <v>92</v>
      </c>
      <c r="BK766" s="135">
        <f>ROUND(I766*H766,2)</f>
        <v>0</v>
      </c>
      <c r="BL766" s="16" t="s">
        <v>241</v>
      </c>
      <c r="BM766" s="134" t="s">
        <v>763</v>
      </c>
    </row>
    <row r="767" spans="2:65" s="1" customFormat="1" ht="11.25">
      <c r="B767" s="32"/>
      <c r="D767" s="136" t="s">
        <v>136</v>
      </c>
      <c r="F767" s="137" t="s">
        <v>764</v>
      </c>
      <c r="I767" s="138"/>
      <c r="L767" s="32"/>
      <c r="M767" s="139"/>
      <c r="T767" s="53"/>
      <c r="AT767" s="16" t="s">
        <v>136</v>
      </c>
      <c r="AU767" s="16" t="s">
        <v>94</v>
      </c>
    </row>
    <row r="768" spans="2:65" s="12" customFormat="1" ht="11.25">
      <c r="B768" s="140"/>
      <c r="D768" s="141" t="s">
        <v>138</v>
      </c>
      <c r="E768" s="142" t="s">
        <v>82</v>
      </c>
      <c r="F768" s="143" t="s">
        <v>139</v>
      </c>
      <c r="H768" s="142" t="s">
        <v>82</v>
      </c>
      <c r="I768" s="144"/>
      <c r="L768" s="140"/>
      <c r="M768" s="145"/>
      <c r="T768" s="146"/>
      <c r="AT768" s="142" t="s">
        <v>138</v>
      </c>
      <c r="AU768" s="142" t="s">
        <v>94</v>
      </c>
      <c r="AV768" s="12" t="s">
        <v>92</v>
      </c>
      <c r="AW768" s="12" t="s">
        <v>42</v>
      </c>
      <c r="AX768" s="12" t="s">
        <v>84</v>
      </c>
      <c r="AY768" s="142" t="s">
        <v>127</v>
      </c>
    </row>
    <row r="769" spans="2:65" s="12" customFormat="1" ht="11.25">
      <c r="B769" s="140"/>
      <c r="D769" s="141" t="s">
        <v>138</v>
      </c>
      <c r="E769" s="142" t="s">
        <v>82</v>
      </c>
      <c r="F769" s="143" t="s">
        <v>765</v>
      </c>
      <c r="H769" s="142" t="s">
        <v>82</v>
      </c>
      <c r="I769" s="144"/>
      <c r="L769" s="140"/>
      <c r="M769" s="145"/>
      <c r="T769" s="146"/>
      <c r="AT769" s="142" t="s">
        <v>138</v>
      </c>
      <c r="AU769" s="142" t="s">
        <v>94</v>
      </c>
      <c r="AV769" s="12" t="s">
        <v>92</v>
      </c>
      <c r="AW769" s="12" t="s">
        <v>42</v>
      </c>
      <c r="AX769" s="12" t="s">
        <v>84</v>
      </c>
      <c r="AY769" s="142" t="s">
        <v>127</v>
      </c>
    </row>
    <row r="770" spans="2:65" s="13" customFormat="1" ht="11.25">
      <c r="B770" s="147"/>
      <c r="D770" s="141" t="s">
        <v>138</v>
      </c>
      <c r="E770" s="148" t="s">
        <v>82</v>
      </c>
      <c r="F770" s="149" t="s">
        <v>729</v>
      </c>
      <c r="H770" s="150">
        <v>20</v>
      </c>
      <c r="I770" s="151"/>
      <c r="L770" s="147"/>
      <c r="M770" s="152"/>
      <c r="T770" s="153"/>
      <c r="AT770" s="148" t="s">
        <v>138</v>
      </c>
      <c r="AU770" s="148" t="s">
        <v>94</v>
      </c>
      <c r="AV770" s="13" t="s">
        <v>94</v>
      </c>
      <c r="AW770" s="13" t="s">
        <v>42</v>
      </c>
      <c r="AX770" s="13" t="s">
        <v>92</v>
      </c>
      <c r="AY770" s="148" t="s">
        <v>127</v>
      </c>
    </row>
    <row r="771" spans="2:65" s="1" customFormat="1" ht="33" customHeight="1">
      <c r="B771" s="32"/>
      <c r="C771" s="123" t="s">
        <v>766</v>
      </c>
      <c r="D771" s="123" t="s">
        <v>129</v>
      </c>
      <c r="E771" s="124" t="s">
        <v>767</v>
      </c>
      <c r="F771" s="125" t="s">
        <v>768</v>
      </c>
      <c r="G771" s="126" t="s">
        <v>132</v>
      </c>
      <c r="H771" s="127">
        <v>1.6559999999999999</v>
      </c>
      <c r="I771" s="128"/>
      <c r="J771" s="129">
        <f>ROUND(I771*H771,2)</f>
        <v>0</v>
      </c>
      <c r="K771" s="125" t="s">
        <v>133</v>
      </c>
      <c r="L771" s="32"/>
      <c r="M771" s="130" t="s">
        <v>82</v>
      </c>
      <c r="N771" s="131" t="s">
        <v>54</v>
      </c>
      <c r="P771" s="132">
        <f>O771*H771</f>
        <v>0</v>
      </c>
      <c r="Q771" s="132">
        <v>0</v>
      </c>
      <c r="R771" s="132">
        <f>Q771*H771</f>
        <v>0</v>
      </c>
      <c r="S771" s="132">
        <v>0</v>
      </c>
      <c r="T771" s="133">
        <f>S771*H771</f>
        <v>0</v>
      </c>
      <c r="AR771" s="134" t="s">
        <v>241</v>
      </c>
      <c r="AT771" s="134" t="s">
        <v>129</v>
      </c>
      <c r="AU771" s="134" t="s">
        <v>94</v>
      </c>
      <c r="AY771" s="16" t="s">
        <v>127</v>
      </c>
      <c r="BE771" s="135">
        <f>IF(N771="základní",J771,0)</f>
        <v>0</v>
      </c>
      <c r="BF771" s="135">
        <f>IF(N771="snížená",J771,0)</f>
        <v>0</v>
      </c>
      <c r="BG771" s="135">
        <f>IF(N771="zákl. přenesená",J771,0)</f>
        <v>0</v>
      </c>
      <c r="BH771" s="135">
        <f>IF(N771="sníž. přenesená",J771,0)</f>
        <v>0</v>
      </c>
      <c r="BI771" s="135">
        <f>IF(N771="nulová",J771,0)</f>
        <v>0</v>
      </c>
      <c r="BJ771" s="16" t="s">
        <v>92</v>
      </c>
      <c r="BK771" s="135">
        <f>ROUND(I771*H771,2)</f>
        <v>0</v>
      </c>
      <c r="BL771" s="16" t="s">
        <v>241</v>
      </c>
      <c r="BM771" s="134" t="s">
        <v>769</v>
      </c>
    </row>
    <row r="772" spans="2:65" s="1" customFormat="1" ht="11.25">
      <c r="B772" s="32"/>
      <c r="D772" s="136" t="s">
        <v>136</v>
      </c>
      <c r="F772" s="137" t="s">
        <v>770</v>
      </c>
      <c r="I772" s="138"/>
      <c r="L772" s="32"/>
      <c r="M772" s="139"/>
      <c r="T772" s="53"/>
      <c r="AT772" s="16" t="s">
        <v>136</v>
      </c>
      <c r="AU772" s="16" t="s">
        <v>94</v>
      </c>
    </row>
    <row r="773" spans="2:65" s="12" customFormat="1" ht="11.25">
      <c r="B773" s="140"/>
      <c r="D773" s="141" t="s">
        <v>138</v>
      </c>
      <c r="E773" s="142" t="s">
        <v>82</v>
      </c>
      <c r="F773" s="143" t="s">
        <v>139</v>
      </c>
      <c r="H773" s="142" t="s">
        <v>82</v>
      </c>
      <c r="I773" s="144"/>
      <c r="L773" s="140"/>
      <c r="M773" s="145"/>
      <c r="T773" s="146"/>
      <c r="AT773" s="142" t="s">
        <v>138</v>
      </c>
      <c r="AU773" s="142" t="s">
        <v>94</v>
      </c>
      <c r="AV773" s="12" t="s">
        <v>92</v>
      </c>
      <c r="AW773" s="12" t="s">
        <v>42</v>
      </c>
      <c r="AX773" s="12" t="s">
        <v>84</v>
      </c>
      <c r="AY773" s="142" t="s">
        <v>127</v>
      </c>
    </row>
    <row r="774" spans="2:65" s="12" customFormat="1" ht="11.25">
      <c r="B774" s="140"/>
      <c r="D774" s="141" t="s">
        <v>138</v>
      </c>
      <c r="E774" s="142" t="s">
        <v>82</v>
      </c>
      <c r="F774" s="143" t="s">
        <v>140</v>
      </c>
      <c r="H774" s="142" t="s">
        <v>82</v>
      </c>
      <c r="I774" s="144"/>
      <c r="L774" s="140"/>
      <c r="M774" s="145"/>
      <c r="T774" s="146"/>
      <c r="AT774" s="142" t="s">
        <v>138</v>
      </c>
      <c r="AU774" s="142" t="s">
        <v>94</v>
      </c>
      <c r="AV774" s="12" t="s">
        <v>92</v>
      </c>
      <c r="AW774" s="12" t="s">
        <v>42</v>
      </c>
      <c r="AX774" s="12" t="s">
        <v>84</v>
      </c>
      <c r="AY774" s="142" t="s">
        <v>127</v>
      </c>
    </row>
    <row r="775" spans="2:65" s="12" customFormat="1" ht="11.25">
      <c r="B775" s="140"/>
      <c r="D775" s="141" t="s">
        <v>138</v>
      </c>
      <c r="E775" s="142" t="s">
        <v>82</v>
      </c>
      <c r="F775" s="143" t="s">
        <v>771</v>
      </c>
      <c r="H775" s="142" t="s">
        <v>82</v>
      </c>
      <c r="I775" s="144"/>
      <c r="L775" s="140"/>
      <c r="M775" s="145"/>
      <c r="T775" s="146"/>
      <c r="AT775" s="142" t="s">
        <v>138</v>
      </c>
      <c r="AU775" s="142" t="s">
        <v>94</v>
      </c>
      <c r="AV775" s="12" t="s">
        <v>92</v>
      </c>
      <c r="AW775" s="12" t="s">
        <v>42</v>
      </c>
      <c r="AX775" s="12" t="s">
        <v>84</v>
      </c>
      <c r="AY775" s="142" t="s">
        <v>127</v>
      </c>
    </row>
    <row r="776" spans="2:65" s="13" customFormat="1" ht="11.25">
      <c r="B776" s="147"/>
      <c r="D776" s="141" t="s">
        <v>138</v>
      </c>
      <c r="E776" s="148" t="s">
        <v>82</v>
      </c>
      <c r="F776" s="149" t="s">
        <v>144</v>
      </c>
      <c r="H776" s="150">
        <v>0.216</v>
      </c>
      <c r="I776" s="151"/>
      <c r="L776" s="147"/>
      <c r="M776" s="152"/>
      <c r="T776" s="153"/>
      <c r="AT776" s="148" t="s">
        <v>138</v>
      </c>
      <c r="AU776" s="148" t="s">
        <v>94</v>
      </c>
      <c r="AV776" s="13" t="s">
        <v>94</v>
      </c>
      <c r="AW776" s="13" t="s">
        <v>42</v>
      </c>
      <c r="AX776" s="13" t="s">
        <v>84</v>
      </c>
      <c r="AY776" s="148" t="s">
        <v>127</v>
      </c>
    </row>
    <row r="777" spans="2:65" s="12" customFormat="1" ht="11.25">
      <c r="B777" s="140"/>
      <c r="D777" s="141" t="s">
        <v>138</v>
      </c>
      <c r="E777" s="142" t="s">
        <v>82</v>
      </c>
      <c r="F777" s="143" t="s">
        <v>139</v>
      </c>
      <c r="H777" s="142" t="s">
        <v>82</v>
      </c>
      <c r="I777" s="144"/>
      <c r="L777" s="140"/>
      <c r="M777" s="145"/>
      <c r="T777" s="146"/>
      <c r="AT777" s="142" t="s">
        <v>138</v>
      </c>
      <c r="AU777" s="142" t="s">
        <v>94</v>
      </c>
      <c r="AV777" s="12" t="s">
        <v>92</v>
      </c>
      <c r="AW777" s="12" t="s">
        <v>42</v>
      </c>
      <c r="AX777" s="12" t="s">
        <v>84</v>
      </c>
      <c r="AY777" s="142" t="s">
        <v>127</v>
      </c>
    </row>
    <row r="778" spans="2:65" s="12" customFormat="1" ht="11.25">
      <c r="B778" s="140"/>
      <c r="D778" s="141" t="s">
        <v>138</v>
      </c>
      <c r="E778" s="142" t="s">
        <v>82</v>
      </c>
      <c r="F778" s="143" t="s">
        <v>772</v>
      </c>
      <c r="H778" s="142" t="s">
        <v>82</v>
      </c>
      <c r="I778" s="144"/>
      <c r="L778" s="140"/>
      <c r="M778" s="145"/>
      <c r="T778" s="146"/>
      <c r="AT778" s="142" t="s">
        <v>138</v>
      </c>
      <c r="AU778" s="142" t="s">
        <v>94</v>
      </c>
      <c r="AV778" s="12" t="s">
        <v>92</v>
      </c>
      <c r="AW778" s="12" t="s">
        <v>42</v>
      </c>
      <c r="AX778" s="12" t="s">
        <v>84</v>
      </c>
      <c r="AY778" s="142" t="s">
        <v>127</v>
      </c>
    </row>
    <row r="779" spans="2:65" s="13" customFormat="1" ht="11.25">
      <c r="B779" s="147"/>
      <c r="D779" s="141" t="s">
        <v>138</v>
      </c>
      <c r="E779" s="148" t="s">
        <v>82</v>
      </c>
      <c r="F779" s="149" t="s">
        <v>146</v>
      </c>
      <c r="H779" s="150">
        <v>1.2</v>
      </c>
      <c r="I779" s="151"/>
      <c r="L779" s="147"/>
      <c r="M779" s="152"/>
      <c r="T779" s="153"/>
      <c r="AT779" s="148" t="s">
        <v>138</v>
      </c>
      <c r="AU779" s="148" t="s">
        <v>94</v>
      </c>
      <c r="AV779" s="13" t="s">
        <v>94</v>
      </c>
      <c r="AW779" s="13" t="s">
        <v>42</v>
      </c>
      <c r="AX779" s="13" t="s">
        <v>84</v>
      </c>
      <c r="AY779" s="148" t="s">
        <v>127</v>
      </c>
    </row>
    <row r="780" spans="2:65" s="12" customFormat="1" ht="11.25">
      <c r="B780" s="140"/>
      <c r="D780" s="141" t="s">
        <v>138</v>
      </c>
      <c r="E780" s="142" t="s">
        <v>82</v>
      </c>
      <c r="F780" s="143" t="s">
        <v>773</v>
      </c>
      <c r="H780" s="142" t="s">
        <v>82</v>
      </c>
      <c r="I780" s="144"/>
      <c r="L780" s="140"/>
      <c r="M780" s="145"/>
      <c r="T780" s="146"/>
      <c r="AT780" s="142" t="s">
        <v>138</v>
      </c>
      <c r="AU780" s="142" t="s">
        <v>94</v>
      </c>
      <c r="AV780" s="12" t="s">
        <v>92</v>
      </c>
      <c r="AW780" s="12" t="s">
        <v>42</v>
      </c>
      <c r="AX780" s="12" t="s">
        <v>84</v>
      </c>
      <c r="AY780" s="142" t="s">
        <v>127</v>
      </c>
    </row>
    <row r="781" spans="2:65" s="13" customFormat="1" ht="11.25">
      <c r="B781" s="147"/>
      <c r="D781" s="141" t="s">
        <v>138</v>
      </c>
      <c r="E781" s="148" t="s">
        <v>82</v>
      </c>
      <c r="F781" s="149" t="s">
        <v>148</v>
      </c>
      <c r="H781" s="150">
        <v>0.24</v>
      </c>
      <c r="I781" s="151"/>
      <c r="L781" s="147"/>
      <c r="M781" s="152"/>
      <c r="T781" s="153"/>
      <c r="AT781" s="148" t="s">
        <v>138</v>
      </c>
      <c r="AU781" s="148" t="s">
        <v>94</v>
      </c>
      <c r="AV781" s="13" t="s">
        <v>94</v>
      </c>
      <c r="AW781" s="13" t="s">
        <v>42</v>
      </c>
      <c r="AX781" s="13" t="s">
        <v>84</v>
      </c>
      <c r="AY781" s="148" t="s">
        <v>127</v>
      </c>
    </row>
    <row r="782" spans="2:65" s="14" customFormat="1" ht="11.25">
      <c r="B782" s="154"/>
      <c r="D782" s="141" t="s">
        <v>138</v>
      </c>
      <c r="E782" s="155" t="s">
        <v>82</v>
      </c>
      <c r="F782" s="156" t="s">
        <v>151</v>
      </c>
      <c r="H782" s="157">
        <v>1.6559999999999999</v>
      </c>
      <c r="I782" s="158"/>
      <c r="L782" s="154"/>
      <c r="M782" s="159"/>
      <c r="T782" s="160"/>
      <c r="AT782" s="155" t="s">
        <v>138</v>
      </c>
      <c r="AU782" s="155" t="s">
        <v>94</v>
      </c>
      <c r="AV782" s="14" t="s">
        <v>134</v>
      </c>
      <c r="AW782" s="14" t="s">
        <v>42</v>
      </c>
      <c r="AX782" s="14" t="s">
        <v>92</v>
      </c>
      <c r="AY782" s="155" t="s">
        <v>127</v>
      </c>
    </row>
    <row r="783" spans="2:65" s="1" customFormat="1" ht="44.25" customHeight="1">
      <c r="B783" s="32"/>
      <c r="C783" s="123" t="s">
        <v>774</v>
      </c>
      <c r="D783" s="123" t="s">
        <v>129</v>
      </c>
      <c r="E783" s="124" t="s">
        <v>775</v>
      </c>
      <c r="F783" s="125" t="s">
        <v>776</v>
      </c>
      <c r="G783" s="126" t="s">
        <v>132</v>
      </c>
      <c r="H783" s="127">
        <v>1.7</v>
      </c>
      <c r="I783" s="128"/>
      <c r="J783" s="129">
        <f>ROUND(I783*H783,2)</f>
        <v>0</v>
      </c>
      <c r="K783" s="125" t="s">
        <v>133</v>
      </c>
      <c r="L783" s="32"/>
      <c r="M783" s="130" t="s">
        <v>82</v>
      </c>
      <c r="N783" s="131" t="s">
        <v>54</v>
      </c>
      <c r="P783" s="132">
        <f>O783*H783</f>
        <v>0</v>
      </c>
      <c r="Q783" s="132">
        <v>0</v>
      </c>
      <c r="R783" s="132">
        <f>Q783*H783</f>
        <v>0</v>
      </c>
      <c r="S783" s="132">
        <v>0</v>
      </c>
      <c r="T783" s="133">
        <f>S783*H783</f>
        <v>0</v>
      </c>
      <c r="AR783" s="134" t="s">
        <v>241</v>
      </c>
      <c r="AT783" s="134" t="s">
        <v>129</v>
      </c>
      <c r="AU783" s="134" t="s">
        <v>94</v>
      </c>
      <c r="AY783" s="16" t="s">
        <v>127</v>
      </c>
      <c r="BE783" s="135">
        <f>IF(N783="základní",J783,0)</f>
        <v>0</v>
      </c>
      <c r="BF783" s="135">
        <f>IF(N783="snížená",J783,0)</f>
        <v>0</v>
      </c>
      <c r="BG783" s="135">
        <f>IF(N783="zákl. přenesená",J783,0)</f>
        <v>0</v>
      </c>
      <c r="BH783" s="135">
        <f>IF(N783="sníž. přenesená",J783,0)</f>
        <v>0</v>
      </c>
      <c r="BI783" s="135">
        <f>IF(N783="nulová",J783,0)</f>
        <v>0</v>
      </c>
      <c r="BJ783" s="16" t="s">
        <v>92</v>
      </c>
      <c r="BK783" s="135">
        <f>ROUND(I783*H783,2)</f>
        <v>0</v>
      </c>
      <c r="BL783" s="16" t="s">
        <v>241</v>
      </c>
      <c r="BM783" s="134" t="s">
        <v>777</v>
      </c>
    </row>
    <row r="784" spans="2:65" s="1" customFormat="1" ht="11.25">
      <c r="B784" s="32"/>
      <c r="D784" s="136" t="s">
        <v>136</v>
      </c>
      <c r="F784" s="137" t="s">
        <v>778</v>
      </c>
      <c r="I784" s="138"/>
      <c r="L784" s="32"/>
      <c r="M784" s="139"/>
      <c r="T784" s="53"/>
      <c r="AT784" s="16" t="s">
        <v>136</v>
      </c>
      <c r="AU784" s="16" t="s">
        <v>94</v>
      </c>
    </row>
    <row r="785" spans="2:65" s="12" customFormat="1" ht="11.25">
      <c r="B785" s="140"/>
      <c r="D785" s="141" t="s">
        <v>138</v>
      </c>
      <c r="E785" s="142" t="s">
        <v>82</v>
      </c>
      <c r="F785" s="143" t="s">
        <v>139</v>
      </c>
      <c r="H785" s="142" t="s">
        <v>82</v>
      </c>
      <c r="I785" s="144"/>
      <c r="L785" s="140"/>
      <c r="M785" s="145"/>
      <c r="T785" s="146"/>
      <c r="AT785" s="142" t="s">
        <v>138</v>
      </c>
      <c r="AU785" s="142" t="s">
        <v>94</v>
      </c>
      <c r="AV785" s="12" t="s">
        <v>92</v>
      </c>
      <c r="AW785" s="12" t="s">
        <v>42</v>
      </c>
      <c r="AX785" s="12" t="s">
        <v>84</v>
      </c>
      <c r="AY785" s="142" t="s">
        <v>127</v>
      </c>
    </row>
    <row r="786" spans="2:65" s="12" customFormat="1" ht="11.25">
      <c r="B786" s="140"/>
      <c r="D786" s="141" t="s">
        <v>138</v>
      </c>
      <c r="E786" s="142" t="s">
        <v>82</v>
      </c>
      <c r="F786" s="143" t="s">
        <v>140</v>
      </c>
      <c r="H786" s="142" t="s">
        <v>82</v>
      </c>
      <c r="I786" s="144"/>
      <c r="L786" s="140"/>
      <c r="M786" s="145"/>
      <c r="T786" s="146"/>
      <c r="AT786" s="142" t="s">
        <v>138</v>
      </c>
      <c r="AU786" s="142" t="s">
        <v>94</v>
      </c>
      <c r="AV786" s="12" t="s">
        <v>92</v>
      </c>
      <c r="AW786" s="12" t="s">
        <v>42</v>
      </c>
      <c r="AX786" s="12" t="s">
        <v>84</v>
      </c>
      <c r="AY786" s="142" t="s">
        <v>127</v>
      </c>
    </row>
    <row r="787" spans="2:65" s="12" customFormat="1" ht="11.25">
      <c r="B787" s="140"/>
      <c r="D787" s="141" t="s">
        <v>138</v>
      </c>
      <c r="E787" s="142" t="s">
        <v>82</v>
      </c>
      <c r="F787" s="143" t="s">
        <v>779</v>
      </c>
      <c r="H787" s="142" t="s">
        <v>82</v>
      </c>
      <c r="I787" s="144"/>
      <c r="L787" s="140"/>
      <c r="M787" s="145"/>
      <c r="T787" s="146"/>
      <c r="AT787" s="142" t="s">
        <v>138</v>
      </c>
      <c r="AU787" s="142" t="s">
        <v>94</v>
      </c>
      <c r="AV787" s="12" t="s">
        <v>92</v>
      </c>
      <c r="AW787" s="12" t="s">
        <v>42</v>
      </c>
      <c r="AX787" s="12" t="s">
        <v>84</v>
      </c>
      <c r="AY787" s="142" t="s">
        <v>127</v>
      </c>
    </row>
    <row r="788" spans="2:65" s="13" customFormat="1" ht="11.25">
      <c r="B788" s="147"/>
      <c r="D788" s="141" t="s">
        <v>138</v>
      </c>
      <c r="E788" s="148" t="s">
        <v>82</v>
      </c>
      <c r="F788" s="149" t="s">
        <v>780</v>
      </c>
      <c r="H788" s="150">
        <v>1.7</v>
      </c>
      <c r="I788" s="151"/>
      <c r="L788" s="147"/>
      <c r="M788" s="152"/>
      <c r="T788" s="153"/>
      <c r="AT788" s="148" t="s">
        <v>138</v>
      </c>
      <c r="AU788" s="148" t="s">
        <v>94</v>
      </c>
      <c r="AV788" s="13" t="s">
        <v>94</v>
      </c>
      <c r="AW788" s="13" t="s">
        <v>42</v>
      </c>
      <c r="AX788" s="13" t="s">
        <v>92</v>
      </c>
      <c r="AY788" s="148" t="s">
        <v>127</v>
      </c>
    </row>
    <row r="789" spans="2:65" s="1" customFormat="1" ht="21.75" customHeight="1">
      <c r="B789" s="32"/>
      <c r="C789" s="123" t="s">
        <v>781</v>
      </c>
      <c r="D789" s="123" t="s">
        <v>129</v>
      </c>
      <c r="E789" s="124" t="s">
        <v>782</v>
      </c>
      <c r="F789" s="125" t="s">
        <v>783</v>
      </c>
      <c r="G789" s="126" t="s">
        <v>154</v>
      </c>
      <c r="H789" s="127">
        <v>5.0000000000000001E-3</v>
      </c>
      <c r="I789" s="128"/>
      <c r="J789" s="129">
        <f>ROUND(I789*H789,2)</f>
        <v>0</v>
      </c>
      <c r="K789" s="125" t="s">
        <v>133</v>
      </c>
      <c r="L789" s="32"/>
      <c r="M789" s="130" t="s">
        <v>82</v>
      </c>
      <c r="N789" s="131" t="s">
        <v>54</v>
      </c>
      <c r="P789" s="132">
        <f>O789*H789</f>
        <v>0</v>
      </c>
      <c r="Q789" s="132">
        <v>1.0606500000000001</v>
      </c>
      <c r="R789" s="132">
        <f>Q789*H789</f>
        <v>5.3032500000000007E-3</v>
      </c>
      <c r="S789" s="132">
        <v>0</v>
      </c>
      <c r="T789" s="133">
        <f>S789*H789</f>
        <v>0</v>
      </c>
      <c r="AR789" s="134" t="s">
        <v>241</v>
      </c>
      <c r="AT789" s="134" t="s">
        <v>129</v>
      </c>
      <c r="AU789" s="134" t="s">
        <v>94</v>
      </c>
      <c r="AY789" s="16" t="s">
        <v>127</v>
      </c>
      <c r="BE789" s="135">
        <f>IF(N789="základní",J789,0)</f>
        <v>0</v>
      </c>
      <c r="BF789" s="135">
        <f>IF(N789="snížená",J789,0)</f>
        <v>0</v>
      </c>
      <c r="BG789" s="135">
        <f>IF(N789="zákl. přenesená",J789,0)</f>
        <v>0</v>
      </c>
      <c r="BH789" s="135">
        <f>IF(N789="sníž. přenesená",J789,0)</f>
        <v>0</v>
      </c>
      <c r="BI789" s="135">
        <f>IF(N789="nulová",J789,0)</f>
        <v>0</v>
      </c>
      <c r="BJ789" s="16" t="s">
        <v>92</v>
      </c>
      <c r="BK789" s="135">
        <f>ROUND(I789*H789,2)</f>
        <v>0</v>
      </c>
      <c r="BL789" s="16" t="s">
        <v>241</v>
      </c>
      <c r="BM789" s="134" t="s">
        <v>784</v>
      </c>
    </row>
    <row r="790" spans="2:65" s="1" customFormat="1" ht="11.25">
      <c r="B790" s="32"/>
      <c r="D790" s="136" t="s">
        <v>136</v>
      </c>
      <c r="F790" s="137" t="s">
        <v>785</v>
      </c>
      <c r="I790" s="138"/>
      <c r="L790" s="32"/>
      <c r="M790" s="139"/>
      <c r="T790" s="53"/>
      <c r="AT790" s="16" t="s">
        <v>136</v>
      </c>
      <c r="AU790" s="16" t="s">
        <v>94</v>
      </c>
    </row>
    <row r="791" spans="2:65" s="12" customFormat="1" ht="11.25">
      <c r="B791" s="140"/>
      <c r="D791" s="141" t="s">
        <v>138</v>
      </c>
      <c r="E791" s="142" t="s">
        <v>82</v>
      </c>
      <c r="F791" s="143" t="s">
        <v>140</v>
      </c>
      <c r="H791" s="142" t="s">
        <v>82</v>
      </c>
      <c r="I791" s="144"/>
      <c r="L791" s="140"/>
      <c r="M791" s="145"/>
      <c r="T791" s="146"/>
      <c r="AT791" s="142" t="s">
        <v>138</v>
      </c>
      <c r="AU791" s="142" t="s">
        <v>94</v>
      </c>
      <c r="AV791" s="12" t="s">
        <v>92</v>
      </c>
      <c r="AW791" s="12" t="s">
        <v>42</v>
      </c>
      <c r="AX791" s="12" t="s">
        <v>84</v>
      </c>
      <c r="AY791" s="142" t="s">
        <v>127</v>
      </c>
    </row>
    <row r="792" spans="2:65" s="12" customFormat="1" ht="22.5">
      <c r="B792" s="140"/>
      <c r="D792" s="141" t="s">
        <v>138</v>
      </c>
      <c r="E792" s="142" t="s">
        <v>82</v>
      </c>
      <c r="F792" s="143" t="s">
        <v>786</v>
      </c>
      <c r="H792" s="142" t="s">
        <v>82</v>
      </c>
      <c r="I792" s="144"/>
      <c r="L792" s="140"/>
      <c r="M792" s="145"/>
      <c r="T792" s="146"/>
      <c r="AT792" s="142" t="s">
        <v>138</v>
      </c>
      <c r="AU792" s="142" t="s">
        <v>94</v>
      </c>
      <c r="AV792" s="12" t="s">
        <v>92</v>
      </c>
      <c r="AW792" s="12" t="s">
        <v>42</v>
      </c>
      <c r="AX792" s="12" t="s">
        <v>84</v>
      </c>
      <c r="AY792" s="142" t="s">
        <v>127</v>
      </c>
    </row>
    <row r="793" spans="2:65" s="13" customFormat="1" ht="11.25">
      <c r="B793" s="147"/>
      <c r="D793" s="141" t="s">
        <v>138</v>
      </c>
      <c r="E793" s="148" t="s">
        <v>82</v>
      </c>
      <c r="F793" s="149" t="s">
        <v>787</v>
      </c>
      <c r="H793" s="150">
        <v>5.0000000000000001E-3</v>
      </c>
      <c r="I793" s="151"/>
      <c r="L793" s="147"/>
      <c r="M793" s="152"/>
      <c r="T793" s="153"/>
      <c r="AT793" s="148" t="s">
        <v>138</v>
      </c>
      <c r="AU793" s="148" t="s">
        <v>94</v>
      </c>
      <c r="AV793" s="13" t="s">
        <v>94</v>
      </c>
      <c r="AW793" s="13" t="s">
        <v>42</v>
      </c>
      <c r="AX793" s="13" t="s">
        <v>92</v>
      </c>
      <c r="AY793" s="148" t="s">
        <v>127</v>
      </c>
    </row>
    <row r="794" spans="2:65" s="1" customFormat="1" ht="24.2" customHeight="1">
      <c r="B794" s="32"/>
      <c r="C794" s="123" t="s">
        <v>788</v>
      </c>
      <c r="D794" s="123" t="s">
        <v>129</v>
      </c>
      <c r="E794" s="124" t="s">
        <v>789</v>
      </c>
      <c r="F794" s="125" t="s">
        <v>790</v>
      </c>
      <c r="G794" s="126" t="s">
        <v>733</v>
      </c>
      <c r="H794" s="127">
        <v>16.600000000000001</v>
      </c>
      <c r="I794" s="128"/>
      <c r="J794" s="129">
        <f>ROUND(I794*H794,2)</f>
        <v>0</v>
      </c>
      <c r="K794" s="125" t="s">
        <v>133</v>
      </c>
      <c r="L794" s="32"/>
      <c r="M794" s="130" t="s">
        <v>82</v>
      </c>
      <c r="N794" s="131" t="s">
        <v>54</v>
      </c>
      <c r="P794" s="132">
        <f>O794*H794</f>
        <v>0</v>
      </c>
      <c r="Q794" s="132">
        <v>1.16E-3</v>
      </c>
      <c r="R794" s="132">
        <f>Q794*H794</f>
        <v>1.9256000000000002E-2</v>
      </c>
      <c r="S794" s="132">
        <v>0</v>
      </c>
      <c r="T794" s="133">
        <f>S794*H794</f>
        <v>0</v>
      </c>
      <c r="AR794" s="134" t="s">
        <v>241</v>
      </c>
      <c r="AT794" s="134" t="s">
        <v>129</v>
      </c>
      <c r="AU794" s="134" t="s">
        <v>94</v>
      </c>
      <c r="AY794" s="16" t="s">
        <v>127</v>
      </c>
      <c r="BE794" s="135">
        <f>IF(N794="základní",J794,0)</f>
        <v>0</v>
      </c>
      <c r="BF794" s="135">
        <f>IF(N794="snížená",J794,0)</f>
        <v>0</v>
      </c>
      <c r="BG794" s="135">
        <f>IF(N794="zákl. přenesená",J794,0)</f>
        <v>0</v>
      </c>
      <c r="BH794" s="135">
        <f>IF(N794="sníž. přenesená",J794,0)</f>
        <v>0</v>
      </c>
      <c r="BI794" s="135">
        <f>IF(N794="nulová",J794,0)</f>
        <v>0</v>
      </c>
      <c r="BJ794" s="16" t="s">
        <v>92</v>
      </c>
      <c r="BK794" s="135">
        <f>ROUND(I794*H794,2)</f>
        <v>0</v>
      </c>
      <c r="BL794" s="16" t="s">
        <v>241</v>
      </c>
      <c r="BM794" s="134" t="s">
        <v>791</v>
      </c>
    </row>
    <row r="795" spans="2:65" s="1" customFormat="1" ht="11.25">
      <c r="B795" s="32"/>
      <c r="D795" s="136" t="s">
        <v>136</v>
      </c>
      <c r="F795" s="137" t="s">
        <v>792</v>
      </c>
      <c r="I795" s="138"/>
      <c r="L795" s="32"/>
      <c r="M795" s="139"/>
      <c r="T795" s="53"/>
      <c r="AT795" s="16" t="s">
        <v>136</v>
      </c>
      <c r="AU795" s="16" t="s">
        <v>94</v>
      </c>
    </row>
    <row r="796" spans="2:65" s="12" customFormat="1" ht="11.25">
      <c r="B796" s="140"/>
      <c r="D796" s="141" t="s">
        <v>138</v>
      </c>
      <c r="E796" s="142" t="s">
        <v>82</v>
      </c>
      <c r="F796" s="143" t="s">
        <v>139</v>
      </c>
      <c r="H796" s="142" t="s">
        <v>82</v>
      </c>
      <c r="I796" s="144"/>
      <c r="L796" s="140"/>
      <c r="M796" s="145"/>
      <c r="T796" s="146"/>
      <c r="AT796" s="142" t="s">
        <v>138</v>
      </c>
      <c r="AU796" s="142" t="s">
        <v>94</v>
      </c>
      <c r="AV796" s="12" t="s">
        <v>92</v>
      </c>
      <c r="AW796" s="12" t="s">
        <v>42</v>
      </c>
      <c r="AX796" s="12" t="s">
        <v>84</v>
      </c>
      <c r="AY796" s="142" t="s">
        <v>127</v>
      </c>
    </row>
    <row r="797" spans="2:65" s="12" customFormat="1" ht="11.25">
      <c r="B797" s="140"/>
      <c r="D797" s="141" t="s">
        <v>138</v>
      </c>
      <c r="E797" s="142" t="s">
        <v>82</v>
      </c>
      <c r="F797" s="143" t="s">
        <v>140</v>
      </c>
      <c r="H797" s="142" t="s">
        <v>82</v>
      </c>
      <c r="I797" s="144"/>
      <c r="L797" s="140"/>
      <c r="M797" s="145"/>
      <c r="T797" s="146"/>
      <c r="AT797" s="142" t="s">
        <v>138</v>
      </c>
      <c r="AU797" s="142" t="s">
        <v>94</v>
      </c>
      <c r="AV797" s="12" t="s">
        <v>92</v>
      </c>
      <c r="AW797" s="12" t="s">
        <v>42</v>
      </c>
      <c r="AX797" s="12" t="s">
        <v>84</v>
      </c>
      <c r="AY797" s="142" t="s">
        <v>127</v>
      </c>
    </row>
    <row r="798" spans="2:65" s="12" customFormat="1" ht="11.25">
      <c r="B798" s="140"/>
      <c r="D798" s="141" t="s">
        <v>138</v>
      </c>
      <c r="E798" s="142" t="s">
        <v>82</v>
      </c>
      <c r="F798" s="143" t="s">
        <v>793</v>
      </c>
      <c r="H798" s="142" t="s">
        <v>82</v>
      </c>
      <c r="I798" s="144"/>
      <c r="L798" s="140"/>
      <c r="M798" s="145"/>
      <c r="T798" s="146"/>
      <c r="AT798" s="142" t="s">
        <v>138</v>
      </c>
      <c r="AU798" s="142" t="s">
        <v>94</v>
      </c>
      <c r="AV798" s="12" t="s">
        <v>92</v>
      </c>
      <c r="AW798" s="12" t="s">
        <v>42</v>
      </c>
      <c r="AX798" s="12" t="s">
        <v>84</v>
      </c>
      <c r="AY798" s="142" t="s">
        <v>127</v>
      </c>
    </row>
    <row r="799" spans="2:65" s="13" customFormat="1" ht="11.25">
      <c r="B799" s="147"/>
      <c r="D799" s="141" t="s">
        <v>138</v>
      </c>
      <c r="E799" s="148" t="s">
        <v>82</v>
      </c>
      <c r="F799" s="149" t="s">
        <v>794</v>
      </c>
      <c r="H799" s="150">
        <v>6.8</v>
      </c>
      <c r="I799" s="151"/>
      <c r="L799" s="147"/>
      <c r="M799" s="152"/>
      <c r="T799" s="153"/>
      <c r="AT799" s="148" t="s">
        <v>138</v>
      </c>
      <c r="AU799" s="148" t="s">
        <v>94</v>
      </c>
      <c r="AV799" s="13" t="s">
        <v>94</v>
      </c>
      <c r="AW799" s="13" t="s">
        <v>42</v>
      </c>
      <c r="AX799" s="13" t="s">
        <v>84</v>
      </c>
      <c r="AY799" s="148" t="s">
        <v>127</v>
      </c>
    </row>
    <row r="800" spans="2:65" s="12" customFormat="1" ht="11.25">
      <c r="B800" s="140"/>
      <c r="D800" s="141" t="s">
        <v>138</v>
      </c>
      <c r="E800" s="142" t="s">
        <v>82</v>
      </c>
      <c r="F800" s="143" t="s">
        <v>795</v>
      </c>
      <c r="H800" s="142" t="s">
        <v>82</v>
      </c>
      <c r="I800" s="144"/>
      <c r="L800" s="140"/>
      <c r="M800" s="145"/>
      <c r="T800" s="146"/>
      <c r="AT800" s="142" t="s">
        <v>138</v>
      </c>
      <c r="AU800" s="142" t="s">
        <v>94</v>
      </c>
      <c r="AV800" s="12" t="s">
        <v>92</v>
      </c>
      <c r="AW800" s="12" t="s">
        <v>42</v>
      </c>
      <c r="AX800" s="12" t="s">
        <v>84</v>
      </c>
      <c r="AY800" s="142" t="s">
        <v>127</v>
      </c>
    </row>
    <row r="801" spans="2:65" s="13" customFormat="1" ht="11.25">
      <c r="B801" s="147"/>
      <c r="D801" s="141" t="s">
        <v>138</v>
      </c>
      <c r="E801" s="148" t="s">
        <v>82</v>
      </c>
      <c r="F801" s="149" t="s">
        <v>796</v>
      </c>
      <c r="H801" s="150">
        <v>2.4</v>
      </c>
      <c r="I801" s="151"/>
      <c r="L801" s="147"/>
      <c r="M801" s="152"/>
      <c r="T801" s="153"/>
      <c r="AT801" s="148" t="s">
        <v>138</v>
      </c>
      <c r="AU801" s="148" t="s">
        <v>94</v>
      </c>
      <c r="AV801" s="13" t="s">
        <v>94</v>
      </c>
      <c r="AW801" s="13" t="s">
        <v>42</v>
      </c>
      <c r="AX801" s="13" t="s">
        <v>84</v>
      </c>
      <c r="AY801" s="148" t="s">
        <v>127</v>
      </c>
    </row>
    <row r="802" spans="2:65" s="12" customFormat="1" ht="11.25">
      <c r="B802" s="140"/>
      <c r="D802" s="141" t="s">
        <v>138</v>
      </c>
      <c r="E802" s="142" t="s">
        <v>82</v>
      </c>
      <c r="F802" s="143" t="s">
        <v>139</v>
      </c>
      <c r="H802" s="142" t="s">
        <v>82</v>
      </c>
      <c r="I802" s="144"/>
      <c r="L802" s="140"/>
      <c r="M802" s="145"/>
      <c r="T802" s="146"/>
      <c r="AT802" s="142" t="s">
        <v>138</v>
      </c>
      <c r="AU802" s="142" t="s">
        <v>94</v>
      </c>
      <c r="AV802" s="12" t="s">
        <v>92</v>
      </c>
      <c r="AW802" s="12" t="s">
        <v>42</v>
      </c>
      <c r="AX802" s="12" t="s">
        <v>84</v>
      </c>
      <c r="AY802" s="142" t="s">
        <v>127</v>
      </c>
    </row>
    <row r="803" spans="2:65" s="12" customFormat="1" ht="11.25">
      <c r="B803" s="140"/>
      <c r="D803" s="141" t="s">
        <v>138</v>
      </c>
      <c r="E803" s="142" t="s">
        <v>82</v>
      </c>
      <c r="F803" s="143" t="s">
        <v>797</v>
      </c>
      <c r="H803" s="142" t="s">
        <v>82</v>
      </c>
      <c r="I803" s="144"/>
      <c r="L803" s="140"/>
      <c r="M803" s="145"/>
      <c r="T803" s="146"/>
      <c r="AT803" s="142" t="s">
        <v>138</v>
      </c>
      <c r="AU803" s="142" t="s">
        <v>94</v>
      </c>
      <c r="AV803" s="12" t="s">
        <v>92</v>
      </c>
      <c r="AW803" s="12" t="s">
        <v>42</v>
      </c>
      <c r="AX803" s="12" t="s">
        <v>84</v>
      </c>
      <c r="AY803" s="142" t="s">
        <v>127</v>
      </c>
    </row>
    <row r="804" spans="2:65" s="13" customFormat="1" ht="11.25">
      <c r="B804" s="147"/>
      <c r="D804" s="141" t="s">
        <v>138</v>
      </c>
      <c r="E804" s="148" t="s">
        <v>82</v>
      </c>
      <c r="F804" s="149" t="s">
        <v>798</v>
      </c>
      <c r="H804" s="150">
        <v>5.4</v>
      </c>
      <c r="I804" s="151"/>
      <c r="L804" s="147"/>
      <c r="M804" s="152"/>
      <c r="T804" s="153"/>
      <c r="AT804" s="148" t="s">
        <v>138</v>
      </c>
      <c r="AU804" s="148" t="s">
        <v>94</v>
      </c>
      <c r="AV804" s="13" t="s">
        <v>94</v>
      </c>
      <c r="AW804" s="13" t="s">
        <v>42</v>
      </c>
      <c r="AX804" s="13" t="s">
        <v>84</v>
      </c>
      <c r="AY804" s="148" t="s">
        <v>127</v>
      </c>
    </row>
    <row r="805" spans="2:65" s="12" customFormat="1" ht="22.5">
      <c r="B805" s="140"/>
      <c r="D805" s="141" t="s">
        <v>138</v>
      </c>
      <c r="E805" s="142" t="s">
        <v>82</v>
      </c>
      <c r="F805" s="143" t="s">
        <v>799</v>
      </c>
      <c r="H805" s="142" t="s">
        <v>82</v>
      </c>
      <c r="I805" s="144"/>
      <c r="L805" s="140"/>
      <c r="M805" s="145"/>
      <c r="T805" s="146"/>
      <c r="AT805" s="142" t="s">
        <v>138</v>
      </c>
      <c r="AU805" s="142" t="s">
        <v>94</v>
      </c>
      <c r="AV805" s="12" t="s">
        <v>92</v>
      </c>
      <c r="AW805" s="12" t="s">
        <v>42</v>
      </c>
      <c r="AX805" s="12" t="s">
        <v>84</v>
      </c>
      <c r="AY805" s="142" t="s">
        <v>127</v>
      </c>
    </row>
    <row r="806" spans="2:65" s="13" customFormat="1" ht="11.25">
      <c r="B806" s="147"/>
      <c r="D806" s="141" t="s">
        <v>138</v>
      </c>
      <c r="E806" s="148" t="s">
        <v>82</v>
      </c>
      <c r="F806" s="149" t="s">
        <v>800</v>
      </c>
      <c r="H806" s="150">
        <v>2</v>
      </c>
      <c r="I806" s="151"/>
      <c r="L806" s="147"/>
      <c r="M806" s="152"/>
      <c r="T806" s="153"/>
      <c r="AT806" s="148" t="s">
        <v>138</v>
      </c>
      <c r="AU806" s="148" t="s">
        <v>94</v>
      </c>
      <c r="AV806" s="13" t="s">
        <v>94</v>
      </c>
      <c r="AW806" s="13" t="s">
        <v>42</v>
      </c>
      <c r="AX806" s="13" t="s">
        <v>84</v>
      </c>
      <c r="AY806" s="148" t="s">
        <v>127</v>
      </c>
    </row>
    <row r="807" spans="2:65" s="14" customFormat="1" ht="11.25">
      <c r="B807" s="154"/>
      <c r="D807" s="141" t="s">
        <v>138</v>
      </c>
      <c r="E807" s="155" t="s">
        <v>82</v>
      </c>
      <c r="F807" s="156" t="s">
        <v>151</v>
      </c>
      <c r="H807" s="157">
        <v>16.600000000000001</v>
      </c>
      <c r="I807" s="158"/>
      <c r="L807" s="154"/>
      <c r="M807" s="159"/>
      <c r="T807" s="160"/>
      <c r="AT807" s="155" t="s">
        <v>138</v>
      </c>
      <c r="AU807" s="155" t="s">
        <v>94</v>
      </c>
      <c r="AV807" s="14" t="s">
        <v>134</v>
      </c>
      <c r="AW807" s="14" t="s">
        <v>42</v>
      </c>
      <c r="AX807" s="14" t="s">
        <v>92</v>
      </c>
      <c r="AY807" s="155" t="s">
        <v>127</v>
      </c>
    </row>
    <row r="808" spans="2:65" s="1" customFormat="1" ht="24.2" customHeight="1">
      <c r="B808" s="32"/>
      <c r="C808" s="123" t="s">
        <v>801</v>
      </c>
      <c r="D808" s="123" t="s">
        <v>129</v>
      </c>
      <c r="E808" s="124" t="s">
        <v>802</v>
      </c>
      <c r="F808" s="125" t="s">
        <v>803</v>
      </c>
      <c r="G808" s="126" t="s">
        <v>733</v>
      </c>
      <c r="H808" s="127">
        <v>16.600000000000001</v>
      </c>
      <c r="I808" s="128"/>
      <c r="J808" s="129">
        <f>ROUND(I808*H808,2)</f>
        <v>0</v>
      </c>
      <c r="K808" s="125" t="s">
        <v>133</v>
      </c>
      <c r="L808" s="32"/>
      <c r="M808" s="130" t="s">
        <v>82</v>
      </c>
      <c r="N808" s="131" t="s">
        <v>54</v>
      </c>
      <c r="P808" s="132">
        <f>O808*H808</f>
        <v>0</v>
      </c>
      <c r="Q808" s="132">
        <v>0</v>
      </c>
      <c r="R808" s="132">
        <f>Q808*H808</f>
        <v>0</v>
      </c>
      <c r="S808" s="132">
        <v>0</v>
      </c>
      <c r="T808" s="133">
        <f>S808*H808</f>
        <v>0</v>
      </c>
      <c r="AR808" s="134" t="s">
        <v>241</v>
      </c>
      <c r="AT808" s="134" t="s">
        <v>129</v>
      </c>
      <c r="AU808" s="134" t="s">
        <v>94</v>
      </c>
      <c r="AY808" s="16" t="s">
        <v>127</v>
      </c>
      <c r="BE808" s="135">
        <f>IF(N808="základní",J808,0)</f>
        <v>0</v>
      </c>
      <c r="BF808" s="135">
        <f>IF(N808="snížená",J808,0)</f>
        <v>0</v>
      </c>
      <c r="BG808" s="135">
        <f>IF(N808="zákl. přenesená",J808,0)</f>
        <v>0</v>
      </c>
      <c r="BH808" s="135">
        <f>IF(N808="sníž. přenesená",J808,0)</f>
        <v>0</v>
      </c>
      <c r="BI808" s="135">
        <f>IF(N808="nulová",J808,0)</f>
        <v>0</v>
      </c>
      <c r="BJ808" s="16" t="s">
        <v>92</v>
      </c>
      <c r="BK808" s="135">
        <f>ROUND(I808*H808,2)</f>
        <v>0</v>
      </c>
      <c r="BL808" s="16" t="s">
        <v>241</v>
      </c>
      <c r="BM808" s="134" t="s">
        <v>804</v>
      </c>
    </row>
    <row r="809" spans="2:65" s="1" customFormat="1" ht="11.25">
      <c r="B809" s="32"/>
      <c r="D809" s="136" t="s">
        <v>136</v>
      </c>
      <c r="F809" s="137" t="s">
        <v>805</v>
      </c>
      <c r="I809" s="138"/>
      <c r="L809" s="32"/>
      <c r="M809" s="139"/>
      <c r="T809" s="53"/>
      <c r="AT809" s="16" t="s">
        <v>136</v>
      </c>
      <c r="AU809" s="16" t="s">
        <v>94</v>
      </c>
    </row>
    <row r="810" spans="2:65" s="12" customFormat="1" ht="11.25">
      <c r="B810" s="140"/>
      <c r="D810" s="141" t="s">
        <v>138</v>
      </c>
      <c r="E810" s="142" t="s">
        <v>82</v>
      </c>
      <c r="F810" s="143" t="s">
        <v>139</v>
      </c>
      <c r="H810" s="142" t="s">
        <v>82</v>
      </c>
      <c r="I810" s="144"/>
      <c r="L810" s="140"/>
      <c r="M810" s="145"/>
      <c r="T810" s="146"/>
      <c r="AT810" s="142" t="s">
        <v>138</v>
      </c>
      <c r="AU810" s="142" t="s">
        <v>94</v>
      </c>
      <c r="AV810" s="12" t="s">
        <v>92</v>
      </c>
      <c r="AW810" s="12" t="s">
        <v>42</v>
      </c>
      <c r="AX810" s="12" t="s">
        <v>84</v>
      </c>
      <c r="AY810" s="142" t="s">
        <v>127</v>
      </c>
    </row>
    <row r="811" spans="2:65" s="12" customFormat="1" ht="11.25">
      <c r="B811" s="140"/>
      <c r="D811" s="141" t="s">
        <v>138</v>
      </c>
      <c r="E811" s="142" t="s">
        <v>82</v>
      </c>
      <c r="F811" s="143" t="s">
        <v>140</v>
      </c>
      <c r="H811" s="142" t="s">
        <v>82</v>
      </c>
      <c r="I811" s="144"/>
      <c r="L811" s="140"/>
      <c r="M811" s="145"/>
      <c r="T811" s="146"/>
      <c r="AT811" s="142" t="s">
        <v>138</v>
      </c>
      <c r="AU811" s="142" t="s">
        <v>94</v>
      </c>
      <c r="AV811" s="12" t="s">
        <v>92</v>
      </c>
      <c r="AW811" s="12" t="s">
        <v>42</v>
      </c>
      <c r="AX811" s="12" t="s">
        <v>84</v>
      </c>
      <c r="AY811" s="142" t="s">
        <v>127</v>
      </c>
    </row>
    <row r="812" spans="2:65" s="12" customFormat="1" ht="11.25">
      <c r="B812" s="140"/>
      <c r="D812" s="141" t="s">
        <v>138</v>
      </c>
      <c r="E812" s="142" t="s">
        <v>82</v>
      </c>
      <c r="F812" s="143" t="s">
        <v>793</v>
      </c>
      <c r="H812" s="142" t="s">
        <v>82</v>
      </c>
      <c r="I812" s="144"/>
      <c r="L812" s="140"/>
      <c r="M812" s="145"/>
      <c r="T812" s="146"/>
      <c r="AT812" s="142" t="s">
        <v>138</v>
      </c>
      <c r="AU812" s="142" t="s">
        <v>94</v>
      </c>
      <c r="AV812" s="12" t="s">
        <v>92</v>
      </c>
      <c r="AW812" s="12" t="s">
        <v>42</v>
      </c>
      <c r="AX812" s="12" t="s">
        <v>84</v>
      </c>
      <c r="AY812" s="142" t="s">
        <v>127</v>
      </c>
    </row>
    <row r="813" spans="2:65" s="13" customFormat="1" ht="11.25">
      <c r="B813" s="147"/>
      <c r="D813" s="141" t="s">
        <v>138</v>
      </c>
      <c r="E813" s="148" t="s">
        <v>82</v>
      </c>
      <c r="F813" s="149" t="s">
        <v>794</v>
      </c>
      <c r="H813" s="150">
        <v>6.8</v>
      </c>
      <c r="I813" s="151"/>
      <c r="L813" s="147"/>
      <c r="M813" s="152"/>
      <c r="T813" s="153"/>
      <c r="AT813" s="148" t="s">
        <v>138</v>
      </c>
      <c r="AU813" s="148" t="s">
        <v>94</v>
      </c>
      <c r="AV813" s="13" t="s">
        <v>94</v>
      </c>
      <c r="AW813" s="13" t="s">
        <v>42</v>
      </c>
      <c r="AX813" s="13" t="s">
        <v>84</v>
      </c>
      <c r="AY813" s="148" t="s">
        <v>127</v>
      </c>
    </row>
    <row r="814" spans="2:65" s="12" customFormat="1" ht="11.25">
      <c r="B814" s="140"/>
      <c r="D814" s="141" t="s">
        <v>138</v>
      </c>
      <c r="E814" s="142" t="s">
        <v>82</v>
      </c>
      <c r="F814" s="143" t="s">
        <v>795</v>
      </c>
      <c r="H814" s="142" t="s">
        <v>82</v>
      </c>
      <c r="I814" s="144"/>
      <c r="L814" s="140"/>
      <c r="M814" s="145"/>
      <c r="T814" s="146"/>
      <c r="AT814" s="142" t="s">
        <v>138</v>
      </c>
      <c r="AU814" s="142" t="s">
        <v>94</v>
      </c>
      <c r="AV814" s="12" t="s">
        <v>92</v>
      </c>
      <c r="AW814" s="12" t="s">
        <v>42</v>
      </c>
      <c r="AX814" s="12" t="s">
        <v>84</v>
      </c>
      <c r="AY814" s="142" t="s">
        <v>127</v>
      </c>
    </row>
    <row r="815" spans="2:65" s="13" customFormat="1" ht="11.25">
      <c r="B815" s="147"/>
      <c r="D815" s="141" t="s">
        <v>138</v>
      </c>
      <c r="E815" s="148" t="s">
        <v>82</v>
      </c>
      <c r="F815" s="149" t="s">
        <v>796</v>
      </c>
      <c r="H815" s="150">
        <v>2.4</v>
      </c>
      <c r="I815" s="151"/>
      <c r="L815" s="147"/>
      <c r="M815" s="152"/>
      <c r="T815" s="153"/>
      <c r="AT815" s="148" t="s">
        <v>138</v>
      </c>
      <c r="AU815" s="148" t="s">
        <v>94</v>
      </c>
      <c r="AV815" s="13" t="s">
        <v>94</v>
      </c>
      <c r="AW815" s="13" t="s">
        <v>42</v>
      </c>
      <c r="AX815" s="13" t="s">
        <v>84</v>
      </c>
      <c r="AY815" s="148" t="s">
        <v>127</v>
      </c>
    </row>
    <row r="816" spans="2:65" s="12" customFormat="1" ht="11.25">
      <c r="B816" s="140"/>
      <c r="D816" s="141" t="s">
        <v>138</v>
      </c>
      <c r="E816" s="142" t="s">
        <v>82</v>
      </c>
      <c r="F816" s="143" t="s">
        <v>139</v>
      </c>
      <c r="H816" s="142" t="s">
        <v>82</v>
      </c>
      <c r="I816" s="144"/>
      <c r="L816" s="140"/>
      <c r="M816" s="145"/>
      <c r="T816" s="146"/>
      <c r="AT816" s="142" t="s">
        <v>138</v>
      </c>
      <c r="AU816" s="142" t="s">
        <v>94</v>
      </c>
      <c r="AV816" s="12" t="s">
        <v>92</v>
      </c>
      <c r="AW816" s="12" t="s">
        <v>42</v>
      </c>
      <c r="AX816" s="12" t="s">
        <v>84</v>
      </c>
      <c r="AY816" s="142" t="s">
        <v>127</v>
      </c>
    </row>
    <row r="817" spans="2:65" s="12" customFormat="1" ht="11.25">
      <c r="B817" s="140"/>
      <c r="D817" s="141" t="s">
        <v>138</v>
      </c>
      <c r="E817" s="142" t="s">
        <v>82</v>
      </c>
      <c r="F817" s="143" t="s">
        <v>797</v>
      </c>
      <c r="H817" s="142" t="s">
        <v>82</v>
      </c>
      <c r="I817" s="144"/>
      <c r="L817" s="140"/>
      <c r="M817" s="145"/>
      <c r="T817" s="146"/>
      <c r="AT817" s="142" t="s">
        <v>138</v>
      </c>
      <c r="AU817" s="142" t="s">
        <v>94</v>
      </c>
      <c r="AV817" s="12" t="s">
        <v>92</v>
      </c>
      <c r="AW817" s="12" t="s">
        <v>42</v>
      </c>
      <c r="AX817" s="12" t="s">
        <v>84</v>
      </c>
      <c r="AY817" s="142" t="s">
        <v>127</v>
      </c>
    </row>
    <row r="818" spans="2:65" s="13" customFormat="1" ht="11.25">
      <c r="B818" s="147"/>
      <c r="D818" s="141" t="s">
        <v>138</v>
      </c>
      <c r="E818" s="148" t="s">
        <v>82</v>
      </c>
      <c r="F818" s="149" t="s">
        <v>798</v>
      </c>
      <c r="H818" s="150">
        <v>5.4</v>
      </c>
      <c r="I818" s="151"/>
      <c r="L818" s="147"/>
      <c r="M818" s="152"/>
      <c r="T818" s="153"/>
      <c r="AT818" s="148" t="s">
        <v>138</v>
      </c>
      <c r="AU818" s="148" t="s">
        <v>94</v>
      </c>
      <c r="AV818" s="13" t="s">
        <v>94</v>
      </c>
      <c r="AW818" s="13" t="s">
        <v>42</v>
      </c>
      <c r="AX818" s="13" t="s">
        <v>84</v>
      </c>
      <c r="AY818" s="148" t="s">
        <v>127</v>
      </c>
    </row>
    <row r="819" spans="2:65" s="12" customFormat="1" ht="22.5">
      <c r="B819" s="140"/>
      <c r="D819" s="141" t="s">
        <v>138</v>
      </c>
      <c r="E819" s="142" t="s">
        <v>82</v>
      </c>
      <c r="F819" s="143" t="s">
        <v>799</v>
      </c>
      <c r="H819" s="142" t="s">
        <v>82</v>
      </c>
      <c r="I819" s="144"/>
      <c r="L819" s="140"/>
      <c r="M819" s="145"/>
      <c r="T819" s="146"/>
      <c r="AT819" s="142" t="s">
        <v>138</v>
      </c>
      <c r="AU819" s="142" t="s">
        <v>94</v>
      </c>
      <c r="AV819" s="12" t="s">
        <v>92</v>
      </c>
      <c r="AW819" s="12" t="s">
        <v>42</v>
      </c>
      <c r="AX819" s="12" t="s">
        <v>84</v>
      </c>
      <c r="AY819" s="142" t="s">
        <v>127</v>
      </c>
    </row>
    <row r="820" spans="2:65" s="13" customFormat="1" ht="11.25">
      <c r="B820" s="147"/>
      <c r="D820" s="141" t="s">
        <v>138</v>
      </c>
      <c r="E820" s="148" t="s">
        <v>82</v>
      </c>
      <c r="F820" s="149" t="s">
        <v>800</v>
      </c>
      <c r="H820" s="150">
        <v>2</v>
      </c>
      <c r="I820" s="151"/>
      <c r="L820" s="147"/>
      <c r="M820" s="152"/>
      <c r="T820" s="153"/>
      <c r="AT820" s="148" t="s">
        <v>138</v>
      </c>
      <c r="AU820" s="148" t="s">
        <v>94</v>
      </c>
      <c r="AV820" s="13" t="s">
        <v>94</v>
      </c>
      <c r="AW820" s="13" t="s">
        <v>42</v>
      </c>
      <c r="AX820" s="13" t="s">
        <v>84</v>
      </c>
      <c r="AY820" s="148" t="s">
        <v>127</v>
      </c>
    </row>
    <row r="821" spans="2:65" s="14" customFormat="1" ht="11.25">
      <c r="B821" s="154"/>
      <c r="D821" s="141" t="s">
        <v>138</v>
      </c>
      <c r="E821" s="155" t="s">
        <v>82</v>
      </c>
      <c r="F821" s="156" t="s">
        <v>151</v>
      </c>
      <c r="H821" s="157">
        <v>16.600000000000001</v>
      </c>
      <c r="I821" s="158"/>
      <c r="L821" s="154"/>
      <c r="M821" s="159"/>
      <c r="T821" s="160"/>
      <c r="AT821" s="155" t="s">
        <v>138</v>
      </c>
      <c r="AU821" s="155" t="s">
        <v>94</v>
      </c>
      <c r="AV821" s="14" t="s">
        <v>134</v>
      </c>
      <c r="AW821" s="14" t="s">
        <v>42</v>
      </c>
      <c r="AX821" s="14" t="s">
        <v>92</v>
      </c>
      <c r="AY821" s="155" t="s">
        <v>127</v>
      </c>
    </row>
    <row r="822" spans="2:65" s="1" customFormat="1" ht="49.15" customHeight="1">
      <c r="B822" s="32"/>
      <c r="C822" s="123" t="s">
        <v>806</v>
      </c>
      <c r="D822" s="123" t="s">
        <v>129</v>
      </c>
      <c r="E822" s="124" t="s">
        <v>807</v>
      </c>
      <c r="F822" s="125" t="s">
        <v>808</v>
      </c>
      <c r="G822" s="126" t="s">
        <v>225</v>
      </c>
      <c r="H822" s="127">
        <v>1.5</v>
      </c>
      <c r="I822" s="128"/>
      <c r="J822" s="129">
        <f>ROUND(I822*H822,2)</f>
        <v>0</v>
      </c>
      <c r="K822" s="125" t="s">
        <v>133</v>
      </c>
      <c r="L822" s="32"/>
      <c r="M822" s="130" t="s">
        <v>82</v>
      </c>
      <c r="N822" s="131" t="s">
        <v>54</v>
      </c>
      <c r="P822" s="132">
        <f>O822*H822</f>
        <v>0</v>
      </c>
      <c r="Q822" s="132">
        <v>0.38424999999999998</v>
      </c>
      <c r="R822" s="132">
        <f>Q822*H822</f>
        <v>0.57637499999999997</v>
      </c>
      <c r="S822" s="132">
        <v>0</v>
      </c>
      <c r="T822" s="133">
        <f>S822*H822</f>
        <v>0</v>
      </c>
      <c r="AR822" s="134" t="s">
        <v>241</v>
      </c>
      <c r="AT822" s="134" t="s">
        <v>129</v>
      </c>
      <c r="AU822" s="134" t="s">
        <v>94</v>
      </c>
      <c r="AY822" s="16" t="s">
        <v>127</v>
      </c>
      <c r="BE822" s="135">
        <f>IF(N822="základní",J822,0)</f>
        <v>0</v>
      </c>
      <c r="BF822" s="135">
        <f>IF(N822="snížená",J822,0)</f>
        <v>0</v>
      </c>
      <c r="BG822" s="135">
        <f>IF(N822="zákl. přenesená",J822,0)</f>
        <v>0</v>
      </c>
      <c r="BH822" s="135">
        <f>IF(N822="sníž. přenesená",J822,0)</f>
        <v>0</v>
      </c>
      <c r="BI822" s="135">
        <f>IF(N822="nulová",J822,0)</f>
        <v>0</v>
      </c>
      <c r="BJ822" s="16" t="s">
        <v>92</v>
      </c>
      <c r="BK822" s="135">
        <f>ROUND(I822*H822,2)</f>
        <v>0</v>
      </c>
      <c r="BL822" s="16" t="s">
        <v>241</v>
      </c>
      <c r="BM822" s="134" t="s">
        <v>809</v>
      </c>
    </row>
    <row r="823" spans="2:65" s="1" customFormat="1" ht="11.25">
      <c r="B823" s="32"/>
      <c r="D823" s="136" t="s">
        <v>136</v>
      </c>
      <c r="F823" s="137" t="s">
        <v>810</v>
      </c>
      <c r="I823" s="138"/>
      <c r="L823" s="32"/>
      <c r="M823" s="139"/>
      <c r="T823" s="53"/>
      <c r="AT823" s="16" t="s">
        <v>136</v>
      </c>
      <c r="AU823" s="16" t="s">
        <v>94</v>
      </c>
    </row>
    <row r="824" spans="2:65" s="12" customFormat="1" ht="11.25">
      <c r="B824" s="140"/>
      <c r="D824" s="141" t="s">
        <v>138</v>
      </c>
      <c r="E824" s="142" t="s">
        <v>82</v>
      </c>
      <c r="F824" s="143" t="s">
        <v>140</v>
      </c>
      <c r="H824" s="142" t="s">
        <v>82</v>
      </c>
      <c r="I824" s="144"/>
      <c r="L824" s="140"/>
      <c r="M824" s="145"/>
      <c r="T824" s="146"/>
      <c r="AT824" s="142" t="s">
        <v>138</v>
      </c>
      <c r="AU824" s="142" t="s">
        <v>94</v>
      </c>
      <c r="AV824" s="12" t="s">
        <v>92</v>
      </c>
      <c r="AW824" s="12" t="s">
        <v>42</v>
      </c>
      <c r="AX824" s="12" t="s">
        <v>84</v>
      </c>
      <c r="AY824" s="142" t="s">
        <v>127</v>
      </c>
    </row>
    <row r="825" spans="2:65" s="12" customFormat="1" ht="11.25">
      <c r="B825" s="140"/>
      <c r="D825" s="141" t="s">
        <v>138</v>
      </c>
      <c r="E825" s="142" t="s">
        <v>82</v>
      </c>
      <c r="F825" s="143" t="s">
        <v>333</v>
      </c>
      <c r="H825" s="142" t="s">
        <v>82</v>
      </c>
      <c r="I825" s="144"/>
      <c r="L825" s="140"/>
      <c r="M825" s="145"/>
      <c r="T825" s="146"/>
      <c r="AT825" s="142" t="s">
        <v>138</v>
      </c>
      <c r="AU825" s="142" t="s">
        <v>94</v>
      </c>
      <c r="AV825" s="12" t="s">
        <v>92</v>
      </c>
      <c r="AW825" s="12" t="s">
        <v>42</v>
      </c>
      <c r="AX825" s="12" t="s">
        <v>84</v>
      </c>
      <c r="AY825" s="142" t="s">
        <v>127</v>
      </c>
    </row>
    <row r="826" spans="2:65" s="13" customFormat="1" ht="11.25">
      <c r="B826" s="147"/>
      <c r="D826" s="141" t="s">
        <v>138</v>
      </c>
      <c r="E826" s="148" t="s">
        <v>82</v>
      </c>
      <c r="F826" s="149" t="s">
        <v>811</v>
      </c>
      <c r="H826" s="150">
        <v>1.5</v>
      </c>
      <c r="I826" s="151"/>
      <c r="L826" s="147"/>
      <c r="M826" s="152"/>
      <c r="T826" s="153"/>
      <c r="AT826" s="148" t="s">
        <v>138</v>
      </c>
      <c r="AU826" s="148" t="s">
        <v>94</v>
      </c>
      <c r="AV826" s="13" t="s">
        <v>94</v>
      </c>
      <c r="AW826" s="13" t="s">
        <v>42</v>
      </c>
      <c r="AX826" s="13" t="s">
        <v>92</v>
      </c>
      <c r="AY826" s="148" t="s">
        <v>127</v>
      </c>
    </row>
    <row r="827" spans="2:65" s="1" customFormat="1" ht="24.2" customHeight="1">
      <c r="B827" s="32"/>
      <c r="C827" s="161" t="s">
        <v>812</v>
      </c>
      <c r="D827" s="161" t="s">
        <v>194</v>
      </c>
      <c r="E827" s="162" t="s">
        <v>813</v>
      </c>
      <c r="F827" s="163" t="s">
        <v>814</v>
      </c>
      <c r="G827" s="164" t="s">
        <v>225</v>
      </c>
      <c r="H827" s="165">
        <v>1.5</v>
      </c>
      <c r="I827" s="166"/>
      <c r="J827" s="167">
        <f>ROUND(I827*H827,2)</f>
        <v>0</v>
      </c>
      <c r="K827" s="163" t="s">
        <v>133</v>
      </c>
      <c r="L827" s="168"/>
      <c r="M827" s="169" t="s">
        <v>82</v>
      </c>
      <c r="N827" s="170" t="s">
        <v>54</v>
      </c>
      <c r="P827" s="132">
        <f>O827*H827</f>
        <v>0</v>
      </c>
      <c r="Q827" s="132">
        <v>1.5959999999999998E-2</v>
      </c>
      <c r="R827" s="132">
        <f>Q827*H827</f>
        <v>2.3939999999999996E-2</v>
      </c>
      <c r="S827" s="132">
        <v>0</v>
      </c>
      <c r="T827" s="133">
        <f>S827*H827</f>
        <v>0</v>
      </c>
      <c r="AR827" s="134" t="s">
        <v>247</v>
      </c>
      <c r="AT827" s="134" t="s">
        <v>194</v>
      </c>
      <c r="AU827" s="134" t="s">
        <v>94</v>
      </c>
      <c r="AY827" s="16" t="s">
        <v>127</v>
      </c>
      <c r="BE827" s="135">
        <f>IF(N827="základní",J827,0)</f>
        <v>0</v>
      </c>
      <c r="BF827" s="135">
        <f>IF(N827="snížená",J827,0)</f>
        <v>0</v>
      </c>
      <c r="BG827" s="135">
        <f>IF(N827="zákl. přenesená",J827,0)</f>
        <v>0</v>
      </c>
      <c r="BH827" s="135">
        <f>IF(N827="sníž. přenesená",J827,0)</f>
        <v>0</v>
      </c>
      <c r="BI827" s="135">
        <f>IF(N827="nulová",J827,0)</f>
        <v>0</v>
      </c>
      <c r="BJ827" s="16" t="s">
        <v>92</v>
      </c>
      <c r="BK827" s="135">
        <f>ROUND(I827*H827,2)</f>
        <v>0</v>
      </c>
      <c r="BL827" s="16" t="s">
        <v>241</v>
      </c>
      <c r="BM827" s="134" t="s">
        <v>815</v>
      </c>
    </row>
    <row r="828" spans="2:65" s="12" customFormat="1" ht="11.25">
      <c r="B828" s="140"/>
      <c r="D828" s="141" t="s">
        <v>138</v>
      </c>
      <c r="E828" s="142" t="s">
        <v>82</v>
      </c>
      <c r="F828" s="143" t="s">
        <v>140</v>
      </c>
      <c r="H828" s="142" t="s">
        <v>82</v>
      </c>
      <c r="I828" s="144"/>
      <c r="L828" s="140"/>
      <c r="M828" s="145"/>
      <c r="T828" s="146"/>
      <c r="AT828" s="142" t="s">
        <v>138</v>
      </c>
      <c r="AU828" s="142" t="s">
        <v>94</v>
      </c>
      <c r="AV828" s="12" t="s">
        <v>92</v>
      </c>
      <c r="AW828" s="12" t="s">
        <v>42</v>
      </c>
      <c r="AX828" s="12" t="s">
        <v>84</v>
      </c>
      <c r="AY828" s="142" t="s">
        <v>127</v>
      </c>
    </row>
    <row r="829" spans="2:65" s="12" customFormat="1" ht="11.25">
      <c r="B829" s="140"/>
      <c r="D829" s="141" t="s">
        <v>138</v>
      </c>
      <c r="E829" s="142" t="s">
        <v>82</v>
      </c>
      <c r="F829" s="143" t="s">
        <v>333</v>
      </c>
      <c r="H829" s="142" t="s">
        <v>82</v>
      </c>
      <c r="I829" s="144"/>
      <c r="L829" s="140"/>
      <c r="M829" s="145"/>
      <c r="T829" s="146"/>
      <c r="AT829" s="142" t="s">
        <v>138</v>
      </c>
      <c r="AU829" s="142" t="s">
        <v>94</v>
      </c>
      <c r="AV829" s="12" t="s">
        <v>92</v>
      </c>
      <c r="AW829" s="12" t="s">
        <v>42</v>
      </c>
      <c r="AX829" s="12" t="s">
        <v>84</v>
      </c>
      <c r="AY829" s="142" t="s">
        <v>127</v>
      </c>
    </row>
    <row r="830" spans="2:65" s="13" customFormat="1" ht="11.25">
      <c r="B830" s="147"/>
      <c r="D830" s="141" t="s">
        <v>138</v>
      </c>
      <c r="E830" s="148" t="s">
        <v>82</v>
      </c>
      <c r="F830" s="149" t="s">
        <v>811</v>
      </c>
      <c r="H830" s="150">
        <v>1.5</v>
      </c>
      <c r="I830" s="151"/>
      <c r="L830" s="147"/>
      <c r="M830" s="152"/>
      <c r="T830" s="153"/>
      <c r="AT830" s="148" t="s">
        <v>138</v>
      </c>
      <c r="AU830" s="148" t="s">
        <v>94</v>
      </c>
      <c r="AV830" s="13" t="s">
        <v>94</v>
      </c>
      <c r="AW830" s="13" t="s">
        <v>42</v>
      </c>
      <c r="AX830" s="13" t="s">
        <v>92</v>
      </c>
      <c r="AY830" s="148" t="s">
        <v>127</v>
      </c>
    </row>
    <row r="831" spans="2:65" s="1" customFormat="1" ht="37.9" customHeight="1">
      <c r="B831" s="32"/>
      <c r="C831" s="123" t="s">
        <v>816</v>
      </c>
      <c r="D831" s="123" t="s">
        <v>129</v>
      </c>
      <c r="E831" s="124" t="s">
        <v>817</v>
      </c>
      <c r="F831" s="125" t="s">
        <v>818</v>
      </c>
      <c r="G831" s="126" t="s">
        <v>188</v>
      </c>
      <c r="H831" s="127">
        <v>1</v>
      </c>
      <c r="I831" s="128"/>
      <c r="J831" s="129">
        <f>ROUND(I831*H831,2)</f>
        <v>0</v>
      </c>
      <c r="K831" s="125" t="s">
        <v>133</v>
      </c>
      <c r="L831" s="32"/>
      <c r="M831" s="130" t="s">
        <v>82</v>
      </c>
      <c r="N831" s="131" t="s">
        <v>54</v>
      </c>
      <c r="P831" s="132">
        <f>O831*H831</f>
        <v>0</v>
      </c>
      <c r="Q831" s="132">
        <v>0.23974999999999999</v>
      </c>
      <c r="R831" s="132">
        <f>Q831*H831</f>
        <v>0.23974999999999999</v>
      </c>
      <c r="S831" s="132">
        <v>0</v>
      </c>
      <c r="T831" s="133">
        <f>S831*H831</f>
        <v>0</v>
      </c>
      <c r="AR831" s="134" t="s">
        <v>241</v>
      </c>
      <c r="AT831" s="134" t="s">
        <v>129</v>
      </c>
      <c r="AU831" s="134" t="s">
        <v>94</v>
      </c>
      <c r="AY831" s="16" t="s">
        <v>127</v>
      </c>
      <c r="BE831" s="135">
        <f>IF(N831="základní",J831,0)</f>
        <v>0</v>
      </c>
      <c r="BF831" s="135">
        <f>IF(N831="snížená",J831,0)</f>
        <v>0</v>
      </c>
      <c r="BG831" s="135">
        <f>IF(N831="zákl. přenesená",J831,0)</f>
        <v>0</v>
      </c>
      <c r="BH831" s="135">
        <f>IF(N831="sníž. přenesená",J831,0)</f>
        <v>0</v>
      </c>
      <c r="BI831" s="135">
        <f>IF(N831="nulová",J831,0)</f>
        <v>0</v>
      </c>
      <c r="BJ831" s="16" t="s">
        <v>92</v>
      </c>
      <c r="BK831" s="135">
        <f>ROUND(I831*H831,2)</f>
        <v>0</v>
      </c>
      <c r="BL831" s="16" t="s">
        <v>241</v>
      </c>
      <c r="BM831" s="134" t="s">
        <v>819</v>
      </c>
    </row>
    <row r="832" spans="2:65" s="1" customFormat="1" ht="11.25">
      <c r="B832" s="32"/>
      <c r="D832" s="136" t="s">
        <v>136</v>
      </c>
      <c r="F832" s="137" t="s">
        <v>820</v>
      </c>
      <c r="I832" s="138"/>
      <c r="L832" s="32"/>
      <c r="M832" s="139"/>
      <c r="T832" s="53"/>
      <c r="AT832" s="16" t="s">
        <v>136</v>
      </c>
      <c r="AU832" s="16" t="s">
        <v>94</v>
      </c>
    </row>
    <row r="833" spans="2:65" s="12" customFormat="1" ht="11.25">
      <c r="B833" s="140"/>
      <c r="D833" s="141" t="s">
        <v>138</v>
      </c>
      <c r="E833" s="142" t="s">
        <v>82</v>
      </c>
      <c r="F833" s="143" t="s">
        <v>139</v>
      </c>
      <c r="H833" s="142" t="s">
        <v>82</v>
      </c>
      <c r="I833" s="144"/>
      <c r="L833" s="140"/>
      <c r="M833" s="145"/>
      <c r="T833" s="146"/>
      <c r="AT833" s="142" t="s">
        <v>138</v>
      </c>
      <c r="AU833" s="142" t="s">
        <v>94</v>
      </c>
      <c r="AV833" s="12" t="s">
        <v>92</v>
      </c>
      <c r="AW833" s="12" t="s">
        <v>42</v>
      </c>
      <c r="AX833" s="12" t="s">
        <v>84</v>
      </c>
      <c r="AY833" s="142" t="s">
        <v>127</v>
      </c>
    </row>
    <row r="834" spans="2:65" s="12" customFormat="1" ht="11.25">
      <c r="B834" s="140"/>
      <c r="D834" s="141" t="s">
        <v>138</v>
      </c>
      <c r="E834" s="142" t="s">
        <v>82</v>
      </c>
      <c r="F834" s="143" t="s">
        <v>255</v>
      </c>
      <c r="H834" s="142" t="s">
        <v>82</v>
      </c>
      <c r="I834" s="144"/>
      <c r="L834" s="140"/>
      <c r="M834" s="145"/>
      <c r="T834" s="146"/>
      <c r="AT834" s="142" t="s">
        <v>138</v>
      </c>
      <c r="AU834" s="142" t="s">
        <v>94</v>
      </c>
      <c r="AV834" s="12" t="s">
        <v>92</v>
      </c>
      <c r="AW834" s="12" t="s">
        <v>42</v>
      </c>
      <c r="AX834" s="12" t="s">
        <v>84</v>
      </c>
      <c r="AY834" s="142" t="s">
        <v>127</v>
      </c>
    </row>
    <row r="835" spans="2:65" s="12" customFormat="1" ht="11.25">
      <c r="B835" s="140"/>
      <c r="D835" s="141" t="s">
        <v>138</v>
      </c>
      <c r="E835" s="142" t="s">
        <v>82</v>
      </c>
      <c r="F835" s="143" t="s">
        <v>275</v>
      </c>
      <c r="H835" s="142" t="s">
        <v>82</v>
      </c>
      <c r="I835" s="144"/>
      <c r="L835" s="140"/>
      <c r="M835" s="145"/>
      <c r="T835" s="146"/>
      <c r="AT835" s="142" t="s">
        <v>138</v>
      </c>
      <c r="AU835" s="142" t="s">
        <v>94</v>
      </c>
      <c r="AV835" s="12" t="s">
        <v>92</v>
      </c>
      <c r="AW835" s="12" t="s">
        <v>42</v>
      </c>
      <c r="AX835" s="12" t="s">
        <v>84</v>
      </c>
      <c r="AY835" s="142" t="s">
        <v>127</v>
      </c>
    </row>
    <row r="836" spans="2:65" s="13" customFormat="1" ht="11.25">
      <c r="B836" s="147"/>
      <c r="D836" s="141" t="s">
        <v>138</v>
      </c>
      <c r="E836" s="148" t="s">
        <v>82</v>
      </c>
      <c r="F836" s="149" t="s">
        <v>92</v>
      </c>
      <c r="H836" s="150">
        <v>1</v>
      </c>
      <c r="I836" s="151"/>
      <c r="L836" s="147"/>
      <c r="M836" s="152"/>
      <c r="T836" s="153"/>
      <c r="AT836" s="148" t="s">
        <v>138</v>
      </c>
      <c r="AU836" s="148" t="s">
        <v>94</v>
      </c>
      <c r="AV836" s="13" t="s">
        <v>94</v>
      </c>
      <c r="AW836" s="13" t="s">
        <v>42</v>
      </c>
      <c r="AX836" s="13" t="s">
        <v>92</v>
      </c>
      <c r="AY836" s="148" t="s">
        <v>127</v>
      </c>
    </row>
    <row r="837" spans="2:65" s="1" customFormat="1" ht="49.15" customHeight="1">
      <c r="B837" s="32"/>
      <c r="C837" s="123" t="s">
        <v>821</v>
      </c>
      <c r="D837" s="123" t="s">
        <v>129</v>
      </c>
      <c r="E837" s="124" t="s">
        <v>822</v>
      </c>
      <c r="F837" s="125" t="s">
        <v>823</v>
      </c>
      <c r="G837" s="126" t="s">
        <v>225</v>
      </c>
      <c r="H837" s="127">
        <v>3</v>
      </c>
      <c r="I837" s="128"/>
      <c r="J837" s="129">
        <f>ROUND(I837*H837,2)</f>
        <v>0</v>
      </c>
      <c r="K837" s="125" t="s">
        <v>133</v>
      </c>
      <c r="L837" s="32"/>
      <c r="M837" s="130" t="s">
        <v>82</v>
      </c>
      <c r="N837" s="131" t="s">
        <v>54</v>
      </c>
      <c r="P837" s="132">
        <f>O837*H837</f>
        <v>0</v>
      </c>
      <c r="Q837" s="132">
        <v>0</v>
      </c>
      <c r="R837" s="132">
        <f>Q837*H837</f>
        <v>0</v>
      </c>
      <c r="S837" s="132">
        <v>0</v>
      </c>
      <c r="T837" s="133">
        <f>S837*H837</f>
        <v>0</v>
      </c>
      <c r="AR837" s="134" t="s">
        <v>241</v>
      </c>
      <c r="AT837" s="134" t="s">
        <v>129</v>
      </c>
      <c r="AU837" s="134" t="s">
        <v>94</v>
      </c>
      <c r="AY837" s="16" t="s">
        <v>127</v>
      </c>
      <c r="BE837" s="135">
        <f>IF(N837="základní",J837,0)</f>
        <v>0</v>
      </c>
      <c r="BF837" s="135">
        <f>IF(N837="snížená",J837,0)</f>
        <v>0</v>
      </c>
      <c r="BG837" s="135">
        <f>IF(N837="zákl. přenesená",J837,0)</f>
        <v>0</v>
      </c>
      <c r="BH837" s="135">
        <f>IF(N837="sníž. přenesená",J837,0)</f>
        <v>0</v>
      </c>
      <c r="BI837" s="135">
        <f>IF(N837="nulová",J837,0)</f>
        <v>0</v>
      </c>
      <c r="BJ837" s="16" t="s">
        <v>92</v>
      </c>
      <c r="BK837" s="135">
        <f>ROUND(I837*H837,2)</f>
        <v>0</v>
      </c>
      <c r="BL837" s="16" t="s">
        <v>241</v>
      </c>
      <c r="BM837" s="134" t="s">
        <v>824</v>
      </c>
    </row>
    <row r="838" spans="2:65" s="1" customFormat="1" ht="11.25">
      <c r="B838" s="32"/>
      <c r="D838" s="136" t="s">
        <v>136</v>
      </c>
      <c r="F838" s="137" t="s">
        <v>825</v>
      </c>
      <c r="I838" s="138"/>
      <c r="L838" s="32"/>
      <c r="M838" s="139"/>
      <c r="T838" s="53"/>
      <c r="AT838" s="16" t="s">
        <v>136</v>
      </c>
      <c r="AU838" s="16" t="s">
        <v>94</v>
      </c>
    </row>
    <row r="839" spans="2:65" s="12" customFormat="1" ht="11.25">
      <c r="B839" s="140"/>
      <c r="D839" s="141" t="s">
        <v>138</v>
      </c>
      <c r="E839" s="142" t="s">
        <v>82</v>
      </c>
      <c r="F839" s="143" t="s">
        <v>139</v>
      </c>
      <c r="H839" s="142" t="s">
        <v>82</v>
      </c>
      <c r="I839" s="144"/>
      <c r="L839" s="140"/>
      <c r="M839" s="145"/>
      <c r="T839" s="146"/>
      <c r="AT839" s="142" t="s">
        <v>138</v>
      </c>
      <c r="AU839" s="142" t="s">
        <v>94</v>
      </c>
      <c r="AV839" s="12" t="s">
        <v>92</v>
      </c>
      <c r="AW839" s="12" t="s">
        <v>42</v>
      </c>
      <c r="AX839" s="12" t="s">
        <v>84</v>
      </c>
      <c r="AY839" s="142" t="s">
        <v>127</v>
      </c>
    </row>
    <row r="840" spans="2:65" s="12" customFormat="1" ht="22.5">
      <c r="B840" s="140"/>
      <c r="D840" s="141" t="s">
        <v>138</v>
      </c>
      <c r="E840" s="142" t="s">
        <v>82</v>
      </c>
      <c r="F840" s="143" t="s">
        <v>826</v>
      </c>
      <c r="H840" s="142" t="s">
        <v>82</v>
      </c>
      <c r="I840" s="144"/>
      <c r="L840" s="140"/>
      <c r="M840" s="145"/>
      <c r="T840" s="146"/>
      <c r="AT840" s="142" t="s">
        <v>138</v>
      </c>
      <c r="AU840" s="142" t="s">
        <v>94</v>
      </c>
      <c r="AV840" s="12" t="s">
        <v>92</v>
      </c>
      <c r="AW840" s="12" t="s">
        <v>42</v>
      </c>
      <c r="AX840" s="12" t="s">
        <v>84</v>
      </c>
      <c r="AY840" s="142" t="s">
        <v>127</v>
      </c>
    </row>
    <row r="841" spans="2:65" s="13" customFormat="1" ht="11.25">
      <c r="B841" s="147"/>
      <c r="D841" s="141" t="s">
        <v>138</v>
      </c>
      <c r="E841" s="148" t="s">
        <v>82</v>
      </c>
      <c r="F841" s="149" t="s">
        <v>162</v>
      </c>
      <c r="H841" s="150">
        <v>3</v>
      </c>
      <c r="I841" s="151"/>
      <c r="L841" s="147"/>
      <c r="M841" s="152"/>
      <c r="T841" s="153"/>
      <c r="AT841" s="148" t="s">
        <v>138</v>
      </c>
      <c r="AU841" s="148" t="s">
        <v>94</v>
      </c>
      <c r="AV841" s="13" t="s">
        <v>94</v>
      </c>
      <c r="AW841" s="13" t="s">
        <v>42</v>
      </c>
      <c r="AX841" s="13" t="s">
        <v>92</v>
      </c>
      <c r="AY841" s="148" t="s">
        <v>127</v>
      </c>
    </row>
    <row r="842" spans="2:65" s="1" customFormat="1" ht="24.2" customHeight="1">
      <c r="B842" s="32"/>
      <c r="C842" s="161" t="s">
        <v>827</v>
      </c>
      <c r="D842" s="161" t="s">
        <v>194</v>
      </c>
      <c r="E842" s="162" t="s">
        <v>828</v>
      </c>
      <c r="F842" s="163" t="s">
        <v>829</v>
      </c>
      <c r="G842" s="164" t="s">
        <v>225</v>
      </c>
      <c r="H842" s="165">
        <v>3</v>
      </c>
      <c r="I842" s="166"/>
      <c r="J842" s="167">
        <f>ROUND(I842*H842,2)</f>
        <v>0</v>
      </c>
      <c r="K842" s="163" t="s">
        <v>133</v>
      </c>
      <c r="L842" s="168"/>
      <c r="M842" s="169" t="s">
        <v>82</v>
      </c>
      <c r="N842" s="170" t="s">
        <v>54</v>
      </c>
      <c r="P842" s="132">
        <f>O842*H842</f>
        <v>0</v>
      </c>
      <c r="Q842" s="132">
        <v>0.06</v>
      </c>
      <c r="R842" s="132">
        <f>Q842*H842</f>
        <v>0.18</v>
      </c>
      <c r="S842" s="132">
        <v>0</v>
      </c>
      <c r="T842" s="133">
        <f>S842*H842</f>
        <v>0</v>
      </c>
      <c r="AR842" s="134" t="s">
        <v>247</v>
      </c>
      <c r="AT842" s="134" t="s">
        <v>194</v>
      </c>
      <c r="AU842" s="134" t="s">
        <v>94</v>
      </c>
      <c r="AY842" s="16" t="s">
        <v>127</v>
      </c>
      <c r="BE842" s="135">
        <f>IF(N842="základní",J842,0)</f>
        <v>0</v>
      </c>
      <c r="BF842" s="135">
        <f>IF(N842="snížená",J842,0)</f>
        <v>0</v>
      </c>
      <c r="BG842" s="135">
        <f>IF(N842="zákl. přenesená",J842,0)</f>
        <v>0</v>
      </c>
      <c r="BH842" s="135">
        <f>IF(N842="sníž. přenesená",J842,0)</f>
        <v>0</v>
      </c>
      <c r="BI842" s="135">
        <f>IF(N842="nulová",J842,0)</f>
        <v>0</v>
      </c>
      <c r="BJ842" s="16" t="s">
        <v>92</v>
      </c>
      <c r="BK842" s="135">
        <f>ROUND(I842*H842,2)</f>
        <v>0</v>
      </c>
      <c r="BL842" s="16" t="s">
        <v>241</v>
      </c>
      <c r="BM842" s="134" t="s">
        <v>830</v>
      </c>
    </row>
    <row r="843" spans="2:65" s="12" customFormat="1" ht="11.25">
      <c r="B843" s="140"/>
      <c r="D843" s="141" t="s">
        <v>138</v>
      </c>
      <c r="E843" s="142" t="s">
        <v>82</v>
      </c>
      <c r="F843" s="143" t="s">
        <v>139</v>
      </c>
      <c r="H843" s="142" t="s">
        <v>82</v>
      </c>
      <c r="I843" s="144"/>
      <c r="L843" s="140"/>
      <c r="M843" s="145"/>
      <c r="T843" s="146"/>
      <c r="AT843" s="142" t="s">
        <v>138</v>
      </c>
      <c r="AU843" s="142" t="s">
        <v>94</v>
      </c>
      <c r="AV843" s="12" t="s">
        <v>92</v>
      </c>
      <c r="AW843" s="12" t="s">
        <v>42</v>
      </c>
      <c r="AX843" s="12" t="s">
        <v>84</v>
      </c>
      <c r="AY843" s="142" t="s">
        <v>127</v>
      </c>
    </row>
    <row r="844" spans="2:65" s="12" customFormat="1" ht="22.5">
      <c r="B844" s="140"/>
      <c r="D844" s="141" t="s">
        <v>138</v>
      </c>
      <c r="E844" s="142" t="s">
        <v>82</v>
      </c>
      <c r="F844" s="143" t="s">
        <v>826</v>
      </c>
      <c r="H844" s="142" t="s">
        <v>82</v>
      </c>
      <c r="I844" s="144"/>
      <c r="L844" s="140"/>
      <c r="M844" s="145"/>
      <c r="T844" s="146"/>
      <c r="AT844" s="142" t="s">
        <v>138</v>
      </c>
      <c r="AU844" s="142" t="s">
        <v>94</v>
      </c>
      <c r="AV844" s="12" t="s">
        <v>92</v>
      </c>
      <c r="AW844" s="12" t="s">
        <v>42</v>
      </c>
      <c r="AX844" s="12" t="s">
        <v>84</v>
      </c>
      <c r="AY844" s="142" t="s">
        <v>127</v>
      </c>
    </row>
    <row r="845" spans="2:65" s="13" customFormat="1" ht="11.25">
      <c r="B845" s="147"/>
      <c r="D845" s="141" t="s">
        <v>138</v>
      </c>
      <c r="E845" s="148" t="s">
        <v>82</v>
      </c>
      <c r="F845" s="149" t="s">
        <v>162</v>
      </c>
      <c r="H845" s="150">
        <v>3</v>
      </c>
      <c r="I845" s="151"/>
      <c r="L845" s="147"/>
      <c r="M845" s="152"/>
      <c r="T845" s="153"/>
      <c r="AT845" s="148" t="s">
        <v>138</v>
      </c>
      <c r="AU845" s="148" t="s">
        <v>94</v>
      </c>
      <c r="AV845" s="13" t="s">
        <v>94</v>
      </c>
      <c r="AW845" s="13" t="s">
        <v>42</v>
      </c>
      <c r="AX845" s="13" t="s">
        <v>92</v>
      </c>
      <c r="AY845" s="148" t="s">
        <v>127</v>
      </c>
    </row>
    <row r="846" spans="2:65" s="1" customFormat="1" ht="21.75" customHeight="1">
      <c r="B846" s="32"/>
      <c r="C846" s="161" t="s">
        <v>831</v>
      </c>
      <c r="D846" s="161" t="s">
        <v>194</v>
      </c>
      <c r="E846" s="162" t="s">
        <v>832</v>
      </c>
      <c r="F846" s="163" t="s">
        <v>833</v>
      </c>
      <c r="G846" s="164" t="s">
        <v>188</v>
      </c>
      <c r="H846" s="165">
        <v>6</v>
      </c>
      <c r="I846" s="166"/>
      <c r="J846" s="167">
        <f>ROUND(I846*H846,2)</f>
        <v>0</v>
      </c>
      <c r="K846" s="163" t="s">
        <v>133</v>
      </c>
      <c r="L846" s="168"/>
      <c r="M846" s="169" t="s">
        <v>82</v>
      </c>
      <c r="N846" s="170" t="s">
        <v>54</v>
      </c>
      <c r="P846" s="132">
        <f>O846*H846</f>
        <v>0</v>
      </c>
      <c r="Q846" s="132">
        <v>9.5999999999999992E-3</v>
      </c>
      <c r="R846" s="132">
        <f>Q846*H846</f>
        <v>5.7599999999999998E-2</v>
      </c>
      <c r="S846" s="132">
        <v>0</v>
      </c>
      <c r="T846" s="133">
        <f>S846*H846</f>
        <v>0</v>
      </c>
      <c r="AR846" s="134" t="s">
        <v>247</v>
      </c>
      <c r="AT846" s="134" t="s">
        <v>194</v>
      </c>
      <c r="AU846" s="134" t="s">
        <v>94</v>
      </c>
      <c r="AY846" s="16" t="s">
        <v>127</v>
      </c>
      <c r="BE846" s="135">
        <f>IF(N846="základní",J846,0)</f>
        <v>0</v>
      </c>
      <c r="BF846" s="135">
        <f>IF(N846="snížená",J846,0)</f>
        <v>0</v>
      </c>
      <c r="BG846" s="135">
        <f>IF(N846="zákl. přenesená",J846,0)</f>
        <v>0</v>
      </c>
      <c r="BH846" s="135">
        <f>IF(N846="sníž. přenesená",J846,0)</f>
        <v>0</v>
      </c>
      <c r="BI846" s="135">
        <f>IF(N846="nulová",J846,0)</f>
        <v>0</v>
      </c>
      <c r="BJ846" s="16" t="s">
        <v>92</v>
      </c>
      <c r="BK846" s="135">
        <f>ROUND(I846*H846,2)</f>
        <v>0</v>
      </c>
      <c r="BL846" s="16" t="s">
        <v>241</v>
      </c>
      <c r="BM846" s="134" t="s">
        <v>834</v>
      </c>
    </row>
    <row r="847" spans="2:65" s="12" customFormat="1" ht="11.25">
      <c r="B847" s="140"/>
      <c r="D847" s="141" t="s">
        <v>138</v>
      </c>
      <c r="E847" s="142" t="s">
        <v>82</v>
      </c>
      <c r="F847" s="143" t="s">
        <v>139</v>
      </c>
      <c r="H847" s="142" t="s">
        <v>82</v>
      </c>
      <c r="I847" s="144"/>
      <c r="L847" s="140"/>
      <c r="M847" s="145"/>
      <c r="T847" s="146"/>
      <c r="AT847" s="142" t="s">
        <v>138</v>
      </c>
      <c r="AU847" s="142" t="s">
        <v>94</v>
      </c>
      <c r="AV847" s="12" t="s">
        <v>92</v>
      </c>
      <c r="AW847" s="12" t="s">
        <v>42</v>
      </c>
      <c r="AX847" s="12" t="s">
        <v>84</v>
      </c>
      <c r="AY847" s="142" t="s">
        <v>127</v>
      </c>
    </row>
    <row r="848" spans="2:65" s="12" customFormat="1" ht="22.5">
      <c r="B848" s="140"/>
      <c r="D848" s="141" t="s">
        <v>138</v>
      </c>
      <c r="E848" s="142" t="s">
        <v>82</v>
      </c>
      <c r="F848" s="143" t="s">
        <v>826</v>
      </c>
      <c r="H848" s="142" t="s">
        <v>82</v>
      </c>
      <c r="I848" s="144"/>
      <c r="L848" s="140"/>
      <c r="M848" s="145"/>
      <c r="T848" s="146"/>
      <c r="AT848" s="142" t="s">
        <v>138</v>
      </c>
      <c r="AU848" s="142" t="s">
        <v>94</v>
      </c>
      <c r="AV848" s="12" t="s">
        <v>92</v>
      </c>
      <c r="AW848" s="12" t="s">
        <v>42</v>
      </c>
      <c r="AX848" s="12" t="s">
        <v>84</v>
      </c>
      <c r="AY848" s="142" t="s">
        <v>127</v>
      </c>
    </row>
    <row r="849" spans="2:65" s="13" customFormat="1" ht="11.25">
      <c r="B849" s="147"/>
      <c r="D849" s="141" t="s">
        <v>138</v>
      </c>
      <c r="E849" s="148" t="s">
        <v>82</v>
      </c>
      <c r="F849" s="149" t="s">
        <v>835</v>
      </c>
      <c r="H849" s="150">
        <v>6</v>
      </c>
      <c r="I849" s="151"/>
      <c r="L849" s="147"/>
      <c r="M849" s="152"/>
      <c r="T849" s="153"/>
      <c r="AT849" s="148" t="s">
        <v>138</v>
      </c>
      <c r="AU849" s="148" t="s">
        <v>94</v>
      </c>
      <c r="AV849" s="13" t="s">
        <v>94</v>
      </c>
      <c r="AW849" s="13" t="s">
        <v>42</v>
      </c>
      <c r="AX849" s="13" t="s">
        <v>92</v>
      </c>
      <c r="AY849" s="148" t="s">
        <v>127</v>
      </c>
    </row>
    <row r="850" spans="2:65" s="11" customFormat="1" ht="25.9" customHeight="1">
      <c r="B850" s="111"/>
      <c r="D850" s="112" t="s">
        <v>83</v>
      </c>
      <c r="E850" s="113" t="s">
        <v>836</v>
      </c>
      <c r="F850" s="113" t="s">
        <v>837</v>
      </c>
      <c r="I850" s="114"/>
      <c r="J850" s="115">
        <f>BK850</f>
        <v>0</v>
      </c>
      <c r="L850" s="111"/>
      <c r="M850" s="116"/>
      <c r="P850" s="117">
        <f>P851+P868</f>
        <v>0</v>
      </c>
      <c r="R850" s="117">
        <f>R851+R868</f>
        <v>0</v>
      </c>
      <c r="T850" s="118">
        <f>T851+T868</f>
        <v>0</v>
      </c>
      <c r="AR850" s="112" t="s">
        <v>185</v>
      </c>
      <c r="AT850" s="119" t="s">
        <v>83</v>
      </c>
      <c r="AU850" s="119" t="s">
        <v>84</v>
      </c>
      <c r="AY850" s="112" t="s">
        <v>127</v>
      </c>
      <c r="BK850" s="120">
        <f>BK851+BK868</f>
        <v>0</v>
      </c>
    </row>
    <row r="851" spans="2:65" s="11" customFormat="1" ht="22.9" customHeight="1">
      <c r="B851" s="111"/>
      <c r="D851" s="112" t="s">
        <v>83</v>
      </c>
      <c r="E851" s="121" t="s">
        <v>838</v>
      </c>
      <c r="F851" s="121" t="s">
        <v>839</v>
      </c>
      <c r="I851" s="114"/>
      <c r="J851" s="122">
        <f>BK851</f>
        <v>0</v>
      </c>
      <c r="L851" s="111"/>
      <c r="M851" s="116"/>
      <c r="P851" s="117">
        <f>SUM(P852:P867)</f>
        <v>0</v>
      </c>
      <c r="R851" s="117">
        <f>SUM(R852:R867)</f>
        <v>0</v>
      </c>
      <c r="T851" s="118">
        <f>SUM(T852:T867)</f>
        <v>0</v>
      </c>
      <c r="AR851" s="112" t="s">
        <v>185</v>
      </c>
      <c r="AT851" s="119" t="s">
        <v>83</v>
      </c>
      <c r="AU851" s="119" t="s">
        <v>92</v>
      </c>
      <c r="AY851" s="112" t="s">
        <v>127</v>
      </c>
      <c r="BK851" s="120">
        <f>SUM(BK852:BK867)</f>
        <v>0</v>
      </c>
    </row>
    <row r="852" spans="2:65" s="1" customFormat="1" ht="16.5" customHeight="1">
      <c r="B852" s="32"/>
      <c r="C852" s="123" t="s">
        <v>840</v>
      </c>
      <c r="D852" s="123" t="s">
        <v>129</v>
      </c>
      <c r="E852" s="124" t="s">
        <v>841</v>
      </c>
      <c r="F852" s="125" t="s">
        <v>842</v>
      </c>
      <c r="G852" s="126" t="s">
        <v>188</v>
      </c>
      <c r="H852" s="127">
        <v>1</v>
      </c>
      <c r="I852" s="128"/>
      <c r="J852" s="129">
        <f>ROUND(I852*H852,2)</f>
        <v>0</v>
      </c>
      <c r="K852" s="125" t="s">
        <v>133</v>
      </c>
      <c r="L852" s="32"/>
      <c r="M852" s="130" t="s">
        <v>82</v>
      </c>
      <c r="N852" s="131" t="s">
        <v>54</v>
      </c>
      <c r="P852" s="132">
        <f>O852*H852</f>
        <v>0</v>
      </c>
      <c r="Q852" s="132">
        <v>0</v>
      </c>
      <c r="R852" s="132">
        <f>Q852*H852</f>
        <v>0</v>
      </c>
      <c r="S852" s="132">
        <v>0</v>
      </c>
      <c r="T852" s="133">
        <f>S852*H852</f>
        <v>0</v>
      </c>
      <c r="AR852" s="134" t="s">
        <v>843</v>
      </c>
      <c r="AT852" s="134" t="s">
        <v>129</v>
      </c>
      <c r="AU852" s="134" t="s">
        <v>94</v>
      </c>
      <c r="AY852" s="16" t="s">
        <v>127</v>
      </c>
      <c r="BE852" s="135">
        <f>IF(N852="základní",J852,0)</f>
        <v>0</v>
      </c>
      <c r="BF852" s="135">
        <f>IF(N852="snížená",J852,0)</f>
        <v>0</v>
      </c>
      <c r="BG852" s="135">
        <f>IF(N852="zákl. přenesená",J852,0)</f>
        <v>0</v>
      </c>
      <c r="BH852" s="135">
        <f>IF(N852="sníž. přenesená",J852,0)</f>
        <v>0</v>
      </c>
      <c r="BI852" s="135">
        <f>IF(N852="nulová",J852,0)</f>
        <v>0</v>
      </c>
      <c r="BJ852" s="16" t="s">
        <v>92</v>
      </c>
      <c r="BK852" s="135">
        <f>ROUND(I852*H852,2)</f>
        <v>0</v>
      </c>
      <c r="BL852" s="16" t="s">
        <v>843</v>
      </c>
      <c r="BM852" s="134" t="s">
        <v>844</v>
      </c>
    </row>
    <row r="853" spans="2:65" s="1" customFormat="1" ht="11.25">
      <c r="B853" s="32"/>
      <c r="D853" s="136" t="s">
        <v>136</v>
      </c>
      <c r="F853" s="137" t="s">
        <v>845</v>
      </c>
      <c r="I853" s="138"/>
      <c r="L853" s="32"/>
      <c r="M853" s="139"/>
      <c r="T853" s="53"/>
      <c r="AT853" s="16" t="s">
        <v>136</v>
      </c>
      <c r="AU853" s="16" t="s">
        <v>94</v>
      </c>
    </row>
    <row r="854" spans="2:65" s="12" customFormat="1" ht="11.25">
      <c r="B854" s="140"/>
      <c r="D854" s="141" t="s">
        <v>138</v>
      </c>
      <c r="E854" s="142" t="s">
        <v>82</v>
      </c>
      <c r="F854" s="143" t="s">
        <v>846</v>
      </c>
      <c r="H854" s="142" t="s">
        <v>82</v>
      </c>
      <c r="I854" s="144"/>
      <c r="L854" s="140"/>
      <c r="M854" s="145"/>
      <c r="T854" s="146"/>
      <c r="AT854" s="142" t="s">
        <v>138</v>
      </c>
      <c r="AU854" s="142" t="s">
        <v>94</v>
      </c>
      <c r="AV854" s="12" t="s">
        <v>92</v>
      </c>
      <c r="AW854" s="12" t="s">
        <v>42</v>
      </c>
      <c r="AX854" s="12" t="s">
        <v>84</v>
      </c>
      <c r="AY854" s="142" t="s">
        <v>127</v>
      </c>
    </row>
    <row r="855" spans="2:65" s="13" customFormat="1" ht="11.25">
      <c r="B855" s="147"/>
      <c r="D855" s="141" t="s">
        <v>138</v>
      </c>
      <c r="E855" s="148" t="s">
        <v>82</v>
      </c>
      <c r="F855" s="149" t="s">
        <v>92</v>
      </c>
      <c r="H855" s="150">
        <v>1</v>
      </c>
      <c r="I855" s="151"/>
      <c r="L855" s="147"/>
      <c r="M855" s="152"/>
      <c r="T855" s="153"/>
      <c r="AT855" s="148" t="s">
        <v>138</v>
      </c>
      <c r="AU855" s="148" t="s">
        <v>94</v>
      </c>
      <c r="AV855" s="13" t="s">
        <v>94</v>
      </c>
      <c r="AW855" s="13" t="s">
        <v>42</v>
      </c>
      <c r="AX855" s="13" t="s">
        <v>92</v>
      </c>
      <c r="AY855" s="148" t="s">
        <v>127</v>
      </c>
    </row>
    <row r="856" spans="2:65" s="1" customFormat="1" ht="16.5" customHeight="1">
      <c r="B856" s="32"/>
      <c r="C856" s="123" t="s">
        <v>847</v>
      </c>
      <c r="D856" s="123" t="s">
        <v>129</v>
      </c>
      <c r="E856" s="124" t="s">
        <v>848</v>
      </c>
      <c r="F856" s="125" t="s">
        <v>849</v>
      </c>
      <c r="G856" s="126" t="s">
        <v>188</v>
      </c>
      <c r="H856" s="127">
        <v>1</v>
      </c>
      <c r="I856" s="128"/>
      <c r="J856" s="129">
        <f>ROUND(I856*H856,2)</f>
        <v>0</v>
      </c>
      <c r="K856" s="125" t="s">
        <v>133</v>
      </c>
      <c r="L856" s="32"/>
      <c r="M856" s="130" t="s">
        <v>82</v>
      </c>
      <c r="N856" s="131" t="s">
        <v>54</v>
      </c>
      <c r="P856" s="132">
        <f>O856*H856</f>
        <v>0</v>
      </c>
      <c r="Q856" s="132">
        <v>0</v>
      </c>
      <c r="R856" s="132">
        <f>Q856*H856</f>
        <v>0</v>
      </c>
      <c r="S856" s="132">
        <v>0</v>
      </c>
      <c r="T856" s="133">
        <f>S856*H856</f>
        <v>0</v>
      </c>
      <c r="AR856" s="134" t="s">
        <v>843</v>
      </c>
      <c r="AT856" s="134" t="s">
        <v>129</v>
      </c>
      <c r="AU856" s="134" t="s">
        <v>94</v>
      </c>
      <c r="AY856" s="16" t="s">
        <v>127</v>
      </c>
      <c r="BE856" s="135">
        <f>IF(N856="základní",J856,0)</f>
        <v>0</v>
      </c>
      <c r="BF856" s="135">
        <f>IF(N856="snížená",J856,0)</f>
        <v>0</v>
      </c>
      <c r="BG856" s="135">
        <f>IF(N856="zákl. přenesená",J856,0)</f>
        <v>0</v>
      </c>
      <c r="BH856" s="135">
        <f>IF(N856="sníž. přenesená",J856,0)</f>
        <v>0</v>
      </c>
      <c r="BI856" s="135">
        <f>IF(N856="nulová",J856,0)</f>
        <v>0</v>
      </c>
      <c r="BJ856" s="16" t="s">
        <v>92</v>
      </c>
      <c r="BK856" s="135">
        <f>ROUND(I856*H856,2)</f>
        <v>0</v>
      </c>
      <c r="BL856" s="16" t="s">
        <v>843</v>
      </c>
      <c r="BM856" s="134" t="s">
        <v>850</v>
      </c>
    </row>
    <row r="857" spans="2:65" s="1" customFormat="1" ht="11.25">
      <c r="B857" s="32"/>
      <c r="D857" s="136" t="s">
        <v>136</v>
      </c>
      <c r="F857" s="137" t="s">
        <v>851</v>
      </c>
      <c r="I857" s="138"/>
      <c r="L857" s="32"/>
      <c r="M857" s="139"/>
      <c r="T857" s="53"/>
      <c r="AT857" s="16" t="s">
        <v>136</v>
      </c>
      <c r="AU857" s="16" t="s">
        <v>94</v>
      </c>
    </row>
    <row r="858" spans="2:65" s="12" customFormat="1" ht="11.25">
      <c r="B858" s="140"/>
      <c r="D858" s="141" t="s">
        <v>138</v>
      </c>
      <c r="E858" s="142" t="s">
        <v>82</v>
      </c>
      <c r="F858" s="143" t="s">
        <v>852</v>
      </c>
      <c r="H858" s="142" t="s">
        <v>82</v>
      </c>
      <c r="I858" s="144"/>
      <c r="L858" s="140"/>
      <c r="M858" s="145"/>
      <c r="T858" s="146"/>
      <c r="AT858" s="142" t="s">
        <v>138</v>
      </c>
      <c r="AU858" s="142" t="s">
        <v>94</v>
      </c>
      <c r="AV858" s="12" t="s">
        <v>92</v>
      </c>
      <c r="AW858" s="12" t="s">
        <v>42</v>
      </c>
      <c r="AX858" s="12" t="s">
        <v>84</v>
      </c>
      <c r="AY858" s="142" t="s">
        <v>127</v>
      </c>
    </row>
    <row r="859" spans="2:65" s="13" customFormat="1" ht="11.25">
      <c r="B859" s="147"/>
      <c r="D859" s="141" t="s">
        <v>138</v>
      </c>
      <c r="E859" s="148" t="s">
        <v>82</v>
      </c>
      <c r="F859" s="149" t="s">
        <v>92</v>
      </c>
      <c r="H859" s="150">
        <v>1</v>
      </c>
      <c r="I859" s="151"/>
      <c r="L859" s="147"/>
      <c r="M859" s="152"/>
      <c r="T859" s="153"/>
      <c r="AT859" s="148" t="s">
        <v>138</v>
      </c>
      <c r="AU859" s="148" t="s">
        <v>94</v>
      </c>
      <c r="AV859" s="13" t="s">
        <v>94</v>
      </c>
      <c r="AW859" s="13" t="s">
        <v>42</v>
      </c>
      <c r="AX859" s="13" t="s">
        <v>92</v>
      </c>
      <c r="AY859" s="148" t="s">
        <v>127</v>
      </c>
    </row>
    <row r="860" spans="2:65" s="1" customFormat="1" ht="16.5" customHeight="1">
      <c r="B860" s="32"/>
      <c r="C860" s="123" t="s">
        <v>853</v>
      </c>
      <c r="D860" s="123" t="s">
        <v>129</v>
      </c>
      <c r="E860" s="124" t="s">
        <v>854</v>
      </c>
      <c r="F860" s="125" t="s">
        <v>855</v>
      </c>
      <c r="G860" s="126" t="s">
        <v>188</v>
      </c>
      <c r="H860" s="127">
        <v>1</v>
      </c>
      <c r="I860" s="128"/>
      <c r="J860" s="129">
        <f>ROUND(I860*H860,2)</f>
        <v>0</v>
      </c>
      <c r="K860" s="125" t="s">
        <v>133</v>
      </c>
      <c r="L860" s="32"/>
      <c r="M860" s="130" t="s">
        <v>82</v>
      </c>
      <c r="N860" s="131" t="s">
        <v>54</v>
      </c>
      <c r="P860" s="132">
        <f>O860*H860</f>
        <v>0</v>
      </c>
      <c r="Q860" s="132">
        <v>0</v>
      </c>
      <c r="R860" s="132">
        <f>Q860*H860</f>
        <v>0</v>
      </c>
      <c r="S860" s="132">
        <v>0</v>
      </c>
      <c r="T860" s="133">
        <f>S860*H860</f>
        <v>0</v>
      </c>
      <c r="AR860" s="134" t="s">
        <v>843</v>
      </c>
      <c r="AT860" s="134" t="s">
        <v>129</v>
      </c>
      <c r="AU860" s="134" t="s">
        <v>94</v>
      </c>
      <c r="AY860" s="16" t="s">
        <v>127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6" t="s">
        <v>92</v>
      </c>
      <c r="BK860" s="135">
        <f>ROUND(I860*H860,2)</f>
        <v>0</v>
      </c>
      <c r="BL860" s="16" t="s">
        <v>843</v>
      </c>
      <c r="BM860" s="134" t="s">
        <v>856</v>
      </c>
    </row>
    <row r="861" spans="2:65" s="1" customFormat="1" ht="11.25">
      <c r="B861" s="32"/>
      <c r="D861" s="136" t="s">
        <v>136</v>
      </c>
      <c r="F861" s="137" t="s">
        <v>857</v>
      </c>
      <c r="I861" s="138"/>
      <c r="L861" s="32"/>
      <c r="M861" s="139"/>
      <c r="T861" s="53"/>
      <c r="AT861" s="16" t="s">
        <v>136</v>
      </c>
      <c r="AU861" s="16" t="s">
        <v>94</v>
      </c>
    </row>
    <row r="862" spans="2:65" s="12" customFormat="1" ht="11.25">
      <c r="B862" s="140"/>
      <c r="D862" s="141" t="s">
        <v>138</v>
      </c>
      <c r="E862" s="142" t="s">
        <v>82</v>
      </c>
      <c r="F862" s="143" t="s">
        <v>858</v>
      </c>
      <c r="H862" s="142" t="s">
        <v>82</v>
      </c>
      <c r="I862" s="144"/>
      <c r="L862" s="140"/>
      <c r="M862" s="145"/>
      <c r="T862" s="146"/>
      <c r="AT862" s="142" t="s">
        <v>138</v>
      </c>
      <c r="AU862" s="142" t="s">
        <v>94</v>
      </c>
      <c r="AV862" s="12" t="s">
        <v>92</v>
      </c>
      <c r="AW862" s="12" t="s">
        <v>42</v>
      </c>
      <c r="AX862" s="12" t="s">
        <v>84</v>
      </c>
      <c r="AY862" s="142" t="s">
        <v>127</v>
      </c>
    </row>
    <row r="863" spans="2:65" s="13" customFormat="1" ht="11.25">
      <c r="B863" s="147"/>
      <c r="D863" s="141" t="s">
        <v>138</v>
      </c>
      <c r="E863" s="148" t="s">
        <v>82</v>
      </c>
      <c r="F863" s="149" t="s">
        <v>92</v>
      </c>
      <c r="H863" s="150">
        <v>1</v>
      </c>
      <c r="I863" s="151"/>
      <c r="L863" s="147"/>
      <c r="M863" s="152"/>
      <c r="T863" s="153"/>
      <c r="AT863" s="148" t="s">
        <v>138</v>
      </c>
      <c r="AU863" s="148" t="s">
        <v>94</v>
      </c>
      <c r="AV863" s="13" t="s">
        <v>94</v>
      </c>
      <c r="AW863" s="13" t="s">
        <v>42</v>
      </c>
      <c r="AX863" s="13" t="s">
        <v>92</v>
      </c>
      <c r="AY863" s="148" t="s">
        <v>127</v>
      </c>
    </row>
    <row r="864" spans="2:65" s="1" customFormat="1" ht="16.5" customHeight="1">
      <c r="B864" s="32"/>
      <c r="C864" s="123" t="s">
        <v>859</v>
      </c>
      <c r="D864" s="123" t="s">
        <v>129</v>
      </c>
      <c r="E864" s="124" t="s">
        <v>860</v>
      </c>
      <c r="F864" s="125" t="s">
        <v>861</v>
      </c>
      <c r="G864" s="126" t="s">
        <v>188</v>
      </c>
      <c r="H864" s="127">
        <v>1</v>
      </c>
      <c r="I864" s="128"/>
      <c r="J864" s="129">
        <f>ROUND(I864*H864,2)</f>
        <v>0</v>
      </c>
      <c r="K864" s="125" t="s">
        <v>133</v>
      </c>
      <c r="L864" s="32"/>
      <c r="M864" s="130" t="s">
        <v>82</v>
      </c>
      <c r="N864" s="131" t="s">
        <v>54</v>
      </c>
      <c r="P864" s="132">
        <f>O864*H864</f>
        <v>0</v>
      </c>
      <c r="Q864" s="132">
        <v>0</v>
      </c>
      <c r="R864" s="132">
        <f>Q864*H864</f>
        <v>0</v>
      </c>
      <c r="S864" s="132">
        <v>0</v>
      </c>
      <c r="T864" s="133">
        <f>S864*H864</f>
        <v>0</v>
      </c>
      <c r="AR864" s="134" t="s">
        <v>843</v>
      </c>
      <c r="AT864" s="134" t="s">
        <v>129</v>
      </c>
      <c r="AU864" s="134" t="s">
        <v>94</v>
      </c>
      <c r="AY864" s="16" t="s">
        <v>127</v>
      </c>
      <c r="BE864" s="135">
        <f>IF(N864="základní",J864,0)</f>
        <v>0</v>
      </c>
      <c r="BF864" s="135">
        <f>IF(N864="snížená",J864,0)</f>
        <v>0</v>
      </c>
      <c r="BG864" s="135">
        <f>IF(N864="zákl. přenesená",J864,0)</f>
        <v>0</v>
      </c>
      <c r="BH864" s="135">
        <f>IF(N864="sníž. přenesená",J864,0)</f>
        <v>0</v>
      </c>
      <c r="BI864" s="135">
        <f>IF(N864="nulová",J864,0)</f>
        <v>0</v>
      </c>
      <c r="BJ864" s="16" t="s">
        <v>92</v>
      </c>
      <c r="BK864" s="135">
        <f>ROUND(I864*H864,2)</f>
        <v>0</v>
      </c>
      <c r="BL864" s="16" t="s">
        <v>843</v>
      </c>
      <c r="BM864" s="134" t="s">
        <v>862</v>
      </c>
    </row>
    <row r="865" spans="2:65" s="1" customFormat="1" ht="11.25">
      <c r="B865" s="32"/>
      <c r="D865" s="136" t="s">
        <v>136</v>
      </c>
      <c r="F865" s="137" t="s">
        <v>863</v>
      </c>
      <c r="I865" s="138"/>
      <c r="L865" s="32"/>
      <c r="M865" s="139"/>
      <c r="T865" s="53"/>
      <c r="AT865" s="16" t="s">
        <v>136</v>
      </c>
      <c r="AU865" s="16" t="s">
        <v>94</v>
      </c>
    </row>
    <row r="866" spans="2:65" s="12" customFormat="1" ht="11.25">
      <c r="B866" s="140"/>
      <c r="D866" s="141" t="s">
        <v>138</v>
      </c>
      <c r="E866" s="142" t="s">
        <v>82</v>
      </c>
      <c r="F866" s="143" t="s">
        <v>864</v>
      </c>
      <c r="H866" s="142" t="s">
        <v>82</v>
      </c>
      <c r="I866" s="144"/>
      <c r="L866" s="140"/>
      <c r="M866" s="145"/>
      <c r="T866" s="146"/>
      <c r="AT866" s="142" t="s">
        <v>138</v>
      </c>
      <c r="AU866" s="142" t="s">
        <v>94</v>
      </c>
      <c r="AV866" s="12" t="s">
        <v>92</v>
      </c>
      <c r="AW866" s="12" t="s">
        <v>42</v>
      </c>
      <c r="AX866" s="12" t="s">
        <v>84</v>
      </c>
      <c r="AY866" s="142" t="s">
        <v>127</v>
      </c>
    </row>
    <row r="867" spans="2:65" s="13" customFormat="1" ht="11.25">
      <c r="B867" s="147"/>
      <c r="D867" s="141" t="s">
        <v>138</v>
      </c>
      <c r="E867" s="148" t="s">
        <v>82</v>
      </c>
      <c r="F867" s="149" t="s">
        <v>92</v>
      </c>
      <c r="H867" s="150">
        <v>1</v>
      </c>
      <c r="I867" s="151"/>
      <c r="L867" s="147"/>
      <c r="M867" s="152"/>
      <c r="T867" s="153"/>
      <c r="AT867" s="148" t="s">
        <v>138</v>
      </c>
      <c r="AU867" s="148" t="s">
        <v>94</v>
      </c>
      <c r="AV867" s="13" t="s">
        <v>94</v>
      </c>
      <c r="AW867" s="13" t="s">
        <v>42</v>
      </c>
      <c r="AX867" s="13" t="s">
        <v>92</v>
      </c>
      <c r="AY867" s="148" t="s">
        <v>127</v>
      </c>
    </row>
    <row r="868" spans="2:65" s="11" customFormat="1" ht="22.9" customHeight="1">
      <c r="B868" s="111"/>
      <c r="D868" s="112" t="s">
        <v>83</v>
      </c>
      <c r="E868" s="121" t="s">
        <v>865</v>
      </c>
      <c r="F868" s="121" t="s">
        <v>866</v>
      </c>
      <c r="I868" s="114"/>
      <c r="J868" s="122">
        <f>BK868</f>
        <v>0</v>
      </c>
      <c r="L868" s="111"/>
      <c r="M868" s="116"/>
      <c r="P868" s="117">
        <f>SUM(P869:P872)</f>
        <v>0</v>
      </c>
      <c r="R868" s="117">
        <f>SUM(R869:R872)</f>
        <v>0</v>
      </c>
      <c r="T868" s="118">
        <f>SUM(T869:T872)</f>
        <v>0</v>
      </c>
      <c r="AR868" s="112" t="s">
        <v>185</v>
      </c>
      <c r="AT868" s="119" t="s">
        <v>83</v>
      </c>
      <c r="AU868" s="119" t="s">
        <v>92</v>
      </c>
      <c r="AY868" s="112" t="s">
        <v>127</v>
      </c>
      <c r="BK868" s="120">
        <f>SUM(BK869:BK872)</f>
        <v>0</v>
      </c>
    </row>
    <row r="869" spans="2:65" s="1" customFormat="1" ht="16.5" customHeight="1">
      <c r="B869" s="32"/>
      <c r="C869" s="123" t="s">
        <v>867</v>
      </c>
      <c r="D869" s="123" t="s">
        <v>129</v>
      </c>
      <c r="E869" s="124" t="s">
        <v>868</v>
      </c>
      <c r="F869" s="125" t="s">
        <v>869</v>
      </c>
      <c r="G869" s="126" t="s">
        <v>188</v>
      </c>
      <c r="H869" s="127">
        <v>1</v>
      </c>
      <c r="I869" s="128"/>
      <c r="J869" s="129">
        <f>ROUND(I869*H869,2)</f>
        <v>0</v>
      </c>
      <c r="K869" s="125" t="s">
        <v>133</v>
      </c>
      <c r="L869" s="32"/>
      <c r="M869" s="130" t="s">
        <v>82</v>
      </c>
      <c r="N869" s="131" t="s">
        <v>54</v>
      </c>
      <c r="P869" s="132">
        <f>O869*H869</f>
        <v>0</v>
      </c>
      <c r="Q869" s="132">
        <v>0</v>
      </c>
      <c r="R869" s="132">
        <f>Q869*H869</f>
        <v>0</v>
      </c>
      <c r="S869" s="132">
        <v>0</v>
      </c>
      <c r="T869" s="133">
        <f>S869*H869</f>
        <v>0</v>
      </c>
      <c r="AR869" s="134" t="s">
        <v>843</v>
      </c>
      <c r="AT869" s="134" t="s">
        <v>129</v>
      </c>
      <c r="AU869" s="134" t="s">
        <v>94</v>
      </c>
      <c r="AY869" s="16" t="s">
        <v>127</v>
      </c>
      <c r="BE869" s="135">
        <f>IF(N869="základní",J869,0)</f>
        <v>0</v>
      </c>
      <c r="BF869" s="135">
        <f>IF(N869="snížená",J869,0)</f>
        <v>0</v>
      </c>
      <c r="BG869" s="135">
        <f>IF(N869="zákl. přenesená",J869,0)</f>
        <v>0</v>
      </c>
      <c r="BH869" s="135">
        <f>IF(N869="sníž. přenesená",J869,0)</f>
        <v>0</v>
      </c>
      <c r="BI869" s="135">
        <f>IF(N869="nulová",J869,0)</f>
        <v>0</v>
      </c>
      <c r="BJ869" s="16" t="s">
        <v>92</v>
      </c>
      <c r="BK869" s="135">
        <f>ROUND(I869*H869,2)</f>
        <v>0</v>
      </c>
      <c r="BL869" s="16" t="s">
        <v>843</v>
      </c>
      <c r="BM869" s="134" t="s">
        <v>870</v>
      </c>
    </row>
    <row r="870" spans="2:65" s="1" customFormat="1" ht="11.25">
      <c r="B870" s="32"/>
      <c r="D870" s="136" t="s">
        <v>136</v>
      </c>
      <c r="F870" s="137" t="s">
        <v>871</v>
      </c>
      <c r="I870" s="138"/>
      <c r="L870" s="32"/>
      <c r="M870" s="139"/>
      <c r="T870" s="53"/>
      <c r="AT870" s="16" t="s">
        <v>136</v>
      </c>
      <c r="AU870" s="16" t="s">
        <v>94</v>
      </c>
    </row>
    <row r="871" spans="2:65" s="12" customFormat="1" ht="11.25">
      <c r="B871" s="140"/>
      <c r="D871" s="141" t="s">
        <v>138</v>
      </c>
      <c r="E871" s="142" t="s">
        <v>82</v>
      </c>
      <c r="F871" s="143" t="s">
        <v>872</v>
      </c>
      <c r="H871" s="142" t="s">
        <v>82</v>
      </c>
      <c r="I871" s="144"/>
      <c r="L871" s="140"/>
      <c r="M871" s="145"/>
      <c r="T871" s="146"/>
      <c r="AT871" s="142" t="s">
        <v>138</v>
      </c>
      <c r="AU871" s="142" t="s">
        <v>94</v>
      </c>
      <c r="AV871" s="12" t="s">
        <v>92</v>
      </c>
      <c r="AW871" s="12" t="s">
        <v>42</v>
      </c>
      <c r="AX871" s="12" t="s">
        <v>84</v>
      </c>
      <c r="AY871" s="142" t="s">
        <v>127</v>
      </c>
    </row>
    <row r="872" spans="2:65" s="13" customFormat="1" ht="11.25">
      <c r="B872" s="147"/>
      <c r="D872" s="141" t="s">
        <v>138</v>
      </c>
      <c r="E872" s="148" t="s">
        <v>82</v>
      </c>
      <c r="F872" s="149" t="s">
        <v>92</v>
      </c>
      <c r="H872" s="150">
        <v>1</v>
      </c>
      <c r="I872" s="151"/>
      <c r="L872" s="147"/>
      <c r="M872" s="172"/>
      <c r="N872" s="173"/>
      <c r="O872" s="173"/>
      <c r="P872" s="173"/>
      <c r="Q872" s="173"/>
      <c r="R872" s="173"/>
      <c r="S872" s="173"/>
      <c r="T872" s="174"/>
      <c r="AT872" s="148" t="s">
        <v>138</v>
      </c>
      <c r="AU872" s="148" t="s">
        <v>94</v>
      </c>
      <c r="AV872" s="13" t="s">
        <v>94</v>
      </c>
      <c r="AW872" s="13" t="s">
        <v>42</v>
      </c>
      <c r="AX872" s="13" t="s">
        <v>92</v>
      </c>
      <c r="AY872" s="148" t="s">
        <v>127</v>
      </c>
    </row>
    <row r="873" spans="2:65" s="1" customFormat="1" ht="6.95" customHeight="1">
      <c r="B873" s="41"/>
      <c r="C873" s="42"/>
      <c r="D873" s="42"/>
      <c r="E873" s="42"/>
      <c r="F873" s="42"/>
      <c r="G873" s="42"/>
      <c r="H873" s="42"/>
      <c r="I873" s="42"/>
      <c r="J873" s="42"/>
      <c r="K873" s="42"/>
      <c r="L873" s="32"/>
    </row>
  </sheetData>
  <sheetProtection algorithmName="SHA-512" hashValue="KAuIODZMhPayi4zSS4h7psk/pggytq91y21ntasqKrRqXB9nfGp4p2hzhDlni6IrhfTcUPtO8ZdOprJd3Vui8w==" saltValue="RPb30sqqB6j9b/aCICeMBTfaNMT0QfLFv2PVdZtZXDGLqRq1X0RlVvZ4Jf7IfyA+307d/StkGaPMv4q7fKQJ5Q==" spinCount="100000" sheet="1" objects="1" scenarios="1" formatColumns="0" formatRows="0" autoFilter="0"/>
  <autoFilter ref="C88:K872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109" r:id="rId2" xr:uid="{00000000-0004-0000-0100-000001000000}"/>
    <hyperlink ref="F125" r:id="rId3" xr:uid="{00000000-0004-0000-0100-000002000000}"/>
    <hyperlink ref="F141" r:id="rId4" xr:uid="{00000000-0004-0000-0100-000003000000}"/>
    <hyperlink ref="F159" r:id="rId5" xr:uid="{00000000-0004-0000-0100-000004000000}"/>
    <hyperlink ref="F230" r:id="rId6" xr:uid="{00000000-0004-0000-0100-000005000000}"/>
    <hyperlink ref="F236" r:id="rId7" xr:uid="{00000000-0004-0000-0100-000006000000}"/>
    <hyperlink ref="F247" r:id="rId8" xr:uid="{00000000-0004-0000-0100-000007000000}"/>
    <hyperlink ref="F258" r:id="rId9" xr:uid="{00000000-0004-0000-0100-000008000000}"/>
    <hyperlink ref="F265" r:id="rId10" xr:uid="{00000000-0004-0000-0100-000009000000}"/>
    <hyperlink ref="F276" r:id="rId11" xr:uid="{00000000-0004-0000-0100-00000A000000}"/>
    <hyperlink ref="F285" r:id="rId12" xr:uid="{00000000-0004-0000-0100-00000B000000}"/>
    <hyperlink ref="F296" r:id="rId13" xr:uid="{00000000-0004-0000-0100-00000C000000}"/>
    <hyperlink ref="F312" r:id="rId14" xr:uid="{00000000-0004-0000-0100-00000D000000}"/>
    <hyperlink ref="F328" r:id="rId15" xr:uid="{00000000-0004-0000-0100-00000E000000}"/>
    <hyperlink ref="F337" r:id="rId16" xr:uid="{00000000-0004-0000-0100-00000F000000}"/>
    <hyperlink ref="F346" r:id="rId17" xr:uid="{00000000-0004-0000-0100-000010000000}"/>
    <hyperlink ref="F352" r:id="rId18" xr:uid="{00000000-0004-0000-0100-000011000000}"/>
    <hyperlink ref="F357" r:id="rId19" xr:uid="{00000000-0004-0000-0100-000012000000}"/>
    <hyperlink ref="F366" r:id="rId20" xr:uid="{00000000-0004-0000-0100-000013000000}"/>
    <hyperlink ref="F371" r:id="rId21" xr:uid="{00000000-0004-0000-0100-000014000000}"/>
    <hyperlink ref="F380" r:id="rId22" xr:uid="{00000000-0004-0000-0100-000015000000}"/>
    <hyperlink ref="F401" r:id="rId23" xr:uid="{00000000-0004-0000-0100-000016000000}"/>
    <hyperlink ref="F409" r:id="rId24" xr:uid="{00000000-0004-0000-0100-000017000000}"/>
    <hyperlink ref="F417" r:id="rId25" xr:uid="{00000000-0004-0000-0100-000018000000}"/>
    <hyperlink ref="F426" r:id="rId26" xr:uid="{00000000-0004-0000-0100-000019000000}"/>
    <hyperlink ref="F435" r:id="rId27" xr:uid="{00000000-0004-0000-0100-00001A000000}"/>
    <hyperlink ref="F448" r:id="rId28" xr:uid="{00000000-0004-0000-0100-00001B000000}"/>
    <hyperlink ref="F453" r:id="rId29" xr:uid="{00000000-0004-0000-0100-00001C000000}"/>
    <hyperlink ref="F462" r:id="rId30" xr:uid="{00000000-0004-0000-0100-00001D000000}"/>
    <hyperlink ref="F477" r:id="rId31" xr:uid="{00000000-0004-0000-0100-00001E000000}"/>
    <hyperlink ref="F485" r:id="rId32" xr:uid="{00000000-0004-0000-0100-00001F000000}"/>
    <hyperlink ref="F514" r:id="rId33" xr:uid="{00000000-0004-0000-0100-000020000000}"/>
    <hyperlink ref="F522" r:id="rId34" xr:uid="{00000000-0004-0000-0100-000021000000}"/>
    <hyperlink ref="F530" r:id="rId35" xr:uid="{00000000-0004-0000-0100-000022000000}"/>
    <hyperlink ref="F535" r:id="rId36" xr:uid="{00000000-0004-0000-0100-000023000000}"/>
    <hyperlink ref="F587" r:id="rId37" xr:uid="{00000000-0004-0000-0100-000024000000}"/>
    <hyperlink ref="F613" r:id="rId38" xr:uid="{00000000-0004-0000-0100-000025000000}"/>
    <hyperlink ref="F628" r:id="rId39" xr:uid="{00000000-0004-0000-0100-000026000000}"/>
    <hyperlink ref="F637" r:id="rId40" xr:uid="{00000000-0004-0000-0100-000027000000}"/>
    <hyperlink ref="F649" r:id="rId41" xr:uid="{00000000-0004-0000-0100-000028000000}"/>
    <hyperlink ref="F662" r:id="rId42" xr:uid="{00000000-0004-0000-0100-000029000000}"/>
    <hyperlink ref="F668" r:id="rId43" xr:uid="{00000000-0004-0000-0100-00002A000000}"/>
    <hyperlink ref="F674" r:id="rId44" xr:uid="{00000000-0004-0000-0100-00002B000000}"/>
    <hyperlink ref="F680" r:id="rId45" xr:uid="{00000000-0004-0000-0100-00002C000000}"/>
    <hyperlink ref="F685" r:id="rId46" xr:uid="{00000000-0004-0000-0100-00002D000000}"/>
    <hyperlink ref="F694" r:id="rId47" xr:uid="{00000000-0004-0000-0100-00002E000000}"/>
    <hyperlink ref="F700" r:id="rId48" xr:uid="{00000000-0004-0000-0100-00002F000000}"/>
    <hyperlink ref="F706" r:id="rId49" xr:uid="{00000000-0004-0000-0100-000030000000}"/>
    <hyperlink ref="F713" r:id="rId50" xr:uid="{00000000-0004-0000-0100-000031000000}"/>
    <hyperlink ref="F718" r:id="rId51" xr:uid="{00000000-0004-0000-0100-000032000000}"/>
    <hyperlink ref="F723" r:id="rId52" xr:uid="{00000000-0004-0000-0100-000033000000}"/>
    <hyperlink ref="F737" r:id="rId53" xr:uid="{00000000-0004-0000-0100-000034000000}"/>
    <hyperlink ref="F742" r:id="rId54" xr:uid="{00000000-0004-0000-0100-000035000000}"/>
    <hyperlink ref="F747" r:id="rId55" xr:uid="{00000000-0004-0000-0100-000036000000}"/>
    <hyperlink ref="F752" r:id="rId56" xr:uid="{00000000-0004-0000-0100-000037000000}"/>
    <hyperlink ref="F767" r:id="rId57" xr:uid="{00000000-0004-0000-0100-000038000000}"/>
    <hyperlink ref="F772" r:id="rId58" xr:uid="{00000000-0004-0000-0100-000039000000}"/>
    <hyperlink ref="F784" r:id="rId59" xr:uid="{00000000-0004-0000-0100-00003A000000}"/>
    <hyperlink ref="F790" r:id="rId60" xr:uid="{00000000-0004-0000-0100-00003B000000}"/>
    <hyperlink ref="F795" r:id="rId61" xr:uid="{00000000-0004-0000-0100-00003C000000}"/>
    <hyperlink ref="F809" r:id="rId62" xr:uid="{00000000-0004-0000-0100-00003D000000}"/>
    <hyperlink ref="F823" r:id="rId63" xr:uid="{00000000-0004-0000-0100-00003E000000}"/>
    <hyperlink ref="F832" r:id="rId64" xr:uid="{00000000-0004-0000-0100-00003F000000}"/>
    <hyperlink ref="F838" r:id="rId65" xr:uid="{00000000-0004-0000-0100-000040000000}"/>
    <hyperlink ref="F853" r:id="rId66" xr:uid="{00000000-0004-0000-0100-000041000000}"/>
    <hyperlink ref="F857" r:id="rId67" xr:uid="{00000000-0004-0000-0100-000042000000}"/>
    <hyperlink ref="F861" r:id="rId68" xr:uid="{00000000-0004-0000-0100-000043000000}"/>
    <hyperlink ref="F865" r:id="rId69" xr:uid="{00000000-0004-0000-0100-000044000000}"/>
    <hyperlink ref="F870" r:id="rId70" xr:uid="{00000000-0004-0000-0100-000045000000}"/>
  </hyperlinks>
  <pageMargins left="0.39370078740157483" right="0.39370078740157483" top="0.39370078740157483" bottom="0.39370078740157483" header="0" footer="0"/>
  <pageSetup paperSize="9" scale="76" fitToHeight="100" orientation="portrait" r:id="rId71"/>
  <headerFooter>
    <oddFooter>&amp;CStrana &amp;P z &amp;N</oddFooter>
  </headerFooter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SO400.2 - Světelná signal...</vt:lpstr>
      <vt:lpstr>'Rekapitulace stavby'!Názvy_tisku</vt:lpstr>
      <vt:lpstr>'SO400.2 - Světelná signal...'!Názvy_tisku</vt:lpstr>
      <vt:lpstr>'Rekapitulace stavby'!Oblast_tisku</vt:lpstr>
      <vt:lpstr>'SO400.2 - Světelná signal...'!Oblast_tisku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Obrdlík</dc:creator>
  <cp:lastModifiedBy>Luděk Obrdlík</cp:lastModifiedBy>
  <dcterms:created xsi:type="dcterms:W3CDTF">2024-06-03T11:54:40Z</dcterms:created>
  <dcterms:modified xsi:type="dcterms:W3CDTF">2024-06-03T11:55:27Z</dcterms:modified>
</cp:coreProperties>
</file>