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SO 100 - PŘECHOD PRO CHOD..." sheetId="2" r:id="rId2"/>
    <sheet name="SO 400.1 - VEŘEJNÉ OSVĚTL..." sheetId="3" r:id="rId3"/>
    <sheet name="SO 400.2 - SVĚTELNÁ SIGNA..." sheetId="4" r:id="rId4"/>
    <sheet name="VON - VEDLEJŠÍ A OSTATNÍ ..." sheetId="5" r:id="rId5"/>
  </sheets>
  <definedNames>
    <definedName name="_xlnm.Print_Area" localSheetId="0">'Rekapitulace stavby'!$D$4:$AO$76,'Rekapitulace stavby'!$C$82:$AQ$99</definedName>
    <definedName name="_xlnm.Print_Titles" localSheetId="0">'Rekapitulace stavby'!$92:$92</definedName>
    <definedName name="_xlnm._FilterDatabase" localSheetId="1" hidden="1">'SO 100 - PŘECHOD PRO CHOD...'!$C$123:$K$250</definedName>
    <definedName name="_xlnm.Print_Area" localSheetId="1">'SO 100 - PŘECHOD PRO CHOD...'!$C$4:$J$39,'SO 100 - PŘECHOD PRO CHOD...'!$C$50:$J$76,'SO 100 - PŘECHOD PRO CHOD...'!$C$82:$J$105,'SO 100 - PŘECHOD PRO CHOD...'!$C$111:$K$250</definedName>
    <definedName name="_xlnm.Print_Titles" localSheetId="1">'SO 100 - PŘECHOD PRO CHOD...'!$123:$123</definedName>
    <definedName name="_xlnm._FilterDatabase" localSheetId="2" hidden="1">'SO 400.1 - VEŘEJNÉ OSVĚTL...'!$C$116:$K$119</definedName>
    <definedName name="_xlnm.Print_Area" localSheetId="2">'SO 400.1 - VEŘEJNÉ OSVĚTL...'!$C$4:$J$39,'SO 400.1 - VEŘEJNÉ OSVĚTL...'!$C$50:$J$76,'SO 400.1 - VEŘEJNÉ OSVĚTL...'!$C$82:$J$98,'SO 400.1 - VEŘEJNÉ OSVĚTL...'!$C$104:$K$119</definedName>
    <definedName name="_xlnm.Print_Titles" localSheetId="2">'SO 400.1 - VEŘEJNÉ OSVĚTL...'!$116:$116</definedName>
    <definedName name="_xlnm._FilterDatabase" localSheetId="3" hidden="1">'SO 400.2 - SVĚTELNÁ SIGNA...'!$C$116:$K$119</definedName>
    <definedName name="_xlnm.Print_Area" localSheetId="3">'SO 400.2 - SVĚTELNÁ SIGNA...'!$C$4:$J$39,'SO 400.2 - SVĚTELNÁ SIGNA...'!$C$50:$J$76,'SO 400.2 - SVĚTELNÁ SIGNA...'!$C$82:$J$98,'SO 400.2 - SVĚTELNÁ SIGNA...'!$C$104:$K$119</definedName>
    <definedName name="_xlnm.Print_Titles" localSheetId="3">'SO 400.2 - SVĚTELNÁ SIGNA...'!$116:$116</definedName>
    <definedName name="_xlnm._FilterDatabase" localSheetId="4" hidden="1">'VON - VEDLEJŠÍ A OSTATNÍ ...'!$C$123:$K$156</definedName>
    <definedName name="_xlnm.Print_Area" localSheetId="4">'VON - VEDLEJŠÍ A OSTATNÍ ...'!$C$4:$J$39,'VON - VEDLEJŠÍ A OSTATNÍ ...'!$C$50:$J$76,'VON - VEDLEJŠÍ A OSTATNÍ ...'!$C$82:$J$105,'VON - VEDLEJŠÍ A OSTATNÍ ...'!$C$111:$K$156</definedName>
    <definedName name="_xlnm.Print_Titles" localSheetId="4">'VON - VEDLEJŠÍ A OSTATNÍ ...'!$123:$123</definedName>
  </definedNames>
  <calcPr/>
</workbook>
</file>

<file path=xl/calcChain.xml><?xml version="1.0" encoding="utf-8"?>
<calcChain xmlns="http://schemas.openxmlformats.org/spreadsheetml/2006/main">
  <c i="5" l="1" r="J37"/>
  <c r="J36"/>
  <c i="1" r="AY98"/>
  <c i="5" r="J35"/>
  <c i="1" r="AX98"/>
  <c i="5" r="BI155"/>
  <c r="BH155"/>
  <c r="BG155"/>
  <c r="BF155"/>
  <c r="T155"/>
  <c r="T154"/>
  <c r="R155"/>
  <c r="R154"/>
  <c r="P155"/>
  <c r="P154"/>
  <c r="BI152"/>
  <c r="BH152"/>
  <c r="BG152"/>
  <c r="BF152"/>
  <c r="T152"/>
  <c r="T151"/>
  <c r="R152"/>
  <c r="R151"/>
  <c r="P152"/>
  <c r="P151"/>
  <c r="BI149"/>
  <c r="BH149"/>
  <c r="BG149"/>
  <c r="BF149"/>
  <c r="T149"/>
  <c r="T148"/>
  <c r="R149"/>
  <c r="R148"/>
  <c r="P149"/>
  <c r="P148"/>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121"/>
  <c r="J23"/>
  <c r="J18"/>
  <c r="E18"/>
  <c r="F92"/>
  <c r="J17"/>
  <c r="J12"/>
  <c r="J89"/>
  <c r="E7"/>
  <c r="E114"/>
  <c i="4" r="J37"/>
  <c r="J36"/>
  <c i="1" r="AY97"/>
  <c i="4" r="J35"/>
  <c i="1" r="AX97"/>
  <c i="4" r="BI119"/>
  <c r="BH119"/>
  <c r="BG119"/>
  <c r="BF119"/>
  <c r="T119"/>
  <c r="T118"/>
  <c r="T117"/>
  <c r="R119"/>
  <c r="R118"/>
  <c r="R117"/>
  <c r="P119"/>
  <c r="P118"/>
  <c r="P117"/>
  <c i="1" r="AU97"/>
  <c i="4" r="J113"/>
  <c r="F113"/>
  <c r="F111"/>
  <c r="E109"/>
  <c r="J91"/>
  <c r="F91"/>
  <c r="F89"/>
  <c r="E87"/>
  <c r="J24"/>
  <c r="E24"/>
  <c r="J114"/>
  <c r="J23"/>
  <c r="J18"/>
  <c r="E18"/>
  <c r="F92"/>
  <c r="J17"/>
  <c r="J12"/>
  <c r="J89"/>
  <c r="E7"/>
  <c r="E85"/>
  <c i="3" r="J37"/>
  <c r="J36"/>
  <c i="1" r="AY96"/>
  <c i="3" r="J35"/>
  <c i="1" r="AX96"/>
  <c i="3" r="BI119"/>
  <c r="BH119"/>
  <c r="BG119"/>
  <c r="BF119"/>
  <c r="T119"/>
  <c r="T118"/>
  <c r="T117"/>
  <c r="R119"/>
  <c r="R118"/>
  <c r="R117"/>
  <c r="P119"/>
  <c r="P118"/>
  <c r="P117"/>
  <c i="1" r="AU96"/>
  <c i="3" r="J113"/>
  <c r="F113"/>
  <c r="F111"/>
  <c r="E109"/>
  <c r="J91"/>
  <c r="F91"/>
  <c r="F89"/>
  <c r="E87"/>
  <c r="J24"/>
  <c r="E24"/>
  <c r="J114"/>
  <c r="J23"/>
  <c r="J18"/>
  <c r="E18"/>
  <c r="F114"/>
  <c r="J17"/>
  <c r="J12"/>
  <c r="J89"/>
  <c r="E7"/>
  <c r="E107"/>
  <c i="2" r="J37"/>
  <c r="J36"/>
  <c i="1" r="AY95"/>
  <c i="2" r="J35"/>
  <c i="1" r="AX95"/>
  <c i="2" r="BI250"/>
  <c r="BH250"/>
  <c r="BG250"/>
  <c r="BF250"/>
  <c r="T250"/>
  <c r="R250"/>
  <c r="P250"/>
  <c r="BI249"/>
  <c r="BH249"/>
  <c r="BG249"/>
  <c r="BF249"/>
  <c r="T249"/>
  <c r="R249"/>
  <c r="P249"/>
  <c r="BI247"/>
  <c r="BH247"/>
  <c r="BG247"/>
  <c r="BF247"/>
  <c r="T247"/>
  <c r="R247"/>
  <c r="P247"/>
  <c r="BI245"/>
  <c r="BH245"/>
  <c r="BG245"/>
  <c r="BF245"/>
  <c r="T245"/>
  <c r="R245"/>
  <c r="P245"/>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59"/>
  <c r="BH159"/>
  <c r="BG159"/>
  <c r="BF159"/>
  <c r="T159"/>
  <c r="R159"/>
  <c r="P159"/>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3"/>
  <c r="BH143"/>
  <c r="BG143"/>
  <c r="BF143"/>
  <c r="T143"/>
  <c r="R143"/>
  <c r="P143"/>
  <c r="BI139"/>
  <c r="BH139"/>
  <c r="BG139"/>
  <c r="BF139"/>
  <c r="T139"/>
  <c r="R139"/>
  <c r="P139"/>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0"/>
  <c r="F120"/>
  <c r="F118"/>
  <c r="E116"/>
  <c r="J91"/>
  <c r="F91"/>
  <c r="F89"/>
  <c r="E87"/>
  <c r="J24"/>
  <c r="E24"/>
  <c r="J92"/>
  <c r="J23"/>
  <c r="J18"/>
  <c r="E18"/>
  <c r="F92"/>
  <c r="J17"/>
  <c r="J12"/>
  <c r="J89"/>
  <c r="E7"/>
  <c r="E114"/>
  <c i="1" r="L90"/>
  <c r="AM90"/>
  <c r="AM89"/>
  <c r="L89"/>
  <c r="AM87"/>
  <c r="L87"/>
  <c r="L85"/>
  <c r="L84"/>
  <c i="2" r="J211"/>
  <c r="J132"/>
  <c r="BK215"/>
  <c r="BK165"/>
  <c r="BK244"/>
  <c r="BK207"/>
  <c r="J139"/>
  <c r="J177"/>
  <c r="BK239"/>
  <c r="J189"/>
  <c r="J143"/>
  <c r="BK233"/>
  <c r="J190"/>
  <c r="BK149"/>
  <c r="J223"/>
  <c r="BK188"/>
  <c r="J150"/>
  <c r="BK154"/>
  <c i="3" r="F36"/>
  <c i="1" r="BC96"/>
  <c i="5" r="J155"/>
  <c i="2" r="J244"/>
  <c r="J207"/>
  <c r="J164"/>
  <c r="J221"/>
  <c r="J149"/>
  <c r="BK242"/>
  <c r="J199"/>
  <c r="J127"/>
  <c r="J193"/>
  <c r="BK150"/>
  <c r="J220"/>
  <c r="J174"/>
  <c r="BK247"/>
  <c r="J197"/>
  <c r="J151"/>
  <c r="J231"/>
  <c r="BK203"/>
  <c r="J166"/>
  <c r="BK187"/>
  <c i="3" r="J34"/>
  <c i="1" r="AW96"/>
  <c i="5" r="J139"/>
  <c r="J144"/>
  <c r="BK129"/>
  <c r="J146"/>
  <c i="2" r="BK231"/>
  <c r="BK180"/>
  <c r="J128"/>
  <c r="BK190"/>
  <c r="BK143"/>
  <c r="J235"/>
  <c r="BK195"/>
  <c r="BK128"/>
  <c r="J170"/>
  <c r="J245"/>
  <c r="BK183"/>
  <c r="BK151"/>
  <c r="J249"/>
  <c r="BK199"/>
  <c r="J147"/>
  <c r="BK225"/>
  <c r="J186"/>
  <c r="BK209"/>
  <c i="3" r="J119"/>
  <c i="4" r="J34"/>
  <c i="1" r="AW97"/>
  <c i="5" r="J152"/>
  <c r="J133"/>
  <c r="J136"/>
  <c i="2" r="J250"/>
  <c r="BK186"/>
  <c r="J133"/>
  <c r="J233"/>
  <c r="J136"/>
  <c r="J227"/>
  <c r="J187"/>
  <c r="BK249"/>
  <c r="J154"/>
  <c r="J215"/>
  <c r="J169"/>
  <c r="J134"/>
  <c r="BK211"/>
  <c r="BK170"/>
  <c r="J247"/>
  <c r="BK201"/>
  <c r="J168"/>
  <c r="BK191"/>
  <c i="3" r="BK119"/>
  <c i="4" r="F37"/>
  <c i="1" r="BD97"/>
  <c i="5" r="BK133"/>
  <c r="BK146"/>
  <c r="J127"/>
  <c i="2" r="BK227"/>
  <c r="BK174"/>
  <c r="BK235"/>
  <c r="J180"/>
  <c r="BK132"/>
  <c r="J205"/>
  <c r="J135"/>
  <c r="BK159"/>
  <c r="J213"/>
  <c r="J172"/>
  <c r="BK250"/>
  <c r="J171"/>
  <c r="J242"/>
  <c r="BK213"/>
  <c r="BK163"/>
  <c r="BK172"/>
  <c i="3" r="F35"/>
  <c i="1" r="BB96"/>
  <c i="5" r="BK149"/>
  <c r="BK141"/>
  <c r="J131"/>
  <c r="BK139"/>
  <c i="2" r="J229"/>
  <c r="J203"/>
  <c r="BK245"/>
  <c r="BK177"/>
  <c r="J129"/>
  <c r="J225"/>
  <c r="BK169"/>
  <c r="J237"/>
  <c r="BK131"/>
  <c r="J201"/>
  <c r="J159"/>
  <c r="J131"/>
  <c r="J188"/>
  <c r="BK135"/>
  <c r="BK193"/>
  <c r="J130"/>
  <c i="3" r="F37"/>
  <c i="1" r="BD96"/>
  <c i="5" r="BK131"/>
  <c r="J129"/>
  <c r="J149"/>
  <c i="2" r="BK220"/>
  <c r="BK168"/>
  <c r="J209"/>
  <c r="BK147"/>
  <c r="BK237"/>
  <c r="J152"/>
  <c r="BK129"/>
  <c r="BK221"/>
  <c r="BK130"/>
  <c r="BK197"/>
  <c r="BK152"/>
  <c r="BK127"/>
  <c r="BK205"/>
  <c r="BK133"/>
  <c r="BK217"/>
  <c r="J183"/>
  <c r="BK171"/>
  <c i="4" r="J119"/>
  <c r="F36"/>
  <c i="1" r="BC97"/>
  <c i="5" r="BK152"/>
  <c r="BK136"/>
  <c r="BK144"/>
  <c i="2" r="BK223"/>
  <c r="J195"/>
  <c r="BK134"/>
  <c r="BK222"/>
  <c r="BK166"/>
  <c i="1" r="AS94"/>
  <c i="2" r="BK229"/>
  <c r="BK164"/>
  <c r="J222"/>
  <c r="J191"/>
  <c r="BK139"/>
  <c r="J217"/>
  <c r="J163"/>
  <c r="J239"/>
  <c r="BK189"/>
  <c r="J165"/>
  <c r="BK136"/>
  <c i="4" r="BK119"/>
  <c r="F35"/>
  <c i="1" r="BB97"/>
  <c i="5" r="J141"/>
  <c r="BK155"/>
  <c r="BK127"/>
  <c i="2" l="1" r="R173"/>
  <c r="T241"/>
  <c r="T173"/>
  <c r="R241"/>
  <c r="T162"/>
  <c r="T126"/>
  <c r="BK224"/>
  <c r="J224"/>
  <c r="J102"/>
  <c r="BK248"/>
  <c r="J248"/>
  <c r="J104"/>
  <c r="P162"/>
  <c r="P126"/>
  <c r="R224"/>
  <c r="R192"/>
  <c r="P248"/>
  <c r="R162"/>
  <c r="R126"/>
  <c i="5" r="P126"/>
  <c i="2" r="P173"/>
  <c r="BK241"/>
  <c r="J241"/>
  <c r="J103"/>
  <c r="T248"/>
  <c i="5" r="BK138"/>
  <c r="J138"/>
  <c r="J100"/>
  <c r="T138"/>
  <c i="2" r="BK173"/>
  <c r="J173"/>
  <c r="J100"/>
  <c r="P224"/>
  <c r="P192"/>
  <c r="P241"/>
  <c i="5" r="BK126"/>
  <c r="R126"/>
  <c r="P138"/>
  <c r="BK143"/>
  <c r="J143"/>
  <c r="J101"/>
  <c r="R143"/>
  <c i="2" r="BK162"/>
  <c r="J162"/>
  <c r="J99"/>
  <c r="T224"/>
  <c r="T192"/>
  <c r="R248"/>
  <c i="5" r="T126"/>
  <c r="T125"/>
  <c r="T124"/>
  <c r="R138"/>
  <c r="P143"/>
  <c r="T143"/>
  <c i="2" r="BK192"/>
  <c r="J192"/>
  <c r="J101"/>
  <c i="3" r="BK118"/>
  <c r="J118"/>
  <c r="J97"/>
  <c i="2" r="BK126"/>
  <c r="J126"/>
  <c r="J98"/>
  <c i="5" r="BK148"/>
  <c r="J148"/>
  <c r="J102"/>
  <c r="BK135"/>
  <c r="J135"/>
  <c r="J99"/>
  <c i="4" r="BK118"/>
  <c r="J118"/>
  <c r="J97"/>
  <c i="5" r="BK154"/>
  <c r="J154"/>
  <c r="J104"/>
  <c r="BK151"/>
  <c r="J151"/>
  <c r="J103"/>
  <c r="E85"/>
  <c r="J118"/>
  <c r="BE131"/>
  <c r="BE133"/>
  <c r="BE136"/>
  <c r="BE141"/>
  <c r="BE146"/>
  <c r="J92"/>
  <c r="BE139"/>
  <c r="BE149"/>
  <c r="BE152"/>
  <c r="BE155"/>
  <c r="F121"/>
  <c r="BE127"/>
  <c r="BE129"/>
  <c r="BE144"/>
  <c i="3" r="BK117"/>
  <c r="J117"/>
  <c i="4" r="E107"/>
  <c r="F114"/>
  <c r="BE119"/>
  <c r="J111"/>
  <c r="J92"/>
  <c i="3" r="J92"/>
  <c r="E85"/>
  <c r="F92"/>
  <c r="J111"/>
  <c r="BE119"/>
  <c i="2" r="BK125"/>
  <c r="J125"/>
  <c r="J97"/>
  <c r="E85"/>
  <c r="J121"/>
  <c r="BE132"/>
  <c r="BE133"/>
  <c r="BE134"/>
  <c r="BE151"/>
  <c r="BE168"/>
  <c r="BE188"/>
  <c r="BE189"/>
  <c r="BE205"/>
  <c r="BE213"/>
  <c r="BE215"/>
  <c r="BE217"/>
  <c r="BE220"/>
  <c r="F121"/>
  <c r="BE128"/>
  <c r="BE131"/>
  <c r="BE159"/>
  <c r="BE197"/>
  <c r="BE207"/>
  <c r="BE165"/>
  <c r="BE166"/>
  <c r="BE191"/>
  <c r="BE225"/>
  <c r="BE227"/>
  <c r="BE229"/>
  <c r="BE231"/>
  <c r="BE242"/>
  <c r="BE147"/>
  <c r="BE193"/>
  <c r="BE203"/>
  <c r="BE235"/>
  <c r="BE250"/>
  <c r="J118"/>
  <c r="BE127"/>
  <c r="BE136"/>
  <c r="BE139"/>
  <c r="BE143"/>
  <c r="BE149"/>
  <c r="BE183"/>
  <c r="BE186"/>
  <c r="BE209"/>
  <c r="BE239"/>
  <c r="BE244"/>
  <c r="BE154"/>
  <c r="BE171"/>
  <c r="BE172"/>
  <c r="BE174"/>
  <c r="BE177"/>
  <c r="BE180"/>
  <c r="BE190"/>
  <c r="BE201"/>
  <c r="BE211"/>
  <c r="BE221"/>
  <c r="BE233"/>
  <c r="BE152"/>
  <c r="BE163"/>
  <c r="BE164"/>
  <c r="BE169"/>
  <c r="BE170"/>
  <c r="BE187"/>
  <c r="BE195"/>
  <c r="BE223"/>
  <c r="BE247"/>
  <c r="BE249"/>
  <c r="BE129"/>
  <c r="BE130"/>
  <c r="BE135"/>
  <c r="BE150"/>
  <c r="BE199"/>
  <c r="BE222"/>
  <c r="BE237"/>
  <c r="BE245"/>
  <c r="F36"/>
  <c i="1" r="BC95"/>
  <c i="3" r="F33"/>
  <c i="1" r="AZ96"/>
  <c i="4" r="F33"/>
  <c i="1" r="AZ97"/>
  <c i="5" r="F37"/>
  <c i="1" r="BD98"/>
  <c i="2" r="F35"/>
  <c i="1" r="BB95"/>
  <c i="4" r="F34"/>
  <c i="1" r="BA97"/>
  <c i="5" r="F34"/>
  <c i="1" r="BA98"/>
  <c i="5" r="F35"/>
  <c i="1" r="BB98"/>
  <c r="BB94"/>
  <c r="AX94"/>
  <c i="2" r="J34"/>
  <c i="1" r="AW95"/>
  <c i="3" r="F34"/>
  <c i="1" r="BA96"/>
  <c i="3" r="J30"/>
  <c i="5" r="F36"/>
  <c i="1" r="BC98"/>
  <c r="BC94"/>
  <c r="AY94"/>
  <c i="5" r="J34"/>
  <c i="1" r="AW98"/>
  <c i="2" r="F37"/>
  <c i="1" r="BD95"/>
  <c i="2" r="F34"/>
  <c i="1" r="BA95"/>
  <c i="2" l="1" r="R125"/>
  <c r="R124"/>
  <c r="P125"/>
  <c r="P124"/>
  <c i="1" r="AU95"/>
  <c i="2" r="T125"/>
  <c r="T124"/>
  <c i="5" r="BK125"/>
  <c r="BK124"/>
  <c r="J124"/>
  <c r="J96"/>
  <c r="P125"/>
  <c r="P124"/>
  <c i="1" r="AU98"/>
  <c i="5" r="R125"/>
  <c r="R124"/>
  <c r="J126"/>
  <c r="J98"/>
  <c i="4" r="BK117"/>
  <c r="J117"/>
  <c r="J96"/>
  <c i="1" r="AG96"/>
  <c i="3" r="J96"/>
  <c i="2" r="BK124"/>
  <c r="J124"/>
  <c r="J96"/>
  <c i="1" r="BD94"/>
  <c r="W33"/>
  <c i="3" r="J33"/>
  <c i="1" r="AV96"/>
  <c r="AT96"/>
  <c r="AN96"/>
  <c i="5" r="F33"/>
  <c i="1" r="AZ98"/>
  <c i="4" r="J33"/>
  <c i="1" r="AV97"/>
  <c r="AT97"/>
  <c r="W31"/>
  <c r="W32"/>
  <c i="2" r="J33"/>
  <c i="1" r="AV95"/>
  <c r="AT95"/>
  <c i="2" r="F33"/>
  <c i="1" r="AZ95"/>
  <c i="5" r="J33"/>
  <c i="1" r="AV98"/>
  <c r="AT98"/>
  <c r="BA94"/>
  <c r="AW94"/>
  <c r="AK30"/>
  <c i="5" l="1" r="J125"/>
  <c r="J97"/>
  <c i="3" r="J39"/>
  <c i="1" r="AZ94"/>
  <c r="AV94"/>
  <c r="AK29"/>
  <c r="AU94"/>
  <c i="2" r="J30"/>
  <c i="1" r="AG95"/>
  <c i="5" r="J30"/>
  <c i="1" r="AG98"/>
  <c i="4" r="J30"/>
  <c i="1" r="AG97"/>
  <c r="W30"/>
  <c i="5" l="1" r="J39"/>
  <c i="4" r="J39"/>
  <c i="2" r="J39"/>
  <c i="1" r="AN95"/>
  <c r="AN97"/>
  <c r="AN98"/>
  <c r="AG94"/>
  <c r="AK26"/>
  <c r="AK35"/>
  <c r="W29"/>
  <c r="AT94"/>
  <c r="AN94"/>
</calcChain>
</file>

<file path=xl/sharedStrings.xml><?xml version="1.0" encoding="utf-8"?>
<sst xmlns="http://schemas.openxmlformats.org/spreadsheetml/2006/main">
  <si>
    <t>Export Komplet</t>
  </si>
  <si>
    <t/>
  </si>
  <si>
    <t>2.0</t>
  </si>
  <si>
    <t>ZAMOK</t>
  </si>
  <si>
    <t>False</t>
  </si>
  <si>
    <t>{837275ba-574d-422f-938e-25f10a23e6f0}</t>
  </si>
  <si>
    <t>0,01</t>
  </si>
  <si>
    <t>21</t>
  </si>
  <si>
    <t>12</t>
  </si>
  <si>
    <t>REKAPITULACE STAVBY</t>
  </si>
  <si>
    <t xml:space="preserve">v ---  níže se nacházejí doplnkové a pomocné údaje k sestavám  --- v</t>
  </si>
  <si>
    <t>Návod na vyplnění</t>
  </si>
  <si>
    <t>0,001</t>
  </si>
  <si>
    <t>Kód:</t>
  </si>
  <si>
    <t>N24-094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</si>
  <si>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</si>
  <si>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</si>
  <si>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PŘECHOD PRO CHODCE A CHODNÍK U AUTOBUSOVÉ ZASTÁVKY UL. TŘANOVICKÁ</t>
  </si>
  <si>
    <t>KSO:</t>
  </si>
  <si>
    <t>CC-CZ:</t>
  </si>
  <si>
    <t>Místo:</t>
  </si>
  <si>
    <t xml:space="preserve"> </t>
  </si>
  <si>
    <t>Datum:</t>
  </si>
  <si>
    <t>28. 6. 2024</t>
  </si>
  <si>
    <t>Zadavatel:</t>
  </si>
  <si>
    <t>IČ:</t>
  </si>
  <si>
    <t>Obec Těrlicko</t>
  </si>
  <si>
    <t>DIČ:</t>
  </si>
  <si>
    <t>Uchazeč:</t>
  </si>
  <si>
    <t>Vyplň údaj</t>
  </si>
  <si>
    <t>Projektant:</t>
  </si>
  <si>
    <t>INPROS F-M s.r.o.</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</si>
  <si>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</si>
  <si>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</si>
  <si>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</si>
  <si>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</si>
  <si>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</si>
  <si>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</si>
  <si>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</si>
  <si>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</si>
  <si>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</si>
  <si>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</si>
  <si>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</si>
  <si>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</si>
  <si>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</si>
  <si>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</si>
  <si>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</si>
  <si>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</si>
  <si>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</si>
  <si>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</si>
  <si>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</si>
  <si>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</si>
  <si>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</si>
  <si>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</si>
  <si>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</si>
  <si>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</si>
  <si>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</si>
  <si>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</si>
  <si>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</si>
  <si>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</si>
  <si>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</si>
  <si>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</si>
  <si>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</si>
  <si>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</si>
  <si>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</si>
  <si>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</si>
  <si>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</si>
  <si>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</si>
  <si>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</si>
  <si>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</si>
  <si>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</si>
  <si>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</si>
  <si>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</si>
  <si>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</si>
  <si>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</si>
  <si>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</si>
  <si>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</si>
  <si>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</si>
  <si>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</si>
  <si>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</si>
  <si>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</si>
  <si>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100</t>
  </si>
  <si>
    <t>PŘECHOD PRO CHODCE A CHODNÍK</t>
  </si>
  <si>
    <t>STA</t>
  </si>
  <si>
    <t>1</t>
  </si>
  <si>
    <t>{483a98f3-a6ef-4d27-b611-6e841b658903}</t>
  </si>
  <si>
    <t>2</t>
  </si>
  <si>
    <t>SO 400.1</t>
  </si>
  <si>
    <t xml:space="preserve">VEŘEJNÉ OSVĚTLENÍ  </t>
  </si>
  <si>
    <t>{d56940ef-9486-4d33-bb6b-ed7626355fc9}</t>
  </si>
  <si>
    <t>SO 400.2</t>
  </si>
  <si>
    <t>SVĚTELNÁ SIGNALIZACE</t>
  </si>
  <si>
    <t>{a47585e7-f5ee-4a80-8ef9-1c93353eb4b7}</t>
  </si>
  <si>
    <t>VON</t>
  </si>
  <si>
    <t xml:space="preserve">VEDLEJŠÍ A OSTATNÍ NÁKLADY STAVBY </t>
  </si>
  <si>
    <t>{858d6c44-cd99-43d0-a1c9-d2a84396d0de}</t>
  </si>
  <si>
    <t>KRYCÍ LIST SOUPISU PRACÍ</t>
  </si>
  <si>
    <t>Objekt:</t>
  </si>
  <si>
    <t>SO 100 - PŘECHOD PRO CHODCE A CHODNÍK</t>
  </si>
  <si>
    <t>REKAPITULACE ČLENĚNÍ SOUPISU PRACÍ</t>
  </si>
  <si>
    <t>Kód dílu - Popis</t>
  </si>
  <si>
    <t>Cena celkem [CZK]</t>
  </si>
  <si>
    <t>Náklady ze soupisu prací</t>
  </si>
  <si>
    <t>-1</t>
  </si>
  <si>
    <t>HSV - Práce a dodávky HSV</t>
  </si>
  <si>
    <t xml:space="preserve">    1 - Zemní práce</t>
  </si>
  <si>
    <t xml:space="preserve">      18 - Zemní práce - povrchové úpravy terénu</t>
  </si>
  <si>
    <t xml:space="preserve">    5 - Komunikace pozemní</t>
  </si>
  <si>
    <t xml:space="preserve">    9 - Ostatní konstrukce a práce, bourání</t>
  </si>
  <si>
    <t xml:space="preserve">      95 - Různé dokončovací konstrukce a práce pozemních staveb</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</si>
  <si>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</si>
  <si>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</si>
  <si>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</si>
  <si>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</si>
  <si>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</si>
  <si>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</si>
  <si>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</si>
  <si>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</si>
  <si>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</si>
  <si>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</si>
  <si>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</si>
  <si>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</si>
  <si>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</si>
  <si>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</si>
  <si>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</si>
  <si>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</si>
  <si>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</si>
  <si>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</si>
  <si>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</si>
  <si>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</si>
  <si>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</si>
  <si>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větví stromů průměru do 100 mm ručně</t>
  </si>
  <si>
    <t>m2</t>
  </si>
  <si>
    <t>CS ÚRS 2024 01</t>
  </si>
  <si>
    <t>4</t>
  </si>
  <si>
    <t>1493416435</t>
  </si>
  <si>
    <t>113106123</t>
  </si>
  <si>
    <t>Rozebrání dlažeb ze zámkových dlaždic komunikací pro pěší ručně</t>
  </si>
  <si>
    <t>1879488339</t>
  </si>
  <si>
    <t>3</t>
  </si>
  <si>
    <t>113107112</t>
  </si>
  <si>
    <t>Odstranění podkladu z kameniva těženého tl přes 100 do 200 mm ručně</t>
  </si>
  <si>
    <t>-710244025</t>
  </si>
  <si>
    <t>113107323</t>
  </si>
  <si>
    <t>Odstranění podkladu z kameniva drceného tl přes 200 do 300 mm strojně pl do 50 m2</t>
  </si>
  <si>
    <t>-1833626317</t>
  </si>
  <si>
    <t>5</t>
  </si>
  <si>
    <t>113107337</t>
  </si>
  <si>
    <t>Odstranění podkladu z betonu vyztuženého sítěmi tl přes 150 do 300 mm strojně pl do 50 m2</t>
  </si>
  <si>
    <t>674769532</t>
  </si>
  <si>
    <t>6</t>
  </si>
  <si>
    <t>113202111</t>
  </si>
  <si>
    <t>Vytrhání obrub krajníků obrubníků stojatých</t>
  </si>
  <si>
    <t>m</t>
  </si>
  <si>
    <t>1013723868</t>
  </si>
  <si>
    <t>7</t>
  </si>
  <si>
    <t>113203111</t>
  </si>
  <si>
    <t>Vytrhání obrub z dlažebních kostek</t>
  </si>
  <si>
    <t>722567099</t>
  </si>
  <si>
    <t>8</t>
  </si>
  <si>
    <t>121151103</t>
  </si>
  <si>
    <t>Sejmutí ornice plochy do 100 m2 tl vrstvy do 200 mm strojně</t>
  </si>
  <si>
    <t>1425495441</t>
  </si>
  <si>
    <t>9</t>
  </si>
  <si>
    <t>122351101</t>
  </si>
  <si>
    <t>Odkopávky a prokopávky nezapažené v hornině třídy těžitelnosti II skupiny 4 objem do 20 m3 strojně</t>
  </si>
  <si>
    <t>m3</t>
  </si>
  <si>
    <t>1287739323</t>
  </si>
  <si>
    <t>10</t>
  </si>
  <si>
    <t>122351102</t>
  </si>
  <si>
    <t>Odkopávky a prokopávky nezapažené v hornině třídy těžitelnosti II skupiny 4 objem do 50 m3 strojně</t>
  </si>
  <si>
    <t>-1914638382</t>
  </si>
  <si>
    <t>VV</t>
  </si>
  <si>
    <t>"sanace podloží_bude odsouhlaseno v dílenské dokumentaci" (137,5)*0,3</t>
  </si>
  <si>
    <t>Součet</t>
  </si>
  <si>
    <t>11</t>
  </si>
  <si>
    <t>162651112</t>
  </si>
  <si>
    <t>Vodorovné přemístění přes 4 000 do 5000 m výkopku/sypaniny z horniny třídy těžitelnosti I skupiny 1 až 3</t>
  </si>
  <si>
    <t>-256174072</t>
  </si>
  <si>
    <t>"přemístění sejmuté orniční vrstvy na mezideponii" 165,0*0,15</t>
  </si>
  <si>
    <t>"přemístění orniční vrstvy z mezideponie" 100,0*0,15*1,1</t>
  </si>
  <si>
    <t>162751137</t>
  </si>
  <si>
    <t>Vodorovné přemístění přes 9 000 do 10000 m výkopku/sypaniny z horniny třídy těžitelnosti II skupiny 4 a 5</t>
  </si>
  <si>
    <t>-1627011997</t>
  </si>
  <si>
    <t>4,0</t>
  </si>
  <si>
    <t>13</t>
  </si>
  <si>
    <t>162751139</t>
  </si>
  <si>
    <t>Příplatek k vodorovnému přemístění výkopku/sypaniny z horniny třídy těžitelnosti II skupiny 4 a 5 ZKD 1000 m přes 10000 m</t>
  </si>
  <si>
    <t>386923842</t>
  </si>
  <si>
    <t>45,25*10 'Přepočtené koeficientem množství</t>
  </si>
  <si>
    <t>14</t>
  </si>
  <si>
    <t>17120123R</t>
  </si>
  <si>
    <t xml:space="preserve">Poplatek za uložení navážek, zeminy a kamení na skládce (skládkovné) </t>
  </si>
  <si>
    <t>CS VLASTNÍ</t>
  </si>
  <si>
    <t>-211926624</t>
  </si>
  <si>
    <t>15</t>
  </si>
  <si>
    <t>171251201</t>
  </si>
  <si>
    <t>Uložení sypaniny na skládky nebo meziskládky</t>
  </si>
  <si>
    <t>1117153617</t>
  </si>
  <si>
    <t>16</t>
  </si>
  <si>
    <t>174151101</t>
  </si>
  <si>
    <t>Zásyp jam, šachet rýh nebo kolem objektů sypaninou se zhutněním</t>
  </si>
  <si>
    <t>2113504625</t>
  </si>
  <si>
    <t>17</t>
  </si>
  <si>
    <t>M</t>
  </si>
  <si>
    <t>58344198R</t>
  </si>
  <si>
    <t xml:space="preserve">externí zásypový, nenamrzavý, zhutnitelný materiál _ specifikace dle PD a TZ </t>
  </si>
  <si>
    <t>-1236747468</t>
  </si>
  <si>
    <t>15*1,1 'Přepočtené koeficientem množství</t>
  </si>
  <si>
    <t>18</t>
  </si>
  <si>
    <t>181912112</t>
  </si>
  <si>
    <t>Úprava pláně v hornině třídy těžitelnosti I skupiny 3 se zhutněním ručně</t>
  </si>
  <si>
    <t>-892862953</t>
  </si>
  <si>
    <t>"ZP_pro pěší" (13,0+90,0+17,5+10,0+7,0)</t>
  </si>
  <si>
    <t>Mezisoučet</t>
  </si>
  <si>
    <t>"sanace podloží_bude odsouhlaseno v dílenské dokumentaci" (137,5)</t>
  </si>
  <si>
    <t>19</t>
  </si>
  <si>
    <t>460371121</t>
  </si>
  <si>
    <t>Naložení výkopku strojně z hornin třídy I skupiny 1 až 3</t>
  </si>
  <si>
    <t>-1745922471</t>
  </si>
  <si>
    <t>Zemní práce - povrchové úpravy terénu</t>
  </si>
  <si>
    <t>20</t>
  </si>
  <si>
    <t>181111111</t>
  </si>
  <si>
    <t>Plošná úprava terénu do 500 m2 zemina skupiny 1 až 4 nerovnosti přes 50 do 100 mm v rovinně a svahu do 1:5</t>
  </si>
  <si>
    <t>-1700947443</t>
  </si>
  <si>
    <t>181351003</t>
  </si>
  <si>
    <t>Rozprostření ornice tl vrstvy do 200 mm pl do 100 m2 v rovině nebo ve svahu do 1:5 strojně</t>
  </si>
  <si>
    <t>1390191287</t>
  </si>
  <si>
    <t>22</t>
  </si>
  <si>
    <t>181411131</t>
  </si>
  <si>
    <t>Založení parkového trávníku výsevem pl do 1000 m2 v rovině a ve svahu do 1:5</t>
  </si>
  <si>
    <t>493034207</t>
  </si>
  <si>
    <t>23</t>
  </si>
  <si>
    <t>00572410R</t>
  </si>
  <si>
    <t>osivo směs travní _ složení a specifikace dle PD a TZ</t>
  </si>
  <si>
    <t>kg</t>
  </si>
  <si>
    <t>-2007085423</t>
  </si>
  <si>
    <t>100*0,03 'Přepočtené koeficientem množství</t>
  </si>
  <si>
    <t>24</t>
  </si>
  <si>
    <t>181951111</t>
  </si>
  <si>
    <t>Úprava pláně v hornině třídy těžitelnosti I skupiny 1 až 3 bez zhutnění strojně</t>
  </si>
  <si>
    <t>2104018574</t>
  </si>
  <si>
    <t>25</t>
  </si>
  <si>
    <t>183403113</t>
  </si>
  <si>
    <t>Obdělání půdy frézováním v rovině a svahu do 1:5</t>
  </si>
  <si>
    <t>-492290236</t>
  </si>
  <si>
    <t>26</t>
  </si>
  <si>
    <t>183403152</t>
  </si>
  <si>
    <t>Obdělání půdy vláčením v rovině a svahu do 1:5</t>
  </si>
  <si>
    <t>634463362</t>
  </si>
  <si>
    <t>27</t>
  </si>
  <si>
    <t>183403153</t>
  </si>
  <si>
    <t>Obdělání půdy hrabáním v rovině a svahu do 1:5</t>
  </si>
  <si>
    <t>-1943731632</t>
  </si>
  <si>
    <t>28</t>
  </si>
  <si>
    <t>183403161</t>
  </si>
  <si>
    <t>Obdělání půdy válením v rovině a svahu do 1:5</t>
  </si>
  <si>
    <t>1741009257</t>
  </si>
  <si>
    <t>Komunikace pozemní</t>
  </si>
  <si>
    <t>29</t>
  </si>
  <si>
    <t>564201011</t>
  </si>
  <si>
    <t>Podklad nebo podsyp ze štěrkopísku ŠP plochy do 100 m2 tl 40 mm</t>
  </si>
  <si>
    <t>1585065650</t>
  </si>
  <si>
    <t>30</t>
  </si>
  <si>
    <t>564851011</t>
  </si>
  <si>
    <t>Podklad ze štěrkodrtě ŠD plochy do 100 m2 tl 150 mm</t>
  </si>
  <si>
    <t>-1395143648</t>
  </si>
  <si>
    <t>"ZP_pro pěší" (13,0+90,0+17,5+10,0+7,0)*1,15</t>
  </si>
  <si>
    <t>31</t>
  </si>
  <si>
    <t>564871016</t>
  </si>
  <si>
    <t>Podklad ze štěrkodrtě ŠD plochy do 100 m2 tl 300 mm</t>
  </si>
  <si>
    <t>-266834596</t>
  </si>
  <si>
    <t>32</t>
  </si>
  <si>
    <t>596211120</t>
  </si>
  <si>
    <t>Kladení zámkové dlažby komunikací pro pěší ručně tl 60 mm skupiny B pl do 50 m2</t>
  </si>
  <si>
    <t>-1149569460</t>
  </si>
  <si>
    <t>33</t>
  </si>
  <si>
    <t>5924501R1</t>
  </si>
  <si>
    <t xml:space="preserve">dlažba zámková betonová : tl. 60 mm _ 200/200 mm </t>
  </si>
  <si>
    <t>644627398</t>
  </si>
  <si>
    <t>34</t>
  </si>
  <si>
    <t>5924501R2</t>
  </si>
  <si>
    <t xml:space="preserve">dlažba zámková betonová : tl. 60 mm _ 160/200 mm </t>
  </si>
  <si>
    <t>-2084555981</t>
  </si>
  <si>
    <t>35</t>
  </si>
  <si>
    <t>5924501R3</t>
  </si>
  <si>
    <t>dlažba zámková betonová : tl. 60 mm _ 160/200 mm _ color kontrastní</t>
  </si>
  <si>
    <t>1549709973</t>
  </si>
  <si>
    <t>36</t>
  </si>
  <si>
    <t>5924501R4</t>
  </si>
  <si>
    <t xml:space="preserve">dlažba zámková betonová : tl. 60 mm _ 100/200 mm _ color reliéfní </t>
  </si>
  <si>
    <t>-1893374993</t>
  </si>
  <si>
    <t>37</t>
  </si>
  <si>
    <t>596211124</t>
  </si>
  <si>
    <t>Příplatek za kombinaci dvou barev u kladení betonových dlažeb komunikací pro pěší ručně tl 60 mm skupiny B</t>
  </si>
  <si>
    <t>419656308</t>
  </si>
  <si>
    <t>38</t>
  </si>
  <si>
    <t>599141111</t>
  </si>
  <si>
    <t>Vyplnění spár mezi silničními dílci živičnou zálivkou</t>
  </si>
  <si>
    <t>-2132874500</t>
  </si>
  <si>
    <t>Ostatní konstrukce a práce, bourání</t>
  </si>
  <si>
    <t>39</t>
  </si>
  <si>
    <t>916111123</t>
  </si>
  <si>
    <t>Osazení obruby z drobných kostek s boční opěrou do lože z betonu prostého</t>
  </si>
  <si>
    <t>-990386655</t>
  </si>
  <si>
    <t>P</t>
  </si>
  <si>
    <t>Poznámka k položce:_x000d_
JC, nad rámec ceníkového obsahu, zahrnuje náklady na specifikaci lože a opěry : C 20/25 XF3</t>
  </si>
  <si>
    <t>40</t>
  </si>
  <si>
    <t>58381007R</t>
  </si>
  <si>
    <t xml:space="preserve">kostka dlažební žula drobná 10/10_specifikace dle PD a TZ </t>
  </si>
  <si>
    <t>616347377</t>
  </si>
  <si>
    <t>132*0,11 'Přepočtené koeficientem množství</t>
  </si>
  <si>
    <t>41</t>
  </si>
  <si>
    <t>916131113</t>
  </si>
  <si>
    <t>Osazení silničního obrubníku betonového ležatého s boční opěrou do lože z betonu prostého</t>
  </si>
  <si>
    <t>-1164478777</t>
  </si>
  <si>
    <t>42</t>
  </si>
  <si>
    <t>59217030</t>
  </si>
  <si>
    <t>obrubník silniční betonový přechodový 1000x150x150-250mm</t>
  </si>
  <si>
    <t>1954198033</t>
  </si>
  <si>
    <t>3*1,1 'Přepočtené koeficientem množství</t>
  </si>
  <si>
    <t>43</t>
  </si>
  <si>
    <t>916131213</t>
  </si>
  <si>
    <t>Osazení silničního obrubníku betonového stojatého s boční opěrou do lože z betonu prostého</t>
  </si>
  <si>
    <t>-1001644727</t>
  </si>
  <si>
    <t>44</t>
  </si>
  <si>
    <t>59217034</t>
  </si>
  <si>
    <t>obrubník silniční betonový 1000x150x300mm</t>
  </si>
  <si>
    <t>-1867667606</t>
  </si>
  <si>
    <t>30*1,1 'Přepočtené koeficientem množství</t>
  </si>
  <si>
    <t>45</t>
  </si>
  <si>
    <t>-692188613</t>
  </si>
  <si>
    <t>46</t>
  </si>
  <si>
    <t>59217031</t>
  </si>
  <si>
    <t>obrubník silniční betonový 1000x150x250mm</t>
  </si>
  <si>
    <t>-2116207802</t>
  </si>
  <si>
    <t>8*1,1 'Přepočtené koeficientem množství</t>
  </si>
  <si>
    <t>47</t>
  </si>
  <si>
    <t>306978429</t>
  </si>
  <si>
    <t>48</t>
  </si>
  <si>
    <t>59217072</t>
  </si>
  <si>
    <t>obrubník silniční betonový 1000x100x250mm</t>
  </si>
  <si>
    <t>-97142547</t>
  </si>
  <si>
    <t>64*1,1 'Přepočtené koeficientem množství</t>
  </si>
  <si>
    <t>49</t>
  </si>
  <si>
    <t>916231213</t>
  </si>
  <si>
    <t>Osazení chodníkového obrubníku betonového stojatého s boční opěrou do lože z betonu prostého</t>
  </si>
  <si>
    <t>-301215459</t>
  </si>
  <si>
    <t>50</t>
  </si>
  <si>
    <t>59217019</t>
  </si>
  <si>
    <t>obrubník betonový chodníkový 1000x100x200mm</t>
  </si>
  <si>
    <t>-403234306</t>
  </si>
  <si>
    <t>18*1,1 'Přepočtené koeficientem množství</t>
  </si>
  <si>
    <t>51</t>
  </si>
  <si>
    <t>919726122</t>
  </si>
  <si>
    <t>Geotextilie pro ochranu, separaci a filtraci netkaná měrná hm přes 200 do 300 g/m2</t>
  </si>
  <si>
    <t>1657547161</t>
  </si>
  <si>
    <t>"sanace podloží_bude odsouhlaseno v dílenské dokumentaci" (137,5)*1,15</t>
  </si>
  <si>
    <t>52</t>
  </si>
  <si>
    <t>919735113</t>
  </si>
  <si>
    <t>Řezání stávajícího živičného krytu hl přes 100 do 150 mm</t>
  </si>
  <si>
    <t>244728451</t>
  </si>
  <si>
    <t>53</t>
  </si>
  <si>
    <t>961044111</t>
  </si>
  <si>
    <t>Bourání základů z betonu prostého</t>
  </si>
  <si>
    <t>-776822566</t>
  </si>
  <si>
    <t>54</t>
  </si>
  <si>
    <t>966006211</t>
  </si>
  <si>
    <t>Odstranění svislých dopravních značek ze sloupů, sloupků nebo konzol</t>
  </si>
  <si>
    <t>kus</t>
  </si>
  <si>
    <t>1869602419</t>
  </si>
  <si>
    <t>55</t>
  </si>
  <si>
    <t>966006221</t>
  </si>
  <si>
    <t>Odstranění trubky sloupku včetně demontáže dopravní značky</t>
  </si>
  <si>
    <t>1604280683</t>
  </si>
  <si>
    <t>95</t>
  </si>
  <si>
    <t>Různé dokončovací konstrukce a práce pozemních staveb</t>
  </si>
  <si>
    <t>56</t>
  </si>
  <si>
    <t>950015R01</t>
  </si>
  <si>
    <t xml:space="preserve">Demontáž kompletní konstrukce "čekárny pro cestující" vč. kotvení a základových prvků _ zastavěná plocha 3,0 x 5,0 m </t>
  </si>
  <si>
    <t>1882956592</t>
  </si>
  <si>
    <t>Poznámka k položce:_x000d_
JC obsahuje : kompletní provedení dle specifikace PD a TZ včetně všech přímo souvisejících prací/činností a dodávek._x000d_
(JC obsahuje bourání/demontáže všech přímo souvisejících prvků/kcí , doplňků a příslušenství + přemístění a likvidace odpadů dle zákona o odpadech)</t>
  </si>
  <si>
    <t>57</t>
  </si>
  <si>
    <t>950015R02</t>
  </si>
  <si>
    <t>Dodávka a provedení _ kompletní konstrukce "přístřešku pro cestující" včetně založení _ viz příloha PD č. 1, č.2</t>
  </si>
  <si>
    <t>615883059</t>
  </si>
  <si>
    <t>Poznámka k položce:_x000d_
JC obsahuje : kompletní systémové dodávky a provedení dle specifikace PD a TZ včetně všech přímo souvisejících prací/činností a dodávek/doplňků a příslušennství_x000d_
Upřesnění rozsahu JC viz TZ :_x000d_
Jako nový přístřešek/čekárna pro cestující je navržen moderní, modulární výrobek o rozměrech 4,2 x 1,846 x 2,567 m (dxšxv), např. Streepark, typ Siteo. Nosná konstrukce přístřešku je složena z několika ocelových stojin s konzolami, které jsou navzájem k sobě staženy podélnými profily podpírajícími vlastní výplň střechy. Ocelové profily budou opatřeny nátěrem v šedé barvě, např. RAL 9007. Ve spodní části stojin jsou platle pro skryté kotvení k základu pod úrovní terénu. _x000d_
Stěny přístřešku budou v kombinaci z čirého bezpečnostního kaleného skla (obě boční stěny) a palubek z masivního dubového dřeva (zadní stěna). Střecha bude z bezpečnostního tvrzeného skla Satinato. Čekárna bude vybavena dřevěnou lavičkou a opěrkou integrovanou do zadní stěny. _x000d_
Lavička je tvořena z latí z masivního dřeva připevněných nerezovými vruty k nosné konzolové konstrukci. _x000d_
Základ pro konstrukci přístřešku bude tvaru U o vnějším rozměru 4,5 x 1,6 m, min. do nezámrzné hloubky. Beton C20/25. Sloupky budou kotveny pomocí chemických kotev M14, dl. Min. 300 mm. Viz příloha č. 2 na konci TZ. _x000d_
----------------------------------------------------------------------</t>
  </si>
  <si>
    <t>58</t>
  </si>
  <si>
    <t>950015R03</t>
  </si>
  <si>
    <t>Dodávka a provedení _ odpadkový koš (viz příloha PD č.3)</t>
  </si>
  <si>
    <t>1947176170</t>
  </si>
  <si>
    <t xml:space="preserve">Poznámka k položce:_x000d_
JC obsahuje : kompletní systémové dodávky a provedení dle specifikace PD a TZ včetně všech přímo souvisejících prací/činností a dodávek/doplňků a příslušennství_x000d_
</t>
  </si>
  <si>
    <t>59</t>
  </si>
  <si>
    <t>950015R04</t>
  </si>
  <si>
    <t xml:space="preserve">Dodávka a provedení _ poštovní schránka </t>
  </si>
  <si>
    <t>-693657792</t>
  </si>
  <si>
    <t>60</t>
  </si>
  <si>
    <t>950015R11</t>
  </si>
  <si>
    <t>Dodávka a provedení _ svislé DZ (včetně základového prvku) _ A10</t>
  </si>
  <si>
    <t>-765356899</t>
  </si>
  <si>
    <t>61</t>
  </si>
  <si>
    <t>950015R12</t>
  </si>
  <si>
    <t>Dodávka a provedení _ svislé DZ (včetně základového prvku) _ A12b</t>
  </si>
  <si>
    <t>1186632702</t>
  </si>
  <si>
    <t>62</t>
  </si>
  <si>
    <t>950015R13</t>
  </si>
  <si>
    <t xml:space="preserve">Dodávka a provedení _ vodorovné DZ _ V5 tl. 0,5 m </t>
  </si>
  <si>
    <t>-347968431</t>
  </si>
  <si>
    <t>63</t>
  </si>
  <si>
    <t>950015R14</t>
  </si>
  <si>
    <t>Dodávka a provedení _ vodorovné DZ _ V7 š. 4 m</t>
  </si>
  <si>
    <t>686015281</t>
  </si>
  <si>
    <t>997</t>
  </si>
  <si>
    <t>Přesun sutě</t>
  </si>
  <si>
    <t>64</t>
  </si>
  <si>
    <t>997013R31</t>
  </si>
  <si>
    <t xml:space="preserve">Poplatek za uložení na skládce (skládkovné) stavebního odpadu bez rozlišení </t>
  </si>
  <si>
    <t>t</t>
  </si>
  <si>
    <t>1130880099</t>
  </si>
  <si>
    <t>Poznámka k položce:_x000d_
Jednotková cena stanovena pro stavební odpad BEZ ROZLIŠENÍ _včetně nebezpečných odpadů._x000d_
----------------------------------------------------------------------------------------------------------------------</t>
  </si>
  <si>
    <t>65</t>
  </si>
  <si>
    <t>997321511</t>
  </si>
  <si>
    <t>Vodorovná doprava suti a vybouraných hmot po suchu do 1 km</t>
  </si>
  <si>
    <t>953417528</t>
  </si>
  <si>
    <t>66</t>
  </si>
  <si>
    <t>997321519</t>
  </si>
  <si>
    <t>Příplatek ZKD 1 km vodorovné dopravy suti a vybouraných hmot po suchu</t>
  </si>
  <si>
    <t>188933813</t>
  </si>
  <si>
    <t>76,474*20 'Přepočtené koeficientem množství</t>
  </si>
  <si>
    <t>67</t>
  </si>
  <si>
    <t>997321611</t>
  </si>
  <si>
    <t>Nakládání nebo překládání suti a vybouraných hmot</t>
  </si>
  <si>
    <t>1258164411</t>
  </si>
  <si>
    <t>998</t>
  </si>
  <si>
    <t>Přesun hmot</t>
  </si>
  <si>
    <t>68</t>
  </si>
  <si>
    <t>998223011</t>
  </si>
  <si>
    <t>Přesun hmot pro pozemní komunikace s krytem dlážděným</t>
  </si>
  <si>
    <t>-289469764</t>
  </si>
  <si>
    <t>69</t>
  </si>
  <si>
    <t>998223091</t>
  </si>
  <si>
    <t>Příplatek k přesunu hmot pro pozemní komunikace s krytem dlážděným za zvětšený přesun do 1000 m</t>
  </si>
  <si>
    <t>-593565699</t>
  </si>
  <si>
    <t xml:space="preserve">SO 400.1 - VEŘEJNÉ OSVĚTLENÍ  </t>
  </si>
  <si>
    <t>N00 - Provozní soubor</t>
  </si>
  <si>
    <t>N00</t>
  </si>
  <si>
    <t>Provozní soubor</t>
  </si>
  <si>
    <t>N00_R01</t>
  </si>
  <si>
    <t xml:space="preserve">VEŘEJNÉ OSVĚTLENÍ  _ viz samostatný soupis prací</t>
  </si>
  <si>
    <t>kpl.</t>
  </si>
  <si>
    <t>512</t>
  </si>
  <si>
    <t>-1631796314</t>
  </si>
  <si>
    <t>SO 400.2 - SVĚTELNÁ SIGNALIZACE</t>
  </si>
  <si>
    <t>SVĚTELNÁ SIGNALIZACE_ viz samostatný soupis prací</t>
  </si>
  <si>
    <t>1381974907</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</si>
  <si>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</si>
  <si>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</si>
  <si>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</si>
  <si>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</si>
  <si>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</si>
  <si>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</si>
  <si>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</si>
  <si>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</si>
  <si>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 xml:space="preserve">    VRN9 - Ostatní náklady</t>
  </si>
  <si>
    <t>VRN</t>
  </si>
  <si>
    <t>VRN1</t>
  </si>
  <si>
    <t>Průzkumné, geodetické a projektové práce</t>
  </si>
  <si>
    <t>012103000</t>
  </si>
  <si>
    <t>Geodetické práce před výstavbou</t>
  </si>
  <si>
    <t>1024</t>
  </si>
  <si>
    <t>740975969</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</si>
  <si>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</si>
  <si>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</si>
  <si>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</si>
  <si>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464778606</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</si>
  <si>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</si>
  <si>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</si>
  <si>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</si>
  <si>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183959789</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</si>
  <si>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</si>
  <si>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013254000</t>
  </si>
  <si>
    <t>Dokumentace skutečného provedení stavby</t>
  </si>
  <si>
    <t>1324162770</t>
  </si>
  <si>
    <t>Poznámka k položce:_x000d_
VEŠKERÉ FORMY A PŘEDÁNÍ SE ŘÍDÍ PODMÍNKAMI ZADÁVACÍ DOKUMENTACE STAVBY</t>
  </si>
  <si>
    <t>VRN2</t>
  </si>
  <si>
    <t>Příprava staveniště</t>
  </si>
  <si>
    <t>020001000</t>
  </si>
  <si>
    <t xml:space="preserve">Příprava staveniště </t>
  </si>
  <si>
    <t>-244661675</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</si>
  <si>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 vč. potřebných posudků/dozorů_x000d_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</si>
  <si>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</si>
  <si>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</si>
  <si>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</si>
  <si>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</si>
  <si>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-1802642032</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</si>
  <si>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</si>
  <si>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</si>
  <si>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</si>
  <si>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1020368041</t>
  </si>
  <si>
    <t>Poznámka k položce:_x000d_
-náklady zhotovitele spojené s kompletní likvidací zařízení staveniště vč. uvedení všech dotčených ploch do bezvadného stavu</t>
  </si>
  <si>
    <t>VRN4</t>
  </si>
  <si>
    <t>Inženýrská činnost</t>
  </si>
  <si>
    <t>043103000</t>
  </si>
  <si>
    <t>Zkoušky bez rozlišení</t>
  </si>
  <si>
    <t>-1860301087</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</si>
  <si>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</si>
  <si>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</si>
  <si>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</si>
  <si>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2064684496</t>
  </si>
  <si>
    <t>Poznámka k položce:_x000d_
-příprava předávací dokumentace dle ZD_x000d_
-ostatní kompletační činnost</t>
  </si>
  <si>
    <t>VRN6</t>
  </si>
  <si>
    <t>Územní vlivy</t>
  </si>
  <si>
    <t>062002000</t>
  </si>
  <si>
    <t>Ztížené dopravní podmínky</t>
  </si>
  <si>
    <t>-336774394</t>
  </si>
  <si>
    <t xml:space="preserve">Poznámka k položce:_x000d_
Náklady na příplatky a ztížené podmínky s ohledem na nepřerušenou dopravu na pozemních komunikací. </t>
  </si>
  <si>
    <t>VRN7</t>
  </si>
  <si>
    <t>Provozní vlivy</t>
  </si>
  <si>
    <t>071103000</t>
  </si>
  <si>
    <t>Provoz investora</t>
  </si>
  <si>
    <t>1278300589</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</si>
  <si>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t>
  </si>
  <si>
    <t>VRN9</t>
  </si>
  <si>
    <t>Ostatní náklady</t>
  </si>
  <si>
    <t>090001000</t>
  </si>
  <si>
    <t>-1536811807</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</si>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</sst>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8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07.25" customHeight="1">
      <c r="B23" s="21"/>
      <c r="C23" s="22"/>
      <c r="D23" s="22"/>
      <c r="E23" s="36" t="s">
        <v>35</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N24-094</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PŘECHOD PRO CHODCE A CHODNÍK U AUTOBUSOVÉ ZASTÁVKY UL. TŘANOVICKÁ</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28. 6. 2024</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Obec Těrlicko</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INPROS F-M s.r.o.</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ROUND(SUM(AG95:AG98),2)</f>
        <v>0</v>
      </c>
      <c r="AH94" s="109"/>
      <c r="AI94" s="109"/>
      <c r="AJ94" s="109"/>
      <c r="AK94" s="109"/>
      <c r="AL94" s="109"/>
      <c r="AM94" s="109"/>
      <c r="AN94" s="110">
        <f>SUM(AG94,AT94)</f>
        <v>0</v>
      </c>
      <c r="AO94" s="110"/>
      <c r="AP94" s="110"/>
      <c r="AQ94" s="111" t="s">
        <v>1</v>
      </c>
      <c r="AR94" s="112"/>
      <c r="AS94" s="113">
        <f>ROUND(SUM(AS95:AS98),2)</f>
        <v>0</v>
      </c>
      <c r="AT94" s="114">
        <f>ROUND(SUM(AV94:AW94),2)</f>
        <v>0</v>
      </c>
      <c r="AU94" s="115">
        <f>ROUND(SUM(AU95:AU98),5)</f>
        <v>0</v>
      </c>
      <c r="AV94" s="114">
        <f>ROUND(AZ94*L29,2)</f>
        <v>0</v>
      </c>
      <c r="AW94" s="114">
        <f>ROUND(BA94*L30,2)</f>
        <v>0</v>
      </c>
      <c r="AX94" s="114">
        <f>ROUND(BB94*L29,2)</f>
        <v>0</v>
      </c>
      <c r="AY94" s="114">
        <f>ROUND(BC94*L30,2)</f>
        <v>0</v>
      </c>
      <c r="AZ94" s="114">
        <f>ROUND(SUM(AZ95:AZ98),2)</f>
        <v>0</v>
      </c>
      <c r="BA94" s="114">
        <f>ROUND(SUM(BA95:BA98),2)</f>
        <v>0</v>
      </c>
      <c r="BB94" s="114">
        <f>ROUND(SUM(BB95:BB98),2)</f>
        <v>0</v>
      </c>
      <c r="BC94" s="114">
        <f>ROUND(SUM(BC95:BC98),2)</f>
        <v>0</v>
      </c>
      <c r="BD94" s="116">
        <f>ROUND(SUM(BD95:BD98),2)</f>
        <v>0</v>
      </c>
      <c r="BE94" s="6"/>
      <c r="BS94" s="117" t="s">
        <v>75</v>
      </c>
      <c r="BT94" s="117" t="s">
        <v>76</v>
      </c>
      <c r="BU94" s="118" t="s">
        <v>77</v>
      </c>
      <c r="BV94" s="117" t="s">
        <v>78</v>
      </c>
      <c r="BW94" s="117" t="s">
        <v>5</v>
      </c>
      <c r="BX94" s="117" t="s">
        <v>79</v>
      </c>
      <c r="CL94" s="117" t="s">
        <v>1</v>
      </c>
    </row>
    <row r="95" s="7" customFormat="1" ht="16.5" customHeight="1">
      <c r="A95" s="119" t="s">
        <v>80</v>
      </c>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100 - PŘECHOD PRO CHOD...'!J30</f>
        <v>0</v>
      </c>
      <c r="AH95" s="123"/>
      <c r="AI95" s="123"/>
      <c r="AJ95" s="123"/>
      <c r="AK95" s="123"/>
      <c r="AL95" s="123"/>
      <c r="AM95" s="123"/>
      <c r="AN95" s="124">
        <f>SUM(AG95,AT95)</f>
        <v>0</v>
      </c>
      <c r="AO95" s="123"/>
      <c r="AP95" s="123"/>
      <c r="AQ95" s="125" t="s">
        <v>83</v>
      </c>
      <c r="AR95" s="126"/>
      <c r="AS95" s="127">
        <v>0</v>
      </c>
      <c r="AT95" s="128">
        <f>ROUND(SUM(AV95:AW95),2)</f>
        <v>0</v>
      </c>
      <c r="AU95" s="129">
        <f>'SO 100 - PŘECHOD PRO CHOD...'!P124</f>
        <v>0</v>
      </c>
      <c r="AV95" s="128">
        <f>'SO 100 - PŘECHOD PRO CHOD...'!J33</f>
        <v>0</v>
      </c>
      <c r="AW95" s="128">
        <f>'SO 100 - PŘECHOD PRO CHOD...'!J34</f>
        <v>0</v>
      </c>
      <c r="AX95" s="128">
        <f>'SO 100 - PŘECHOD PRO CHOD...'!J35</f>
        <v>0</v>
      </c>
      <c r="AY95" s="128">
        <f>'SO 100 - PŘECHOD PRO CHOD...'!J36</f>
        <v>0</v>
      </c>
      <c r="AZ95" s="128">
        <f>'SO 100 - PŘECHOD PRO CHOD...'!F33</f>
        <v>0</v>
      </c>
      <c r="BA95" s="128">
        <f>'SO 100 - PŘECHOD PRO CHOD...'!F34</f>
        <v>0</v>
      </c>
      <c r="BB95" s="128">
        <f>'SO 100 - PŘECHOD PRO CHOD...'!F35</f>
        <v>0</v>
      </c>
      <c r="BC95" s="128">
        <f>'SO 100 - PŘECHOD PRO CHOD...'!F36</f>
        <v>0</v>
      </c>
      <c r="BD95" s="130">
        <f>'SO 100 - PŘECHOD PRO CHOD...'!F37</f>
        <v>0</v>
      </c>
      <c r="BE95" s="7"/>
      <c r="BT95" s="131" t="s">
        <v>84</v>
      </c>
      <c r="BV95" s="131" t="s">
        <v>78</v>
      </c>
      <c r="BW95" s="131" t="s">
        <v>85</v>
      </c>
      <c r="BX95" s="131" t="s">
        <v>5</v>
      </c>
      <c r="CL95" s="131" t="s">
        <v>1</v>
      </c>
      <c r="CM95" s="131" t="s">
        <v>86</v>
      </c>
    </row>
    <row r="96" s="7" customFormat="1" ht="24.75" customHeight="1">
      <c r="A96" s="119" t="s">
        <v>80</v>
      </c>
      <c r="B96" s="120"/>
      <c r="C96" s="121"/>
      <c r="D96" s="122" t="s">
        <v>87</v>
      </c>
      <c r="E96" s="122"/>
      <c r="F96" s="122"/>
      <c r="G96" s="122"/>
      <c r="H96" s="122"/>
      <c r="I96" s="123"/>
      <c r="J96" s="122" t="s">
        <v>88</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400.1 - VEŘEJNÉ OSVĚTL...'!J30</f>
        <v>0</v>
      </c>
      <c r="AH96" s="123"/>
      <c r="AI96" s="123"/>
      <c r="AJ96" s="123"/>
      <c r="AK96" s="123"/>
      <c r="AL96" s="123"/>
      <c r="AM96" s="123"/>
      <c r="AN96" s="124">
        <f>SUM(AG96,AT96)</f>
        <v>0</v>
      </c>
      <c r="AO96" s="123"/>
      <c r="AP96" s="123"/>
      <c r="AQ96" s="125" t="s">
        <v>83</v>
      </c>
      <c r="AR96" s="126"/>
      <c r="AS96" s="127">
        <v>0</v>
      </c>
      <c r="AT96" s="128">
        <f>ROUND(SUM(AV96:AW96),2)</f>
        <v>0</v>
      </c>
      <c r="AU96" s="129">
        <f>'SO 400.1 - VEŘEJNÉ OSVĚTL...'!P117</f>
        <v>0</v>
      </c>
      <c r="AV96" s="128">
        <f>'SO 400.1 - VEŘEJNÉ OSVĚTL...'!J33</f>
        <v>0</v>
      </c>
      <c r="AW96" s="128">
        <f>'SO 400.1 - VEŘEJNÉ OSVĚTL...'!J34</f>
        <v>0</v>
      </c>
      <c r="AX96" s="128">
        <f>'SO 400.1 - VEŘEJNÉ OSVĚTL...'!J35</f>
        <v>0</v>
      </c>
      <c r="AY96" s="128">
        <f>'SO 400.1 - VEŘEJNÉ OSVĚTL...'!J36</f>
        <v>0</v>
      </c>
      <c r="AZ96" s="128">
        <f>'SO 400.1 - VEŘEJNÉ OSVĚTL...'!F33</f>
        <v>0</v>
      </c>
      <c r="BA96" s="128">
        <f>'SO 400.1 - VEŘEJNÉ OSVĚTL...'!F34</f>
        <v>0</v>
      </c>
      <c r="BB96" s="128">
        <f>'SO 400.1 - VEŘEJNÉ OSVĚTL...'!F35</f>
        <v>0</v>
      </c>
      <c r="BC96" s="128">
        <f>'SO 400.1 - VEŘEJNÉ OSVĚTL...'!F36</f>
        <v>0</v>
      </c>
      <c r="BD96" s="130">
        <f>'SO 400.1 - VEŘEJNÉ OSVĚTL...'!F37</f>
        <v>0</v>
      </c>
      <c r="BE96" s="7"/>
      <c r="BT96" s="131" t="s">
        <v>84</v>
      </c>
      <c r="BV96" s="131" t="s">
        <v>78</v>
      </c>
      <c r="BW96" s="131" t="s">
        <v>89</v>
      </c>
      <c r="BX96" s="131" t="s">
        <v>5</v>
      </c>
      <c r="CL96" s="131" t="s">
        <v>1</v>
      </c>
      <c r="CM96" s="131" t="s">
        <v>86</v>
      </c>
    </row>
    <row r="97" s="7" customFormat="1" ht="24.75" customHeight="1">
      <c r="A97" s="119" t="s">
        <v>80</v>
      </c>
      <c r="B97" s="120"/>
      <c r="C97" s="121"/>
      <c r="D97" s="122" t="s">
        <v>90</v>
      </c>
      <c r="E97" s="122"/>
      <c r="F97" s="122"/>
      <c r="G97" s="122"/>
      <c r="H97" s="122"/>
      <c r="I97" s="123"/>
      <c r="J97" s="122" t="s">
        <v>91</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400.2 - SVĚTELNÁ SIGNA...'!J30</f>
        <v>0</v>
      </c>
      <c r="AH97" s="123"/>
      <c r="AI97" s="123"/>
      <c r="AJ97" s="123"/>
      <c r="AK97" s="123"/>
      <c r="AL97" s="123"/>
      <c r="AM97" s="123"/>
      <c r="AN97" s="124">
        <f>SUM(AG97,AT97)</f>
        <v>0</v>
      </c>
      <c r="AO97" s="123"/>
      <c r="AP97" s="123"/>
      <c r="AQ97" s="125" t="s">
        <v>83</v>
      </c>
      <c r="AR97" s="126"/>
      <c r="AS97" s="127">
        <v>0</v>
      </c>
      <c r="AT97" s="128">
        <f>ROUND(SUM(AV97:AW97),2)</f>
        <v>0</v>
      </c>
      <c r="AU97" s="129">
        <f>'SO 400.2 - SVĚTELNÁ SIGNA...'!P117</f>
        <v>0</v>
      </c>
      <c r="AV97" s="128">
        <f>'SO 400.2 - SVĚTELNÁ SIGNA...'!J33</f>
        <v>0</v>
      </c>
      <c r="AW97" s="128">
        <f>'SO 400.2 - SVĚTELNÁ SIGNA...'!J34</f>
        <v>0</v>
      </c>
      <c r="AX97" s="128">
        <f>'SO 400.2 - SVĚTELNÁ SIGNA...'!J35</f>
        <v>0</v>
      </c>
      <c r="AY97" s="128">
        <f>'SO 400.2 - SVĚTELNÁ SIGNA...'!J36</f>
        <v>0</v>
      </c>
      <c r="AZ97" s="128">
        <f>'SO 400.2 - SVĚTELNÁ SIGNA...'!F33</f>
        <v>0</v>
      </c>
      <c r="BA97" s="128">
        <f>'SO 400.2 - SVĚTELNÁ SIGNA...'!F34</f>
        <v>0</v>
      </c>
      <c r="BB97" s="128">
        <f>'SO 400.2 - SVĚTELNÁ SIGNA...'!F35</f>
        <v>0</v>
      </c>
      <c r="BC97" s="128">
        <f>'SO 400.2 - SVĚTELNÁ SIGNA...'!F36</f>
        <v>0</v>
      </c>
      <c r="BD97" s="130">
        <f>'SO 400.2 - SVĚTELNÁ SIGNA...'!F37</f>
        <v>0</v>
      </c>
      <c r="BE97" s="7"/>
      <c r="BT97" s="131" t="s">
        <v>84</v>
      </c>
      <c r="BV97" s="131" t="s">
        <v>78</v>
      </c>
      <c r="BW97" s="131" t="s">
        <v>92</v>
      </c>
      <c r="BX97" s="131" t="s">
        <v>5</v>
      </c>
      <c r="CL97" s="131" t="s">
        <v>1</v>
      </c>
      <c r="CM97" s="131" t="s">
        <v>86</v>
      </c>
    </row>
    <row r="98" s="7" customFormat="1" ht="24.75" customHeight="1">
      <c r="A98" s="119" t="s">
        <v>80</v>
      </c>
      <c r="B98" s="120"/>
      <c r="C98" s="121"/>
      <c r="D98" s="122" t="s">
        <v>93</v>
      </c>
      <c r="E98" s="122"/>
      <c r="F98" s="122"/>
      <c r="G98" s="122"/>
      <c r="H98" s="122"/>
      <c r="I98" s="123"/>
      <c r="J98" s="122" t="s">
        <v>94</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'VON - VEDLEJŠÍ A OSTATNÍ ...'!J30</f>
        <v>0</v>
      </c>
      <c r="AH98" s="123"/>
      <c r="AI98" s="123"/>
      <c r="AJ98" s="123"/>
      <c r="AK98" s="123"/>
      <c r="AL98" s="123"/>
      <c r="AM98" s="123"/>
      <c r="AN98" s="124">
        <f>SUM(AG98,AT98)</f>
        <v>0</v>
      </c>
      <c r="AO98" s="123"/>
      <c r="AP98" s="123"/>
      <c r="AQ98" s="125" t="s">
        <v>83</v>
      </c>
      <c r="AR98" s="126"/>
      <c r="AS98" s="132">
        <v>0</v>
      </c>
      <c r="AT98" s="133">
        <f>ROUND(SUM(AV98:AW98),2)</f>
        <v>0</v>
      </c>
      <c r="AU98" s="134">
        <f>'VON - VEDLEJŠÍ A OSTATNÍ ...'!P124</f>
        <v>0</v>
      </c>
      <c r="AV98" s="133">
        <f>'VON - VEDLEJŠÍ A OSTATNÍ ...'!J33</f>
        <v>0</v>
      </c>
      <c r="AW98" s="133">
        <f>'VON - VEDLEJŠÍ A OSTATNÍ ...'!J34</f>
        <v>0</v>
      </c>
      <c r="AX98" s="133">
        <f>'VON - VEDLEJŠÍ A OSTATNÍ ...'!J35</f>
        <v>0</v>
      </c>
      <c r="AY98" s="133">
        <f>'VON - VEDLEJŠÍ A OSTATNÍ ...'!J36</f>
        <v>0</v>
      </c>
      <c r="AZ98" s="133">
        <f>'VON - VEDLEJŠÍ A OSTATNÍ ...'!F33</f>
        <v>0</v>
      </c>
      <c r="BA98" s="133">
        <f>'VON - VEDLEJŠÍ A OSTATNÍ ...'!F34</f>
        <v>0</v>
      </c>
      <c r="BB98" s="133">
        <f>'VON - VEDLEJŠÍ A OSTATNÍ ...'!F35</f>
        <v>0</v>
      </c>
      <c r="BC98" s="133">
        <f>'VON - VEDLEJŠÍ A OSTATNÍ ...'!F36</f>
        <v>0</v>
      </c>
      <c r="BD98" s="135">
        <f>'VON - VEDLEJŠÍ A OSTATNÍ ...'!F37</f>
        <v>0</v>
      </c>
      <c r="BE98" s="7"/>
      <c r="BT98" s="131" t="s">
        <v>84</v>
      </c>
      <c r="BV98" s="131" t="s">
        <v>78</v>
      </c>
      <c r="BW98" s="131" t="s">
        <v>95</v>
      </c>
      <c r="BX98" s="131" t="s">
        <v>5</v>
      </c>
      <c r="CL98" s="131" t="s">
        <v>1</v>
      </c>
      <c r="CM98" s="131" t="s">
        <v>86</v>
      </c>
    </row>
    <row r="99" s="2" customFormat="1" ht="30" customHeight="1">
      <c r="A99" s="38"/>
      <c r="B99" s="39"/>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4"/>
      <c r="AS99" s="38"/>
      <c r="AT99" s="38"/>
      <c r="AU99" s="38"/>
      <c r="AV99" s="38"/>
      <c r="AW99" s="38"/>
      <c r="AX99" s="38"/>
      <c r="AY99" s="38"/>
      <c r="AZ99" s="38"/>
      <c r="BA99" s="38"/>
      <c r="BB99" s="38"/>
      <c r="BC99" s="38"/>
      <c r="BD99" s="38"/>
      <c r="BE99" s="38"/>
    </row>
    <row r="100" s="2" customFormat="1" ht="6.96" customHeight="1">
      <c r="A100" s="38"/>
      <c r="B100" s="66"/>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44"/>
      <c r="AS100" s="38"/>
      <c r="AT100" s="38"/>
      <c r="AU100" s="38"/>
      <c r="AV100" s="38"/>
      <c r="AW100" s="38"/>
      <c r="AX100" s="38"/>
      <c r="AY100" s="38"/>
      <c r="AZ100" s="38"/>
      <c r="BA100" s="38"/>
      <c r="BB100" s="38"/>
      <c r="BC100" s="38"/>
      <c r="BD100" s="38"/>
      <c r="BE100" s="38"/>
    </row>
  </sheetData>
  <sheetProtection sheet="1" formatColumns="0" formatRows="0" objects="1" scenarios="1" spinCount="100000" saltValue="GpWyLzpuLnQU0GXcbVGlButjBH1e0kGSgfil/ezOebhjjWCHdgJMpEqIdlG0vVmHw7sbilmKcO/CTTOcMq0oSQ==" hashValue="72F8D6DhU3ua4oeLZdLTu98tDFUVK6ldohFM12SRHyJS3C2RuuFlRBh3Rah/72qIzC1SSmM6YHfM0usc7HX12A==" algorithmName="SHA-512" password="E785"/>
  <mergeCells count="54">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100 - PŘECHOD PRO CHOD...'!C2" display="/"/>
    <hyperlink ref="A96" location="'SO 400.1 - VEŘEJNÉ OSVĚTL...'!C2" display="/"/>
    <hyperlink ref="A97" location="'SO 400.2 - SVĚTELNÁ SIGNA...'!C2" display="/"/>
    <hyperlink ref="A98"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85</v>
      </c>
    </row>
    <row r="3" s="1" customFormat="1" ht="6.96" customHeight="1">
      <c r="B3" s="136"/>
      <c r="C3" s="137"/>
      <c r="D3" s="137"/>
      <c r="E3" s="137"/>
      <c r="F3" s="137"/>
      <c r="G3" s="137"/>
      <c r="H3" s="137"/>
      <c r="I3" s="137"/>
      <c r="J3" s="137"/>
      <c r="K3" s="137"/>
      <c r="L3" s="20"/>
      <c r="AT3" s="17" t="s">
        <v>86</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PŘECHOD PRO CHODCE A CHODNÍK U AUTOBUSOVÉ ZASTÁVKY UL. TŘANOVICKÁ</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98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28. 6. 2024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34</v>
      </c>
      <c r="E26" s="38"/>
      <c r="F26" s="38"/>
      <c r="G26" s="38"/>
      <c r="H26" s="38"/>
      <c r="I26" s="38"/>
      <c r="J26" s="38"/>
      <c r="K26" s="38"/>
      <c r="L26" s="63"/>
      <c r="S26" s="38"/>
      <c r="T26" s="38"/>
      <c r="U26" s="38"/>
      <c r="V26" s="38"/>
      <c r="W26" s="38"/>
      <c r="X26" s="38"/>
      <c r="Y26" s="38"/>
      <c r="Z26" s="38"/>
      <c r="AA26" s="38"/>
      <c r="AB26" s="38"/>
      <c r="AC26" s="38"/>
      <c r="AD26" s="38"/>
      <c r="AE26" s="38"/>
    </row>
    <row r="27" s="8" customFormat="1" ht="119.25" customHeight="1">
      <c r="A27" s="145"/>
      <c r="B27" s="146"/>
      <c r="C27" s="145"/>
      <c r="D27" s="145"/>
      <c r="E27" s="147" t="s">
        <v>35</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ROUND((SUM(BE124:BE250)),  2)</f>
        <v>0</v>
      </c>
      <c r="G33" s="38"/>
      <c r="H33" s="38"/>
      <c r="I33" s="155">
        <v>0.20999999999999999</v>
      </c>
      <c r="J33" s="154">
        <f>ROUND(((SUM(BE124:BE250))*I33),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ROUND((SUM(BF124:BF250)),  2)</f>
        <v>0</v>
      </c>
      <c r="G34" s="38"/>
      <c r="H34" s="38"/>
      <c r="I34" s="155">
        <v>0.12</v>
      </c>
      <c r="J34" s="154">
        <f>ROUND(((SUM(BF124:BF250))*I34),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ROUND((SUM(BG124:BG250)),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ROUND((SUM(BH124:BH250)),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ROUND((SUM(BI124:BI250)),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PŘECHOD PRO CHODCE A CHODNÍK U AUTOBUSOVÉ ZASTÁVKY UL. TŘANOVICKÁ</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100 - PŘECHOD PRO CHODCE A CHODNÍK</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28. 6. 2024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Obec Těrlicko</v>
      </c>
      <c r="G91" s="40"/>
      <c r="H91" s="40"/>
      <c r="I91" s="32" t="s">
        <v>30</v>
      </c>
      <c r="J91" s="36" t="str">
        <f>E21</f>
        <v>INPROS F-M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104</v>
      </c>
      <c r="E97" s="182"/>
      <c r="F97" s="182"/>
      <c r="G97" s="182"/>
      <c r="H97" s="182"/>
      <c r="I97" s="182"/>
      <c r="J97" s="183">
        <f>J125</f>
        <v>0</v>
      </c>
      <c r="K97" s="180"/>
      <c r="L97" s="184"/>
      <c r="S97" s="9"/>
      <c r="T97" s="9"/>
      <c r="U97" s="9"/>
      <c r="V97" s="9"/>
      <c r="W97" s="9"/>
      <c r="X97" s="9"/>
      <c r="Y97" s="9"/>
      <c r="Z97" s="9"/>
      <c r="AA97" s="9"/>
      <c r="AB97" s="9"/>
      <c r="AC97" s="9"/>
      <c r="AD97" s="9"/>
      <c r="AE97" s="9"/>
    </row>
    <row r="98" s="10" customFormat="1" ht="19.92" customHeight="1">
      <c r="A98" s="10"/>
      <c r="B98" s="185"/>
      <c r="C98" s="186"/>
      <c r="D98" s="187" t="s">
        <v>105</v>
      </c>
      <c r="E98" s="188"/>
      <c r="F98" s="188"/>
      <c r="G98" s="188"/>
      <c r="H98" s="188"/>
      <c r="I98" s="188"/>
      <c r="J98" s="189">
        <f>J126</f>
        <v>0</v>
      </c>
      <c r="K98" s="186"/>
      <c r="L98" s="190"/>
      <c r="S98" s="10"/>
      <c r="T98" s="10"/>
      <c r="U98" s="10"/>
      <c r="V98" s="10"/>
      <c r="W98" s="10"/>
      <c r="X98" s="10"/>
      <c r="Y98" s="10"/>
      <c r="Z98" s="10"/>
      <c r="AA98" s="10"/>
      <c r="AB98" s="10"/>
      <c r="AC98" s="10"/>
      <c r="AD98" s="10"/>
      <c r="AE98" s="10"/>
    </row>
    <row r="99" s="10" customFormat="1" ht="14.88" customHeight="1">
      <c r="A99" s="10"/>
      <c r="B99" s="185"/>
      <c r="C99" s="186"/>
      <c r="D99" s="187" t="s">
        <v>106</v>
      </c>
      <c r="E99" s="188"/>
      <c r="F99" s="188"/>
      <c r="G99" s="188"/>
      <c r="H99" s="188"/>
      <c r="I99" s="188"/>
      <c r="J99" s="189">
        <f>J162</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107</v>
      </c>
      <c r="E100" s="188"/>
      <c r="F100" s="188"/>
      <c r="G100" s="188"/>
      <c r="H100" s="188"/>
      <c r="I100" s="188"/>
      <c r="J100" s="189">
        <f>J173</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108</v>
      </c>
      <c r="E101" s="188"/>
      <c r="F101" s="188"/>
      <c r="G101" s="188"/>
      <c r="H101" s="188"/>
      <c r="I101" s="188"/>
      <c r="J101" s="189">
        <f>J192</f>
        <v>0</v>
      </c>
      <c r="K101" s="186"/>
      <c r="L101" s="190"/>
      <c r="S101" s="10"/>
      <c r="T101" s="10"/>
      <c r="U101" s="10"/>
      <c r="V101" s="10"/>
      <c r="W101" s="10"/>
      <c r="X101" s="10"/>
      <c r="Y101" s="10"/>
      <c r="Z101" s="10"/>
      <c r="AA101" s="10"/>
      <c r="AB101" s="10"/>
      <c r="AC101" s="10"/>
      <c r="AD101" s="10"/>
      <c r="AE101" s="10"/>
    </row>
    <row r="102" s="10" customFormat="1" ht="14.88" customHeight="1">
      <c r="A102" s="10"/>
      <c r="B102" s="185"/>
      <c r="C102" s="186"/>
      <c r="D102" s="187" t="s">
        <v>109</v>
      </c>
      <c r="E102" s="188"/>
      <c r="F102" s="188"/>
      <c r="G102" s="188"/>
      <c r="H102" s="188"/>
      <c r="I102" s="188"/>
      <c r="J102" s="189">
        <f>J224</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110</v>
      </c>
      <c r="E103" s="188"/>
      <c r="F103" s="188"/>
      <c r="G103" s="188"/>
      <c r="H103" s="188"/>
      <c r="I103" s="188"/>
      <c r="J103" s="189">
        <f>J241</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111</v>
      </c>
      <c r="E104" s="188"/>
      <c r="F104" s="188"/>
      <c r="G104" s="188"/>
      <c r="H104" s="188"/>
      <c r="I104" s="188"/>
      <c r="J104" s="189">
        <f>J248</f>
        <v>0</v>
      </c>
      <c r="K104" s="186"/>
      <c r="L104" s="190"/>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112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4" t="str">
        <f>E7</f>
        <v>PŘECHOD PRO CHODCE A CHODNÍK U AUTOBUSOVÉ ZASTÁVKY UL. TŘANOVICKÁ</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97</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 100 - PŘECHOD PRO CHODCE A CHODNÍK</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 xml:space="preserve"> </v>
      </c>
      <c r="G118" s="40"/>
      <c r="H118" s="40"/>
      <c r="I118" s="32" t="s">
        <v>22</v>
      </c>
      <c r="J118" s="79" t="str">
        <f>IF(J12="","",J12)</f>
        <v>28. 6. 2024</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Obec Těrlicko</v>
      </c>
      <c r="G120" s="40"/>
      <c r="H120" s="40"/>
      <c r="I120" s="32" t="s">
        <v>30</v>
      </c>
      <c r="J120" s="36" t="str">
        <f>E21</f>
        <v>INPROS F-M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113</v>
      </c>
      <c r="D123" s="194" t="s">
        <v>61</v>
      </c>
      <c r="E123" s="194" t="s">
        <v>57</v>
      </c>
      <c r="F123" s="194" t="s">
        <v>58</v>
      </c>
      <c r="G123" s="194" t="s">
        <v>114</v>
      </c>
      <c r="H123" s="194" t="s">
        <v>115</v>
      </c>
      <c r="I123" s="194" t="s">
        <v>116</v>
      </c>
      <c r="J123" s="194" t="s">
        <v>101</v>
      </c>
      <c r="K123" s="195" t="s">
        <v>117</v>
      </c>
      <c r="L123" s="196"/>
      <c r="M123" s="100" t="s">
        <v>1</v>
      </c>
      <c r="N123" s="101" t="s">
        <v>40</v>
      </c>
      <c r="O123" s="101" t="s">
        <v>118</v>
      </c>
      <c r="P123" s="101" t="s">
        <v>119</v>
      </c>
      <c r="Q123" s="101" t="s">
        <v>120</v>
      </c>
      <c r="R123" s="101" t="s">
        <v>121</v>
      </c>
      <c r="S123" s="101" t="s">
        <v>122</v>
      </c>
      <c r="T123" s="102" t="s">
        <v>123</v>
      </c>
      <c r="U123" s="191"/>
      <c r="V123" s="191"/>
      <c r="W123" s="191"/>
      <c r="X123" s="191"/>
      <c r="Y123" s="191"/>
      <c r="Z123" s="191"/>
      <c r="AA123" s="191"/>
      <c r="AB123" s="191"/>
      <c r="AC123" s="191"/>
      <c r="AD123" s="191"/>
      <c r="AE123" s="191"/>
    </row>
    <row r="124" s="2" customFormat="1" ht="22.8" customHeight="1">
      <c r="A124" s="38"/>
      <c r="B124" s="39"/>
      <c r="C124" s="107" t="s">
        <v>124</v>
      </c>
      <c r="D124" s="40"/>
      <c r="E124" s="40"/>
      <c r="F124" s="40"/>
      <c r="G124" s="40"/>
      <c r="H124" s="40"/>
      <c r="I124" s="40"/>
      <c r="J124" s="197">
        <f>BK124</f>
        <v>0</v>
      </c>
      <c r="K124" s="40"/>
      <c r="L124" s="44"/>
      <c r="M124" s="103"/>
      <c r="N124" s="198"/>
      <c r="O124" s="104"/>
      <c r="P124" s="199">
        <f>P125</f>
        <v>0</v>
      </c>
      <c r="Q124" s="104"/>
      <c r="R124" s="199">
        <f>R125</f>
        <v>251.25472474999995</v>
      </c>
      <c r="S124" s="104"/>
      <c r="T124" s="200">
        <f>T125</f>
        <v>76.47399999999999</v>
      </c>
      <c r="U124" s="38"/>
      <c r="V124" s="38"/>
      <c r="W124" s="38"/>
      <c r="X124" s="38"/>
      <c r="Y124" s="38"/>
      <c r="Z124" s="38"/>
      <c r="AA124" s="38"/>
      <c r="AB124" s="38"/>
      <c r="AC124" s="38"/>
      <c r="AD124" s="38"/>
      <c r="AE124" s="38"/>
      <c r="AT124" s="17" t="s">
        <v>75</v>
      </c>
      <c r="AU124" s="17" t="s">
        <v>103</v>
      </c>
      <c r="BK124" s="201">
        <f>BK125</f>
        <v>0</v>
      </c>
    </row>
    <row r="125" s="12" customFormat="1" ht="25.92" customHeight="1">
      <c r="A125" s="12"/>
      <c r="B125" s="202"/>
      <c r="C125" s="203"/>
      <c r="D125" s="204" t="s">
        <v>75</v>
      </c>
      <c r="E125" s="205" t="s">
        <v>125</v>
      </c>
      <c r="F125" s="205" t="s">
        <v>126</v>
      </c>
      <c r="G125" s="203"/>
      <c r="H125" s="203"/>
      <c r="I125" s="206"/>
      <c r="J125" s="207">
        <f>BK125</f>
        <v>0</v>
      </c>
      <c r="K125" s="203"/>
      <c r="L125" s="208"/>
      <c r="M125" s="209"/>
      <c r="N125" s="210"/>
      <c r="O125" s="210"/>
      <c r="P125" s="211">
        <f>P126+P173+P192+P241+P248</f>
        <v>0</v>
      </c>
      <c r="Q125" s="210"/>
      <c r="R125" s="211">
        <f>R126+R173+R192+R241+R248</f>
        <v>251.25472474999995</v>
      </c>
      <c r="S125" s="210"/>
      <c r="T125" s="212">
        <f>T126+T173+T192+T241+T248</f>
        <v>76.47399999999999</v>
      </c>
      <c r="U125" s="12"/>
      <c r="V125" s="12"/>
      <c r="W125" s="12"/>
      <c r="X125" s="12"/>
      <c r="Y125" s="12"/>
      <c r="Z125" s="12"/>
      <c r="AA125" s="12"/>
      <c r="AB125" s="12"/>
      <c r="AC125" s="12"/>
      <c r="AD125" s="12"/>
      <c r="AE125" s="12"/>
      <c r="AR125" s="213" t="s">
        <v>84</v>
      </c>
      <c r="AT125" s="214" t="s">
        <v>75</v>
      </c>
      <c r="AU125" s="214" t="s">
        <v>76</v>
      </c>
      <c r="AY125" s="213" t="s">
        <v>127</v>
      </c>
      <c r="BK125" s="215">
        <f>BK126+BK173+BK192+BK241+BK248</f>
        <v>0</v>
      </c>
    </row>
    <row r="126" s="12" customFormat="1" ht="22.8" customHeight="1">
      <c r="A126" s="12"/>
      <c r="B126" s="202"/>
      <c r="C126" s="203"/>
      <c r="D126" s="204" t="s">
        <v>75</v>
      </c>
      <c r="E126" s="216" t="s">
        <v>84</v>
      </c>
      <c r="F126" s="216" t="s">
        <v>128</v>
      </c>
      <c r="G126" s="203"/>
      <c r="H126" s="203"/>
      <c r="I126" s="206"/>
      <c r="J126" s="217">
        <f>BK126</f>
        <v>0</v>
      </c>
      <c r="K126" s="203"/>
      <c r="L126" s="208"/>
      <c r="M126" s="209"/>
      <c r="N126" s="210"/>
      <c r="O126" s="210"/>
      <c r="P126" s="211">
        <f>P127+SUM(P128:P162)</f>
        <v>0</v>
      </c>
      <c r="Q126" s="210"/>
      <c r="R126" s="211">
        <f>R127+SUM(R128:R162)</f>
        <v>16.503</v>
      </c>
      <c r="S126" s="210"/>
      <c r="T126" s="212">
        <f>T127+SUM(T128:T162)</f>
        <v>76.164999999999992</v>
      </c>
      <c r="U126" s="12"/>
      <c r="V126" s="12"/>
      <c r="W126" s="12"/>
      <c r="X126" s="12"/>
      <c r="Y126" s="12"/>
      <c r="Z126" s="12"/>
      <c r="AA126" s="12"/>
      <c r="AB126" s="12"/>
      <c r="AC126" s="12"/>
      <c r="AD126" s="12"/>
      <c r="AE126" s="12"/>
      <c r="AR126" s="213" t="s">
        <v>84</v>
      </c>
      <c r="AT126" s="214" t="s">
        <v>75</v>
      </c>
      <c r="AU126" s="214" t="s">
        <v>84</v>
      </c>
      <c r="AY126" s="213" t="s">
        <v>127</v>
      </c>
      <c r="BK126" s="215">
        <f>BK127+SUM(BK128:BK162)</f>
        <v>0</v>
      </c>
    </row>
    <row r="127" s="2" customFormat="1" ht="16.5" customHeight="1">
      <c r="A127" s="38"/>
      <c r="B127" s="39"/>
      <c r="C127" s="218" t="s">
        <v>84</v>
      </c>
      <c r="D127" s="218" t="s">
        <v>129</v>
      </c>
      <c r="E127" s="219" t="s">
        <v>130</v>
      </c>
      <c r="F127" s="220" t="s">
        <v>131</v>
      </c>
      <c r="G127" s="221" t="s">
        <v>132</v>
      </c>
      <c r="H127" s="222">
        <v>20</v>
      </c>
      <c r="I127" s="223"/>
      <c r="J127" s="224">
        <f>ROUND(I127*H127,2)</f>
        <v>0</v>
      </c>
      <c r="K127" s="220" t="s">
        <v>133</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134</v>
      </c>
      <c r="AT127" s="229" t="s">
        <v>129</v>
      </c>
      <c r="AU127" s="229" t="s">
        <v>86</v>
      </c>
      <c r="AY127" s="17" t="s">
        <v>127</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134</v>
      </c>
      <c r="BM127" s="229" t="s">
        <v>135</v>
      </c>
    </row>
    <row r="128" s="2" customFormat="1" ht="16.5" customHeight="1">
      <c r="A128" s="38"/>
      <c r="B128" s="39"/>
      <c r="C128" s="218" t="s">
        <v>86</v>
      </c>
      <c r="D128" s="218" t="s">
        <v>129</v>
      </c>
      <c r="E128" s="219" t="s">
        <v>136</v>
      </c>
      <c r="F128" s="220" t="s">
        <v>137</v>
      </c>
      <c r="G128" s="221" t="s">
        <v>132</v>
      </c>
      <c r="H128" s="222">
        <v>10</v>
      </c>
      <c r="I128" s="223"/>
      <c r="J128" s="224">
        <f>ROUND(I128*H128,2)</f>
        <v>0</v>
      </c>
      <c r="K128" s="220" t="s">
        <v>133</v>
      </c>
      <c r="L128" s="44"/>
      <c r="M128" s="225" t="s">
        <v>1</v>
      </c>
      <c r="N128" s="226" t="s">
        <v>41</v>
      </c>
      <c r="O128" s="91"/>
      <c r="P128" s="227">
        <f>O128*H128</f>
        <v>0</v>
      </c>
      <c r="Q128" s="227">
        <v>0</v>
      </c>
      <c r="R128" s="227">
        <f>Q128*H128</f>
        <v>0</v>
      </c>
      <c r="S128" s="227">
        <v>0.26000000000000001</v>
      </c>
      <c r="T128" s="228">
        <f>S128*H128</f>
        <v>2.6000000000000001</v>
      </c>
      <c r="U128" s="38"/>
      <c r="V128" s="38"/>
      <c r="W128" s="38"/>
      <c r="X128" s="38"/>
      <c r="Y128" s="38"/>
      <c r="Z128" s="38"/>
      <c r="AA128" s="38"/>
      <c r="AB128" s="38"/>
      <c r="AC128" s="38"/>
      <c r="AD128" s="38"/>
      <c r="AE128" s="38"/>
      <c r="AR128" s="229" t="s">
        <v>134</v>
      </c>
      <c r="AT128" s="229" t="s">
        <v>129</v>
      </c>
      <c r="AU128" s="229" t="s">
        <v>86</v>
      </c>
      <c r="AY128" s="17" t="s">
        <v>127</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134</v>
      </c>
      <c r="BM128" s="229" t="s">
        <v>138</v>
      </c>
    </row>
    <row r="129" s="2" customFormat="1" ht="16.5" customHeight="1">
      <c r="A129" s="38"/>
      <c r="B129" s="39"/>
      <c r="C129" s="218" t="s">
        <v>139</v>
      </c>
      <c r="D129" s="218" t="s">
        <v>129</v>
      </c>
      <c r="E129" s="219" t="s">
        <v>140</v>
      </c>
      <c r="F129" s="220" t="s">
        <v>141</v>
      </c>
      <c r="G129" s="221" t="s">
        <v>132</v>
      </c>
      <c r="H129" s="222">
        <v>10</v>
      </c>
      <c r="I129" s="223"/>
      <c r="J129" s="224">
        <f>ROUND(I129*H129,2)</f>
        <v>0</v>
      </c>
      <c r="K129" s="220" t="s">
        <v>133</v>
      </c>
      <c r="L129" s="44"/>
      <c r="M129" s="225" t="s">
        <v>1</v>
      </c>
      <c r="N129" s="226" t="s">
        <v>41</v>
      </c>
      <c r="O129" s="91"/>
      <c r="P129" s="227">
        <f>O129*H129</f>
        <v>0</v>
      </c>
      <c r="Q129" s="227">
        <v>0</v>
      </c>
      <c r="R129" s="227">
        <f>Q129*H129</f>
        <v>0</v>
      </c>
      <c r="S129" s="227">
        <v>0.29999999999999999</v>
      </c>
      <c r="T129" s="228">
        <f>S129*H129</f>
        <v>3</v>
      </c>
      <c r="U129" s="38"/>
      <c r="V129" s="38"/>
      <c r="W129" s="38"/>
      <c r="X129" s="38"/>
      <c r="Y129" s="38"/>
      <c r="Z129" s="38"/>
      <c r="AA129" s="38"/>
      <c r="AB129" s="38"/>
      <c r="AC129" s="38"/>
      <c r="AD129" s="38"/>
      <c r="AE129" s="38"/>
      <c r="AR129" s="229" t="s">
        <v>134</v>
      </c>
      <c r="AT129" s="229" t="s">
        <v>129</v>
      </c>
      <c r="AU129" s="229" t="s">
        <v>86</v>
      </c>
      <c r="AY129" s="17" t="s">
        <v>127</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134</v>
      </c>
      <c r="BM129" s="229" t="s">
        <v>142</v>
      </c>
    </row>
    <row r="130" s="2" customFormat="1" ht="16.5" customHeight="1">
      <c r="A130" s="38"/>
      <c r="B130" s="39"/>
      <c r="C130" s="218" t="s">
        <v>134</v>
      </c>
      <c r="D130" s="218" t="s">
        <v>129</v>
      </c>
      <c r="E130" s="219" t="s">
        <v>143</v>
      </c>
      <c r="F130" s="220" t="s">
        <v>144</v>
      </c>
      <c r="G130" s="221" t="s">
        <v>132</v>
      </c>
      <c r="H130" s="222">
        <v>40</v>
      </c>
      <c r="I130" s="223"/>
      <c r="J130" s="224">
        <f>ROUND(I130*H130,2)</f>
        <v>0</v>
      </c>
      <c r="K130" s="220" t="s">
        <v>133</v>
      </c>
      <c r="L130" s="44"/>
      <c r="M130" s="225" t="s">
        <v>1</v>
      </c>
      <c r="N130" s="226" t="s">
        <v>41</v>
      </c>
      <c r="O130" s="91"/>
      <c r="P130" s="227">
        <f>O130*H130</f>
        <v>0</v>
      </c>
      <c r="Q130" s="227">
        <v>0</v>
      </c>
      <c r="R130" s="227">
        <f>Q130*H130</f>
        <v>0</v>
      </c>
      <c r="S130" s="227">
        <v>0.44</v>
      </c>
      <c r="T130" s="228">
        <f>S130*H130</f>
        <v>17.600000000000001</v>
      </c>
      <c r="U130" s="38"/>
      <c r="V130" s="38"/>
      <c r="W130" s="38"/>
      <c r="X130" s="38"/>
      <c r="Y130" s="38"/>
      <c r="Z130" s="38"/>
      <c r="AA130" s="38"/>
      <c r="AB130" s="38"/>
      <c r="AC130" s="38"/>
      <c r="AD130" s="38"/>
      <c r="AE130" s="38"/>
      <c r="AR130" s="229" t="s">
        <v>134</v>
      </c>
      <c r="AT130" s="229" t="s">
        <v>129</v>
      </c>
      <c r="AU130" s="229" t="s">
        <v>86</v>
      </c>
      <c r="AY130" s="17" t="s">
        <v>127</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134</v>
      </c>
      <c r="BM130" s="229" t="s">
        <v>145</v>
      </c>
    </row>
    <row r="131" s="2" customFormat="1" ht="16.5" customHeight="1">
      <c r="A131" s="38"/>
      <c r="B131" s="39"/>
      <c r="C131" s="218" t="s">
        <v>146</v>
      </c>
      <c r="D131" s="218" t="s">
        <v>129</v>
      </c>
      <c r="E131" s="219" t="s">
        <v>147</v>
      </c>
      <c r="F131" s="220" t="s">
        <v>148</v>
      </c>
      <c r="G131" s="221" t="s">
        <v>132</v>
      </c>
      <c r="H131" s="222">
        <v>40</v>
      </c>
      <c r="I131" s="223"/>
      <c r="J131" s="224">
        <f>ROUND(I131*H131,2)</f>
        <v>0</v>
      </c>
      <c r="K131" s="220" t="s">
        <v>133</v>
      </c>
      <c r="L131" s="44"/>
      <c r="M131" s="225" t="s">
        <v>1</v>
      </c>
      <c r="N131" s="226" t="s">
        <v>41</v>
      </c>
      <c r="O131" s="91"/>
      <c r="P131" s="227">
        <f>O131*H131</f>
        <v>0</v>
      </c>
      <c r="Q131" s="227">
        <v>0</v>
      </c>
      <c r="R131" s="227">
        <f>Q131*H131</f>
        <v>0</v>
      </c>
      <c r="S131" s="227">
        <v>0.63</v>
      </c>
      <c r="T131" s="228">
        <f>S131*H131</f>
        <v>25.199999999999999</v>
      </c>
      <c r="U131" s="38"/>
      <c r="V131" s="38"/>
      <c r="W131" s="38"/>
      <c r="X131" s="38"/>
      <c r="Y131" s="38"/>
      <c r="Z131" s="38"/>
      <c r="AA131" s="38"/>
      <c r="AB131" s="38"/>
      <c r="AC131" s="38"/>
      <c r="AD131" s="38"/>
      <c r="AE131" s="38"/>
      <c r="AR131" s="229" t="s">
        <v>134</v>
      </c>
      <c r="AT131" s="229" t="s">
        <v>129</v>
      </c>
      <c r="AU131" s="229" t="s">
        <v>86</v>
      </c>
      <c r="AY131" s="17" t="s">
        <v>127</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134</v>
      </c>
      <c r="BM131" s="229" t="s">
        <v>149</v>
      </c>
    </row>
    <row r="132" s="2" customFormat="1" ht="16.5" customHeight="1">
      <c r="A132" s="38"/>
      <c r="B132" s="39"/>
      <c r="C132" s="218" t="s">
        <v>150</v>
      </c>
      <c r="D132" s="218" t="s">
        <v>129</v>
      </c>
      <c r="E132" s="219" t="s">
        <v>151</v>
      </c>
      <c r="F132" s="220" t="s">
        <v>152</v>
      </c>
      <c r="G132" s="221" t="s">
        <v>153</v>
      </c>
      <c r="H132" s="222">
        <v>67</v>
      </c>
      <c r="I132" s="223"/>
      <c r="J132" s="224">
        <f>ROUND(I132*H132,2)</f>
        <v>0</v>
      </c>
      <c r="K132" s="220" t="s">
        <v>133</v>
      </c>
      <c r="L132" s="44"/>
      <c r="M132" s="225" t="s">
        <v>1</v>
      </c>
      <c r="N132" s="226" t="s">
        <v>41</v>
      </c>
      <c r="O132" s="91"/>
      <c r="P132" s="227">
        <f>O132*H132</f>
        <v>0</v>
      </c>
      <c r="Q132" s="227">
        <v>0</v>
      </c>
      <c r="R132" s="227">
        <f>Q132*H132</f>
        <v>0</v>
      </c>
      <c r="S132" s="227">
        <v>0.20499999999999999</v>
      </c>
      <c r="T132" s="228">
        <f>S132*H132</f>
        <v>13.734999999999999</v>
      </c>
      <c r="U132" s="38"/>
      <c r="V132" s="38"/>
      <c r="W132" s="38"/>
      <c r="X132" s="38"/>
      <c r="Y132" s="38"/>
      <c r="Z132" s="38"/>
      <c r="AA132" s="38"/>
      <c r="AB132" s="38"/>
      <c r="AC132" s="38"/>
      <c r="AD132" s="38"/>
      <c r="AE132" s="38"/>
      <c r="AR132" s="229" t="s">
        <v>134</v>
      </c>
      <c r="AT132" s="229" t="s">
        <v>129</v>
      </c>
      <c r="AU132" s="229" t="s">
        <v>86</v>
      </c>
      <c r="AY132" s="17" t="s">
        <v>127</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134</v>
      </c>
      <c r="BM132" s="229" t="s">
        <v>154</v>
      </c>
    </row>
    <row r="133" s="2" customFormat="1" ht="16.5" customHeight="1">
      <c r="A133" s="38"/>
      <c r="B133" s="39"/>
      <c r="C133" s="218" t="s">
        <v>155</v>
      </c>
      <c r="D133" s="218" t="s">
        <v>129</v>
      </c>
      <c r="E133" s="219" t="s">
        <v>156</v>
      </c>
      <c r="F133" s="220" t="s">
        <v>157</v>
      </c>
      <c r="G133" s="221" t="s">
        <v>153</v>
      </c>
      <c r="H133" s="222">
        <v>122</v>
      </c>
      <c r="I133" s="223"/>
      <c r="J133" s="224">
        <f>ROUND(I133*H133,2)</f>
        <v>0</v>
      </c>
      <c r="K133" s="220" t="s">
        <v>133</v>
      </c>
      <c r="L133" s="44"/>
      <c r="M133" s="225" t="s">
        <v>1</v>
      </c>
      <c r="N133" s="226" t="s">
        <v>41</v>
      </c>
      <c r="O133" s="91"/>
      <c r="P133" s="227">
        <f>O133*H133</f>
        <v>0</v>
      </c>
      <c r="Q133" s="227">
        <v>0</v>
      </c>
      <c r="R133" s="227">
        <f>Q133*H133</f>
        <v>0</v>
      </c>
      <c r="S133" s="227">
        <v>0.11500000000000001</v>
      </c>
      <c r="T133" s="228">
        <f>S133*H133</f>
        <v>14.030000000000001</v>
      </c>
      <c r="U133" s="38"/>
      <c r="V133" s="38"/>
      <c r="W133" s="38"/>
      <c r="X133" s="38"/>
      <c r="Y133" s="38"/>
      <c r="Z133" s="38"/>
      <c r="AA133" s="38"/>
      <c r="AB133" s="38"/>
      <c r="AC133" s="38"/>
      <c r="AD133" s="38"/>
      <c r="AE133" s="38"/>
      <c r="AR133" s="229" t="s">
        <v>134</v>
      </c>
      <c r="AT133" s="229" t="s">
        <v>129</v>
      </c>
      <c r="AU133" s="229" t="s">
        <v>86</v>
      </c>
      <c r="AY133" s="17" t="s">
        <v>127</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134</v>
      </c>
      <c r="BM133" s="229" t="s">
        <v>158</v>
      </c>
    </row>
    <row r="134" s="2" customFormat="1" ht="16.5" customHeight="1">
      <c r="A134" s="38"/>
      <c r="B134" s="39"/>
      <c r="C134" s="218" t="s">
        <v>159</v>
      </c>
      <c r="D134" s="218" t="s">
        <v>129</v>
      </c>
      <c r="E134" s="219" t="s">
        <v>160</v>
      </c>
      <c r="F134" s="220" t="s">
        <v>161</v>
      </c>
      <c r="G134" s="221" t="s">
        <v>132</v>
      </c>
      <c r="H134" s="222">
        <v>165</v>
      </c>
      <c r="I134" s="223"/>
      <c r="J134" s="224">
        <f>ROUND(I134*H134,2)</f>
        <v>0</v>
      </c>
      <c r="K134" s="220" t="s">
        <v>133</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134</v>
      </c>
      <c r="AT134" s="229" t="s">
        <v>129</v>
      </c>
      <c r="AU134" s="229" t="s">
        <v>86</v>
      </c>
      <c r="AY134" s="17" t="s">
        <v>127</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134</v>
      </c>
      <c r="BM134" s="229" t="s">
        <v>162</v>
      </c>
    </row>
    <row r="135" s="2" customFormat="1" ht="21.75" customHeight="1">
      <c r="A135" s="38"/>
      <c r="B135" s="39"/>
      <c r="C135" s="218" t="s">
        <v>163</v>
      </c>
      <c r="D135" s="218" t="s">
        <v>129</v>
      </c>
      <c r="E135" s="219" t="s">
        <v>164</v>
      </c>
      <c r="F135" s="220" t="s">
        <v>165</v>
      </c>
      <c r="G135" s="221" t="s">
        <v>166</v>
      </c>
      <c r="H135" s="222">
        <v>4</v>
      </c>
      <c r="I135" s="223"/>
      <c r="J135" s="224">
        <f>ROUND(I135*H135,2)</f>
        <v>0</v>
      </c>
      <c r="K135" s="220" t="s">
        <v>133</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134</v>
      </c>
      <c r="AT135" s="229" t="s">
        <v>129</v>
      </c>
      <c r="AU135" s="229" t="s">
        <v>86</v>
      </c>
      <c r="AY135" s="17" t="s">
        <v>127</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134</v>
      </c>
      <c r="BM135" s="229" t="s">
        <v>167</v>
      </c>
    </row>
    <row r="136" s="2" customFormat="1" ht="21.75" customHeight="1">
      <c r="A136" s="38"/>
      <c r="B136" s="39"/>
      <c r="C136" s="218" t="s">
        <v>168</v>
      </c>
      <c r="D136" s="218" t="s">
        <v>129</v>
      </c>
      <c r="E136" s="219" t="s">
        <v>169</v>
      </c>
      <c r="F136" s="220" t="s">
        <v>170</v>
      </c>
      <c r="G136" s="221" t="s">
        <v>166</v>
      </c>
      <c r="H136" s="222">
        <v>41.25</v>
      </c>
      <c r="I136" s="223"/>
      <c r="J136" s="224">
        <f>ROUND(I136*H136,2)</f>
        <v>0</v>
      </c>
      <c r="K136" s="220" t="s">
        <v>133</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134</v>
      </c>
      <c r="AT136" s="229" t="s">
        <v>129</v>
      </c>
      <c r="AU136" s="229" t="s">
        <v>86</v>
      </c>
      <c r="AY136" s="17" t="s">
        <v>127</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134</v>
      </c>
      <c r="BM136" s="229" t="s">
        <v>171</v>
      </c>
    </row>
    <row r="137" s="13" customFormat="1">
      <c r="A137" s="13"/>
      <c r="B137" s="231"/>
      <c r="C137" s="232"/>
      <c r="D137" s="233" t="s">
        <v>172</v>
      </c>
      <c r="E137" s="234" t="s">
        <v>1</v>
      </c>
      <c r="F137" s="235" t="s">
        <v>173</v>
      </c>
      <c r="G137" s="232"/>
      <c r="H137" s="236">
        <v>41.25</v>
      </c>
      <c r="I137" s="237"/>
      <c r="J137" s="232"/>
      <c r="K137" s="232"/>
      <c r="L137" s="238"/>
      <c r="M137" s="239"/>
      <c r="N137" s="240"/>
      <c r="O137" s="240"/>
      <c r="P137" s="240"/>
      <c r="Q137" s="240"/>
      <c r="R137" s="240"/>
      <c r="S137" s="240"/>
      <c r="T137" s="241"/>
      <c r="U137" s="13"/>
      <c r="V137" s="13"/>
      <c r="W137" s="13"/>
      <c r="X137" s="13"/>
      <c r="Y137" s="13"/>
      <c r="Z137" s="13"/>
      <c r="AA137" s="13"/>
      <c r="AB137" s="13"/>
      <c r="AC137" s="13"/>
      <c r="AD137" s="13"/>
      <c r="AE137" s="13"/>
      <c r="AT137" s="242" t="s">
        <v>172</v>
      </c>
      <c r="AU137" s="242" t="s">
        <v>86</v>
      </c>
      <c r="AV137" s="13" t="s">
        <v>86</v>
      </c>
      <c r="AW137" s="13" t="s">
        <v>32</v>
      </c>
      <c r="AX137" s="13" t="s">
        <v>76</v>
      </c>
      <c r="AY137" s="242" t="s">
        <v>127</v>
      </c>
    </row>
    <row r="138" s="14" customFormat="1">
      <c r="A138" s="14"/>
      <c r="B138" s="243"/>
      <c r="C138" s="244"/>
      <c r="D138" s="233" t="s">
        <v>172</v>
      </c>
      <c r="E138" s="245" t="s">
        <v>1</v>
      </c>
      <c r="F138" s="246" t="s">
        <v>174</v>
      </c>
      <c r="G138" s="244"/>
      <c r="H138" s="247">
        <v>41.25</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172</v>
      </c>
      <c r="AU138" s="253" t="s">
        <v>86</v>
      </c>
      <c r="AV138" s="14" t="s">
        <v>134</v>
      </c>
      <c r="AW138" s="14" t="s">
        <v>32</v>
      </c>
      <c r="AX138" s="14" t="s">
        <v>84</v>
      </c>
      <c r="AY138" s="253" t="s">
        <v>127</v>
      </c>
    </row>
    <row r="139" s="2" customFormat="1" ht="21.75" customHeight="1">
      <c r="A139" s="38"/>
      <c r="B139" s="39"/>
      <c r="C139" s="218" t="s">
        <v>175</v>
      </c>
      <c r="D139" s="218" t="s">
        <v>129</v>
      </c>
      <c r="E139" s="219" t="s">
        <v>176</v>
      </c>
      <c r="F139" s="220" t="s">
        <v>177</v>
      </c>
      <c r="G139" s="221" t="s">
        <v>166</v>
      </c>
      <c r="H139" s="222">
        <v>41.25</v>
      </c>
      <c r="I139" s="223"/>
      <c r="J139" s="224">
        <f>ROUND(I139*H139,2)</f>
        <v>0</v>
      </c>
      <c r="K139" s="220" t="s">
        <v>133</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134</v>
      </c>
      <c r="AT139" s="229" t="s">
        <v>129</v>
      </c>
      <c r="AU139" s="229" t="s">
        <v>86</v>
      </c>
      <c r="AY139" s="17" t="s">
        <v>127</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134</v>
      </c>
      <c r="BM139" s="229" t="s">
        <v>178</v>
      </c>
    </row>
    <row r="140" s="13" customFormat="1">
      <c r="A140" s="13"/>
      <c r="B140" s="231"/>
      <c r="C140" s="232"/>
      <c r="D140" s="233" t="s">
        <v>172</v>
      </c>
      <c r="E140" s="234" t="s">
        <v>1</v>
      </c>
      <c r="F140" s="235" t="s">
        <v>179</v>
      </c>
      <c r="G140" s="232"/>
      <c r="H140" s="236">
        <v>24.75</v>
      </c>
      <c r="I140" s="237"/>
      <c r="J140" s="232"/>
      <c r="K140" s="232"/>
      <c r="L140" s="238"/>
      <c r="M140" s="239"/>
      <c r="N140" s="240"/>
      <c r="O140" s="240"/>
      <c r="P140" s="240"/>
      <c r="Q140" s="240"/>
      <c r="R140" s="240"/>
      <c r="S140" s="240"/>
      <c r="T140" s="241"/>
      <c r="U140" s="13"/>
      <c r="V140" s="13"/>
      <c r="W140" s="13"/>
      <c r="X140" s="13"/>
      <c r="Y140" s="13"/>
      <c r="Z140" s="13"/>
      <c r="AA140" s="13"/>
      <c r="AB140" s="13"/>
      <c r="AC140" s="13"/>
      <c r="AD140" s="13"/>
      <c r="AE140" s="13"/>
      <c r="AT140" s="242" t="s">
        <v>172</v>
      </c>
      <c r="AU140" s="242" t="s">
        <v>86</v>
      </c>
      <c r="AV140" s="13" t="s">
        <v>86</v>
      </c>
      <c r="AW140" s="13" t="s">
        <v>32</v>
      </c>
      <c r="AX140" s="13" t="s">
        <v>76</v>
      </c>
      <c r="AY140" s="242" t="s">
        <v>127</v>
      </c>
    </row>
    <row r="141" s="13" customFormat="1">
      <c r="A141" s="13"/>
      <c r="B141" s="231"/>
      <c r="C141" s="232"/>
      <c r="D141" s="233" t="s">
        <v>172</v>
      </c>
      <c r="E141" s="234" t="s">
        <v>1</v>
      </c>
      <c r="F141" s="235" t="s">
        <v>180</v>
      </c>
      <c r="G141" s="232"/>
      <c r="H141" s="236">
        <v>16.5</v>
      </c>
      <c r="I141" s="237"/>
      <c r="J141" s="232"/>
      <c r="K141" s="232"/>
      <c r="L141" s="238"/>
      <c r="M141" s="239"/>
      <c r="N141" s="240"/>
      <c r="O141" s="240"/>
      <c r="P141" s="240"/>
      <c r="Q141" s="240"/>
      <c r="R141" s="240"/>
      <c r="S141" s="240"/>
      <c r="T141" s="241"/>
      <c r="U141" s="13"/>
      <c r="V141" s="13"/>
      <c r="W141" s="13"/>
      <c r="X141" s="13"/>
      <c r="Y141" s="13"/>
      <c r="Z141" s="13"/>
      <c r="AA141" s="13"/>
      <c r="AB141" s="13"/>
      <c r="AC141" s="13"/>
      <c r="AD141" s="13"/>
      <c r="AE141" s="13"/>
      <c r="AT141" s="242" t="s">
        <v>172</v>
      </c>
      <c r="AU141" s="242" t="s">
        <v>86</v>
      </c>
      <c r="AV141" s="13" t="s">
        <v>86</v>
      </c>
      <c r="AW141" s="13" t="s">
        <v>32</v>
      </c>
      <c r="AX141" s="13" t="s">
        <v>76</v>
      </c>
      <c r="AY141" s="242" t="s">
        <v>127</v>
      </c>
    </row>
    <row r="142" s="14" customFormat="1">
      <c r="A142" s="14"/>
      <c r="B142" s="243"/>
      <c r="C142" s="244"/>
      <c r="D142" s="233" t="s">
        <v>172</v>
      </c>
      <c r="E142" s="245" t="s">
        <v>1</v>
      </c>
      <c r="F142" s="246" t="s">
        <v>174</v>
      </c>
      <c r="G142" s="244"/>
      <c r="H142" s="247">
        <v>41.25</v>
      </c>
      <c r="I142" s="248"/>
      <c r="J142" s="244"/>
      <c r="K142" s="244"/>
      <c r="L142" s="249"/>
      <c r="M142" s="250"/>
      <c r="N142" s="251"/>
      <c r="O142" s="251"/>
      <c r="P142" s="251"/>
      <c r="Q142" s="251"/>
      <c r="R142" s="251"/>
      <c r="S142" s="251"/>
      <c r="T142" s="252"/>
      <c r="U142" s="14"/>
      <c r="V142" s="14"/>
      <c r="W142" s="14"/>
      <c r="X142" s="14"/>
      <c r="Y142" s="14"/>
      <c r="Z142" s="14"/>
      <c r="AA142" s="14"/>
      <c r="AB142" s="14"/>
      <c r="AC142" s="14"/>
      <c r="AD142" s="14"/>
      <c r="AE142" s="14"/>
      <c r="AT142" s="253" t="s">
        <v>172</v>
      </c>
      <c r="AU142" s="253" t="s">
        <v>86</v>
      </c>
      <c r="AV142" s="14" t="s">
        <v>134</v>
      </c>
      <c r="AW142" s="14" t="s">
        <v>32</v>
      </c>
      <c r="AX142" s="14" t="s">
        <v>84</v>
      </c>
      <c r="AY142" s="253" t="s">
        <v>127</v>
      </c>
    </row>
    <row r="143" s="2" customFormat="1" ht="21.75" customHeight="1">
      <c r="A143" s="38"/>
      <c r="B143" s="39"/>
      <c r="C143" s="218" t="s">
        <v>8</v>
      </c>
      <c r="D143" s="218" t="s">
        <v>129</v>
      </c>
      <c r="E143" s="219" t="s">
        <v>181</v>
      </c>
      <c r="F143" s="220" t="s">
        <v>182</v>
      </c>
      <c r="G143" s="221" t="s">
        <v>166</v>
      </c>
      <c r="H143" s="222">
        <v>45.25</v>
      </c>
      <c r="I143" s="223"/>
      <c r="J143" s="224">
        <f>ROUND(I143*H143,2)</f>
        <v>0</v>
      </c>
      <c r="K143" s="220" t="s">
        <v>133</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134</v>
      </c>
      <c r="AT143" s="229" t="s">
        <v>129</v>
      </c>
      <c r="AU143" s="229" t="s">
        <v>86</v>
      </c>
      <c r="AY143" s="17" t="s">
        <v>127</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134</v>
      </c>
      <c r="BM143" s="229" t="s">
        <v>183</v>
      </c>
    </row>
    <row r="144" s="13" customFormat="1">
      <c r="A144" s="13"/>
      <c r="B144" s="231"/>
      <c r="C144" s="232"/>
      <c r="D144" s="233" t="s">
        <v>172</v>
      </c>
      <c r="E144" s="234" t="s">
        <v>1</v>
      </c>
      <c r="F144" s="235" t="s">
        <v>184</v>
      </c>
      <c r="G144" s="232"/>
      <c r="H144" s="236">
        <v>4</v>
      </c>
      <c r="I144" s="237"/>
      <c r="J144" s="232"/>
      <c r="K144" s="232"/>
      <c r="L144" s="238"/>
      <c r="M144" s="239"/>
      <c r="N144" s="240"/>
      <c r="O144" s="240"/>
      <c r="P144" s="240"/>
      <c r="Q144" s="240"/>
      <c r="R144" s="240"/>
      <c r="S144" s="240"/>
      <c r="T144" s="241"/>
      <c r="U144" s="13"/>
      <c r="V144" s="13"/>
      <c r="W144" s="13"/>
      <c r="X144" s="13"/>
      <c r="Y144" s="13"/>
      <c r="Z144" s="13"/>
      <c r="AA144" s="13"/>
      <c r="AB144" s="13"/>
      <c r="AC144" s="13"/>
      <c r="AD144" s="13"/>
      <c r="AE144" s="13"/>
      <c r="AT144" s="242" t="s">
        <v>172</v>
      </c>
      <c r="AU144" s="242" t="s">
        <v>86</v>
      </c>
      <c r="AV144" s="13" t="s">
        <v>86</v>
      </c>
      <c r="AW144" s="13" t="s">
        <v>32</v>
      </c>
      <c r="AX144" s="13" t="s">
        <v>76</v>
      </c>
      <c r="AY144" s="242" t="s">
        <v>127</v>
      </c>
    </row>
    <row r="145" s="13" customFormat="1">
      <c r="A145" s="13"/>
      <c r="B145" s="231"/>
      <c r="C145" s="232"/>
      <c r="D145" s="233" t="s">
        <v>172</v>
      </c>
      <c r="E145" s="234" t="s">
        <v>1</v>
      </c>
      <c r="F145" s="235" t="s">
        <v>173</v>
      </c>
      <c r="G145" s="232"/>
      <c r="H145" s="236">
        <v>41.25</v>
      </c>
      <c r="I145" s="237"/>
      <c r="J145" s="232"/>
      <c r="K145" s="232"/>
      <c r="L145" s="238"/>
      <c r="M145" s="239"/>
      <c r="N145" s="240"/>
      <c r="O145" s="240"/>
      <c r="P145" s="240"/>
      <c r="Q145" s="240"/>
      <c r="R145" s="240"/>
      <c r="S145" s="240"/>
      <c r="T145" s="241"/>
      <c r="U145" s="13"/>
      <c r="V145" s="13"/>
      <c r="W145" s="13"/>
      <c r="X145" s="13"/>
      <c r="Y145" s="13"/>
      <c r="Z145" s="13"/>
      <c r="AA145" s="13"/>
      <c r="AB145" s="13"/>
      <c r="AC145" s="13"/>
      <c r="AD145" s="13"/>
      <c r="AE145" s="13"/>
      <c r="AT145" s="242" t="s">
        <v>172</v>
      </c>
      <c r="AU145" s="242" t="s">
        <v>86</v>
      </c>
      <c r="AV145" s="13" t="s">
        <v>86</v>
      </c>
      <c r="AW145" s="13" t="s">
        <v>32</v>
      </c>
      <c r="AX145" s="13" t="s">
        <v>76</v>
      </c>
      <c r="AY145" s="242" t="s">
        <v>127</v>
      </c>
    </row>
    <row r="146" s="14" customFormat="1">
      <c r="A146" s="14"/>
      <c r="B146" s="243"/>
      <c r="C146" s="244"/>
      <c r="D146" s="233" t="s">
        <v>172</v>
      </c>
      <c r="E146" s="245" t="s">
        <v>1</v>
      </c>
      <c r="F146" s="246" t="s">
        <v>174</v>
      </c>
      <c r="G146" s="244"/>
      <c r="H146" s="247">
        <v>45.25</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172</v>
      </c>
      <c r="AU146" s="253" t="s">
        <v>86</v>
      </c>
      <c r="AV146" s="14" t="s">
        <v>134</v>
      </c>
      <c r="AW146" s="14" t="s">
        <v>32</v>
      </c>
      <c r="AX146" s="14" t="s">
        <v>84</v>
      </c>
      <c r="AY146" s="253" t="s">
        <v>127</v>
      </c>
    </row>
    <row r="147" s="2" customFormat="1" ht="24.15" customHeight="1">
      <c r="A147" s="38"/>
      <c r="B147" s="39"/>
      <c r="C147" s="218" t="s">
        <v>185</v>
      </c>
      <c r="D147" s="218" t="s">
        <v>129</v>
      </c>
      <c r="E147" s="219" t="s">
        <v>186</v>
      </c>
      <c r="F147" s="220" t="s">
        <v>187</v>
      </c>
      <c r="G147" s="221" t="s">
        <v>166</v>
      </c>
      <c r="H147" s="222">
        <v>452.5</v>
      </c>
      <c r="I147" s="223"/>
      <c r="J147" s="224">
        <f>ROUND(I147*H147,2)</f>
        <v>0</v>
      </c>
      <c r="K147" s="220" t="s">
        <v>133</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134</v>
      </c>
      <c r="AT147" s="229" t="s">
        <v>129</v>
      </c>
      <c r="AU147" s="229" t="s">
        <v>86</v>
      </c>
      <c r="AY147" s="17" t="s">
        <v>127</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134</v>
      </c>
      <c r="BM147" s="229" t="s">
        <v>188</v>
      </c>
    </row>
    <row r="148" s="13" customFormat="1">
      <c r="A148" s="13"/>
      <c r="B148" s="231"/>
      <c r="C148" s="232"/>
      <c r="D148" s="233" t="s">
        <v>172</v>
      </c>
      <c r="E148" s="232"/>
      <c r="F148" s="235" t="s">
        <v>189</v>
      </c>
      <c r="G148" s="232"/>
      <c r="H148" s="236">
        <v>452.5</v>
      </c>
      <c r="I148" s="237"/>
      <c r="J148" s="232"/>
      <c r="K148" s="232"/>
      <c r="L148" s="238"/>
      <c r="M148" s="239"/>
      <c r="N148" s="240"/>
      <c r="O148" s="240"/>
      <c r="P148" s="240"/>
      <c r="Q148" s="240"/>
      <c r="R148" s="240"/>
      <c r="S148" s="240"/>
      <c r="T148" s="241"/>
      <c r="U148" s="13"/>
      <c r="V148" s="13"/>
      <c r="W148" s="13"/>
      <c r="X148" s="13"/>
      <c r="Y148" s="13"/>
      <c r="Z148" s="13"/>
      <c r="AA148" s="13"/>
      <c r="AB148" s="13"/>
      <c r="AC148" s="13"/>
      <c r="AD148" s="13"/>
      <c r="AE148" s="13"/>
      <c r="AT148" s="242" t="s">
        <v>172</v>
      </c>
      <c r="AU148" s="242" t="s">
        <v>86</v>
      </c>
      <c r="AV148" s="13" t="s">
        <v>86</v>
      </c>
      <c r="AW148" s="13" t="s">
        <v>4</v>
      </c>
      <c r="AX148" s="13" t="s">
        <v>84</v>
      </c>
      <c r="AY148" s="242" t="s">
        <v>127</v>
      </c>
    </row>
    <row r="149" s="2" customFormat="1" ht="16.5" customHeight="1">
      <c r="A149" s="38"/>
      <c r="B149" s="39"/>
      <c r="C149" s="218" t="s">
        <v>190</v>
      </c>
      <c r="D149" s="218" t="s">
        <v>129</v>
      </c>
      <c r="E149" s="219" t="s">
        <v>191</v>
      </c>
      <c r="F149" s="220" t="s">
        <v>192</v>
      </c>
      <c r="G149" s="221" t="s">
        <v>166</v>
      </c>
      <c r="H149" s="222">
        <v>45.25</v>
      </c>
      <c r="I149" s="223"/>
      <c r="J149" s="224">
        <f>ROUND(I149*H149,2)</f>
        <v>0</v>
      </c>
      <c r="K149" s="220" t="s">
        <v>193</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134</v>
      </c>
      <c r="AT149" s="229" t="s">
        <v>129</v>
      </c>
      <c r="AU149" s="229" t="s">
        <v>86</v>
      </c>
      <c r="AY149" s="17" t="s">
        <v>127</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134</v>
      </c>
      <c r="BM149" s="229" t="s">
        <v>194</v>
      </c>
    </row>
    <row r="150" s="2" customFormat="1" ht="16.5" customHeight="1">
      <c r="A150" s="38"/>
      <c r="B150" s="39"/>
      <c r="C150" s="218" t="s">
        <v>195</v>
      </c>
      <c r="D150" s="218" t="s">
        <v>129</v>
      </c>
      <c r="E150" s="219" t="s">
        <v>196</v>
      </c>
      <c r="F150" s="220" t="s">
        <v>197</v>
      </c>
      <c r="G150" s="221" t="s">
        <v>166</v>
      </c>
      <c r="H150" s="222">
        <v>45.25</v>
      </c>
      <c r="I150" s="223"/>
      <c r="J150" s="224">
        <f>ROUND(I150*H150,2)</f>
        <v>0</v>
      </c>
      <c r="K150" s="220" t="s">
        <v>133</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134</v>
      </c>
      <c r="AT150" s="229" t="s">
        <v>129</v>
      </c>
      <c r="AU150" s="229" t="s">
        <v>86</v>
      </c>
      <c r="AY150" s="17" t="s">
        <v>127</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134</v>
      </c>
      <c r="BM150" s="229" t="s">
        <v>198</v>
      </c>
    </row>
    <row r="151" s="2" customFormat="1" ht="16.5" customHeight="1">
      <c r="A151" s="38"/>
      <c r="B151" s="39"/>
      <c r="C151" s="218" t="s">
        <v>199</v>
      </c>
      <c r="D151" s="218" t="s">
        <v>129</v>
      </c>
      <c r="E151" s="219" t="s">
        <v>200</v>
      </c>
      <c r="F151" s="220" t="s">
        <v>201</v>
      </c>
      <c r="G151" s="221" t="s">
        <v>166</v>
      </c>
      <c r="H151" s="222">
        <v>15</v>
      </c>
      <c r="I151" s="223"/>
      <c r="J151" s="224">
        <f>ROUND(I151*H151,2)</f>
        <v>0</v>
      </c>
      <c r="K151" s="220" t="s">
        <v>133</v>
      </c>
      <c r="L151" s="44"/>
      <c r="M151" s="225" t="s">
        <v>1</v>
      </c>
      <c r="N151" s="226" t="s">
        <v>41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134</v>
      </c>
      <c r="AT151" s="229" t="s">
        <v>129</v>
      </c>
      <c r="AU151" s="229" t="s">
        <v>86</v>
      </c>
      <c r="AY151" s="17" t="s">
        <v>127</v>
      </c>
      <c r="BE151" s="230">
        <f>IF(N151="základní",J151,0)</f>
        <v>0</v>
      </c>
      <c r="BF151" s="230">
        <f>IF(N151="snížená",J151,0)</f>
        <v>0</v>
      </c>
      <c r="BG151" s="230">
        <f>IF(N151="zákl. přenesená",J151,0)</f>
        <v>0</v>
      </c>
      <c r="BH151" s="230">
        <f>IF(N151="sníž. přenesená",J151,0)</f>
        <v>0</v>
      </c>
      <c r="BI151" s="230">
        <f>IF(N151="nulová",J151,0)</f>
        <v>0</v>
      </c>
      <c r="BJ151" s="17" t="s">
        <v>84</v>
      </c>
      <c r="BK151" s="230">
        <f>ROUND(I151*H151,2)</f>
        <v>0</v>
      </c>
      <c r="BL151" s="17" t="s">
        <v>134</v>
      </c>
      <c r="BM151" s="229" t="s">
        <v>202</v>
      </c>
    </row>
    <row r="152" s="2" customFormat="1" ht="16.5" customHeight="1">
      <c r="A152" s="38"/>
      <c r="B152" s="39"/>
      <c r="C152" s="254" t="s">
        <v>203</v>
      </c>
      <c r="D152" s="254" t="s">
        <v>204</v>
      </c>
      <c r="E152" s="255" t="s">
        <v>205</v>
      </c>
      <c r="F152" s="256" t="s">
        <v>206</v>
      </c>
      <c r="G152" s="257" t="s">
        <v>166</v>
      </c>
      <c r="H152" s="258">
        <v>16.5</v>
      </c>
      <c r="I152" s="259"/>
      <c r="J152" s="260">
        <f>ROUND(I152*H152,2)</f>
        <v>0</v>
      </c>
      <c r="K152" s="256" t="s">
        <v>193</v>
      </c>
      <c r="L152" s="261"/>
      <c r="M152" s="262" t="s">
        <v>1</v>
      </c>
      <c r="N152" s="263" t="s">
        <v>41</v>
      </c>
      <c r="O152" s="91"/>
      <c r="P152" s="227">
        <f>O152*H152</f>
        <v>0</v>
      </c>
      <c r="Q152" s="227">
        <v>1</v>
      </c>
      <c r="R152" s="227">
        <f>Q152*H152</f>
        <v>16.5</v>
      </c>
      <c r="S152" s="227">
        <v>0</v>
      </c>
      <c r="T152" s="228">
        <f>S152*H152</f>
        <v>0</v>
      </c>
      <c r="U152" s="38"/>
      <c r="V152" s="38"/>
      <c r="W152" s="38"/>
      <c r="X152" s="38"/>
      <c r="Y152" s="38"/>
      <c r="Z152" s="38"/>
      <c r="AA152" s="38"/>
      <c r="AB152" s="38"/>
      <c r="AC152" s="38"/>
      <c r="AD152" s="38"/>
      <c r="AE152" s="38"/>
      <c r="AR152" s="229" t="s">
        <v>159</v>
      </c>
      <c r="AT152" s="229" t="s">
        <v>204</v>
      </c>
      <c r="AU152" s="229" t="s">
        <v>86</v>
      </c>
      <c r="AY152" s="17" t="s">
        <v>127</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134</v>
      </c>
      <c r="BM152" s="229" t="s">
        <v>207</v>
      </c>
    </row>
    <row r="153" s="13" customFormat="1">
      <c r="A153" s="13"/>
      <c r="B153" s="231"/>
      <c r="C153" s="232"/>
      <c r="D153" s="233" t="s">
        <v>172</v>
      </c>
      <c r="E153" s="232"/>
      <c r="F153" s="235" t="s">
        <v>208</v>
      </c>
      <c r="G153" s="232"/>
      <c r="H153" s="236">
        <v>16.5</v>
      </c>
      <c r="I153" s="237"/>
      <c r="J153" s="232"/>
      <c r="K153" s="232"/>
      <c r="L153" s="238"/>
      <c r="M153" s="239"/>
      <c r="N153" s="240"/>
      <c r="O153" s="240"/>
      <c r="P153" s="240"/>
      <c r="Q153" s="240"/>
      <c r="R153" s="240"/>
      <c r="S153" s="240"/>
      <c r="T153" s="241"/>
      <c r="U153" s="13"/>
      <c r="V153" s="13"/>
      <c r="W153" s="13"/>
      <c r="X153" s="13"/>
      <c r="Y153" s="13"/>
      <c r="Z153" s="13"/>
      <c r="AA153" s="13"/>
      <c r="AB153" s="13"/>
      <c r="AC153" s="13"/>
      <c r="AD153" s="13"/>
      <c r="AE153" s="13"/>
      <c r="AT153" s="242" t="s">
        <v>172</v>
      </c>
      <c r="AU153" s="242" t="s">
        <v>86</v>
      </c>
      <c r="AV153" s="13" t="s">
        <v>86</v>
      </c>
      <c r="AW153" s="13" t="s">
        <v>4</v>
      </c>
      <c r="AX153" s="13" t="s">
        <v>84</v>
      </c>
      <c r="AY153" s="242" t="s">
        <v>127</v>
      </c>
    </row>
    <row r="154" s="2" customFormat="1" ht="16.5" customHeight="1">
      <c r="A154" s="38"/>
      <c r="B154" s="39"/>
      <c r="C154" s="218" t="s">
        <v>209</v>
      </c>
      <c r="D154" s="218" t="s">
        <v>129</v>
      </c>
      <c r="E154" s="219" t="s">
        <v>210</v>
      </c>
      <c r="F154" s="220" t="s">
        <v>211</v>
      </c>
      <c r="G154" s="221" t="s">
        <v>132</v>
      </c>
      <c r="H154" s="222">
        <v>275</v>
      </c>
      <c r="I154" s="223"/>
      <c r="J154" s="224">
        <f>ROUND(I154*H154,2)</f>
        <v>0</v>
      </c>
      <c r="K154" s="220" t="s">
        <v>133</v>
      </c>
      <c r="L154" s="44"/>
      <c r="M154" s="225" t="s">
        <v>1</v>
      </c>
      <c r="N154" s="226" t="s">
        <v>41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134</v>
      </c>
      <c r="AT154" s="229" t="s">
        <v>129</v>
      </c>
      <c r="AU154" s="229" t="s">
        <v>86</v>
      </c>
      <c r="AY154" s="17" t="s">
        <v>127</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134</v>
      </c>
      <c r="BM154" s="229" t="s">
        <v>212</v>
      </c>
    </row>
    <row r="155" s="13" customFormat="1">
      <c r="A155" s="13"/>
      <c r="B155" s="231"/>
      <c r="C155" s="232"/>
      <c r="D155" s="233" t="s">
        <v>172</v>
      </c>
      <c r="E155" s="234" t="s">
        <v>1</v>
      </c>
      <c r="F155" s="235" t="s">
        <v>213</v>
      </c>
      <c r="G155" s="232"/>
      <c r="H155" s="236">
        <v>137.5</v>
      </c>
      <c r="I155" s="237"/>
      <c r="J155" s="232"/>
      <c r="K155" s="232"/>
      <c r="L155" s="238"/>
      <c r="M155" s="239"/>
      <c r="N155" s="240"/>
      <c r="O155" s="240"/>
      <c r="P155" s="240"/>
      <c r="Q155" s="240"/>
      <c r="R155" s="240"/>
      <c r="S155" s="240"/>
      <c r="T155" s="241"/>
      <c r="U155" s="13"/>
      <c r="V155" s="13"/>
      <c r="W155" s="13"/>
      <c r="X155" s="13"/>
      <c r="Y155" s="13"/>
      <c r="Z155" s="13"/>
      <c r="AA155" s="13"/>
      <c r="AB155" s="13"/>
      <c r="AC155" s="13"/>
      <c r="AD155" s="13"/>
      <c r="AE155" s="13"/>
      <c r="AT155" s="242" t="s">
        <v>172</v>
      </c>
      <c r="AU155" s="242" t="s">
        <v>86</v>
      </c>
      <c r="AV155" s="13" t="s">
        <v>86</v>
      </c>
      <c r="AW155" s="13" t="s">
        <v>32</v>
      </c>
      <c r="AX155" s="13" t="s">
        <v>76</v>
      </c>
      <c r="AY155" s="242" t="s">
        <v>127</v>
      </c>
    </row>
    <row r="156" s="15" customFormat="1">
      <c r="A156" s="15"/>
      <c r="B156" s="264"/>
      <c r="C156" s="265"/>
      <c r="D156" s="233" t="s">
        <v>172</v>
      </c>
      <c r="E156" s="266" t="s">
        <v>1</v>
      </c>
      <c r="F156" s="267" t="s">
        <v>214</v>
      </c>
      <c r="G156" s="265"/>
      <c r="H156" s="268">
        <v>137.5</v>
      </c>
      <c r="I156" s="269"/>
      <c r="J156" s="265"/>
      <c r="K156" s="265"/>
      <c r="L156" s="270"/>
      <c r="M156" s="271"/>
      <c r="N156" s="272"/>
      <c r="O156" s="272"/>
      <c r="P156" s="272"/>
      <c r="Q156" s="272"/>
      <c r="R156" s="272"/>
      <c r="S156" s="272"/>
      <c r="T156" s="273"/>
      <c r="U156" s="15"/>
      <c r="V156" s="15"/>
      <c r="W156" s="15"/>
      <c r="X156" s="15"/>
      <c r="Y156" s="15"/>
      <c r="Z156" s="15"/>
      <c r="AA156" s="15"/>
      <c r="AB156" s="15"/>
      <c r="AC156" s="15"/>
      <c r="AD156" s="15"/>
      <c r="AE156" s="15"/>
      <c r="AT156" s="274" t="s">
        <v>172</v>
      </c>
      <c r="AU156" s="274" t="s">
        <v>86</v>
      </c>
      <c r="AV156" s="15" t="s">
        <v>139</v>
      </c>
      <c r="AW156" s="15" t="s">
        <v>32</v>
      </c>
      <c r="AX156" s="15" t="s">
        <v>76</v>
      </c>
      <c r="AY156" s="274" t="s">
        <v>127</v>
      </c>
    </row>
    <row r="157" s="13" customFormat="1">
      <c r="A157" s="13"/>
      <c r="B157" s="231"/>
      <c r="C157" s="232"/>
      <c r="D157" s="233" t="s">
        <v>172</v>
      </c>
      <c r="E157" s="234" t="s">
        <v>1</v>
      </c>
      <c r="F157" s="235" t="s">
        <v>215</v>
      </c>
      <c r="G157" s="232"/>
      <c r="H157" s="236">
        <v>137.5</v>
      </c>
      <c r="I157" s="237"/>
      <c r="J157" s="232"/>
      <c r="K157" s="232"/>
      <c r="L157" s="238"/>
      <c r="M157" s="239"/>
      <c r="N157" s="240"/>
      <c r="O157" s="240"/>
      <c r="P157" s="240"/>
      <c r="Q157" s="240"/>
      <c r="R157" s="240"/>
      <c r="S157" s="240"/>
      <c r="T157" s="241"/>
      <c r="U157" s="13"/>
      <c r="V157" s="13"/>
      <c r="W157" s="13"/>
      <c r="X157" s="13"/>
      <c r="Y157" s="13"/>
      <c r="Z157" s="13"/>
      <c r="AA157" s="13"/>
      <c r="AB157" s="13"/>
      <c r="AC157" s="13"/>
      <c r="AD157" s="13"/>
      <c r="AE157" s="13"/>
      <c r="AT157" s="242" t="s">
        <v>172</v>
      </c>
      <c r="AU157" s="242" t="s">
        <v>86</v>
      </c>
      <c r="AV157" s="13" t="s">
        <v>86</v>
      </c>
      <c r="AW157" s="13" t="s">
        <v>32</v>
      </c>
      <c r="AX157" s="13" t="s">
        <v>76</v>
      </c>
      <c r="AY157" s="242" t="s">
        <v>127</v>
      </c>
    </row>
    <row r="158" s="14" customFormat="1">
      <c r="A158" s="14"/>
      <c r="B158" s="243"/>
      <c r="C158" s="244"/>
      <c r="D158" s="233" t="s">
        <v>172</v>
      </c>
      <c r="E158" s="245" t="s">
        <v>1</v>
      </c>
      <c r="F158" s="246" t="s">
        <v>174</v>
      </c>
      <c r="G158" s="244"/>
      <c r="H158" s="247">
        <v>275</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172</v>
      </c>
      <c r="AU158" s="253" t="s">
        <v>86</v>
      </c>
      <c r="AV158" s="14" t="s">
        <v>134</v>
      </c>
      <c r="AW158" s="14" t="s">
        <v>32</v>
      </c>
      <c r="AX158" s="14" t="s">
        <v>84</v>
      </c>
      <c r="AY158" s="253" t="s">
        <v>127</v>
      </c>
    </row>
    <row r="159" s="2" customFormat="1" ht="16.5" customHeight="1">
      <c r="A159" s="38"/>
      <c r="B159" s="39"/>
      <c r="C159" s="218" t="s">
        <v>216</v>
      </c>
      <c r="D159" s="218" t="s">
        <v>129</v>
      </c>
      <c r="E159" s="219" t="s">
        <v>217</v>
      </c>
      <c r="F159" s="220" t="s">
        <v>218</v>
      </c>
      <c r="G159" s="221" t="s">
        <v>166</v>
      </c>
      <c r="H159" s="222">
        <v>16.5</v>
      </c>
      <c r="I159" s="223"/>
      <c r="J159" s="224">
        <f>ROUND(I159*H159,2)</f>
        <v>0</v>
      </c>
      <c r="K159" s="220" t="s">
        <v>133</v>
      </c>
      <c r="L159" s="44"/>
      <c r="M159" s="225" t="s">
        <v>1</v>
      </c>
      <c r="N159" s="226" t="s">
        <v>41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134</v>
      </c>
      <c r="AT159" s="229" t="s">
        <v>129</v>
      </c>
      <c r="AU159" s="229" t="s">
        <v>86</v>
      </c>
      <c r="AY159" s="17" t="s">
        <v>127</v>
      </c>
      <c r="BE159" s="230">
        <f>IF(N159="základní",J159,0)</f>
        <v>0</v>
      </c>
      <c r="BF159" s="230">
        <f>IF(N159="snížená",J159,0)</f>
        <v>0</v>
      </c>
      <c r="BG159" s="230">
        <f>IF(N159="zákl. přenesená",J159,0)</f>
        <v>0</v>
      </c>
      <c r="BH159" s="230">
        <f>IF(N159="sníž. přenesená",J159,0)</f>
        <v>0</v>
      </c>
      <c r="BI159" s="230">
        <f>IF(N159="nulová",J159,0)</f>
        <v>0</v>
      </c>
      <c r="BJ159" s="17" t="s">
        <v>84</v>
      </c>
      <c r="BK159" s="230">
        <f>ROUND(I159*H159,2)</f>
        <v>0</v>
      </c>
      <c r="BL159" s="17" t="s">
        <v>134</v>
      </c>
      <c r="BM159" s="229" t="s">
        <v>219</v>
      </c>
    </row>
    <row r="160" s="13" customFormat="1">
      <c r="A160" s="13"/>
      <c r="B160" s="231"/>
      <c r="C160" s="232"/>
      <c r="D160" s="233" t="s">
        <v>172</v>
      </c>
      <c r="E160" s="234" t="s">
        <v>1</v>
      </c>
      <c r="F160" s="235" t="s">
        <v>180</v>
      </c>
      <c r="G160" s="232"/>
      <c r="H160" s="236">
        <v>16.5</v>
      </c>
      <c r="I160" s="237"/>
      <c r="J160" s="232"/>
      <c r="K160" s="232"/>
      <c r="L160" s="238"/>
      <c r="M160" s="239"/>
      <c r="N160" s="240"/>
      <c r="O160" s="240"/>
      <c r="P160" s="240"/>
      <c r="Q160" s="240"/>
      <c r="R160" s="240"/>
      <c r="S160" s="240"/>
      <c r="T160" s="241"/>
      <c r="U160" s="13"/>
      <c r="V160" s="13"/>
      <c r="W160" s="13"/>
      <c r="X160" s="13"/>
      <c r="Y160" s="13"/>
      <c r="Z160" s="13"/>
      <c r="AA160" s="13"/>
      <c r="AB160" s="13"/>
      <c r="AC160" s="13"/>
      <c r="AD160" s="13"/>
      <c r="AE160" s="13"/>
      <c r="AT160" s="242" t="s">
        <v>172</v>
      </c>
      <c r="AU160" s="242" t="s">
        <v>86</v>
      </c>
      <c r="AV160" s="13" t="s">
        <v>86</v>
      </c>
      <c r="AW160" s="13" t="s">
        <v>32</v>
      </c>
      <c r="AX160" s="13" t="s">
        <v>76</v>
      </c>
      <c r="AY160" s="242" t="s">
        <v>127</v>
      </c>
    </row>
    <row r="161" s="14" customFormat="1">
      <c r="A161" s="14"/>
      <c r="B161" s="243"/>
      <c r="C161" s="244"/>
      <c r="D161" s="233" t="s">
        <v>172</v>
      </c>
      <c r="E161" s="245" t="s">
        <v>1</v>
      </c>
      <c r="F161" s="246" t="s">
        <v>174</v>
      </c>
      <c r="G161" s="244"/>
      <c r="H161" s="247">
        <v>16.5</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172</v>
      </c>
      <c r="AU161" s="253" t="s">
        <v>86</v>
      </c>
      <c r="AV161" s="14" t="s">
        <v>134</v>
      </c>
      <c r="AW161" s="14" t="s">
        <v>32</v>
      </c>
      <c r="AX161" s="14" t="s">
        <v>84</v>
      </c>
      <c r="AY161" s="253" t="s">
        <v>127</v>
      </c>
    </row>
    <row r="162" s="12" customFormat="1" ht="20.88" customHeight="1">
      <c r="A162" s="12"/>
      <c r="B162" s="202"/>
      <c r="C162" s="203"/>
      <c r="D162" s="204" t="s">
        <v>75</v>
      </c>
      <c r="E162" s="216" t="s">
        <v>209</v>
      </c>
      <c r="F162" s="216" t="s">
        <v>220</v>
      </c>
      <c r="G162" s="203"/>
      <c r="H162" s="203"/>
      <c r="I162" s="206"/>
      <c r="J162" s="217">
        <f>BK162</f>
        <v>0</v>
      </c>
      <c r="K162" s="203"/>
      <c r="L162" s="208"/>
      <c r="M162" s="209"/>
      <c r="N162" s="210"/>
      <c r="O162" s="210"/>
      <c r="P162" s="211">
        <f>SUM(P163:P172)</f>
        <v>0</v>
      </c>
      <c r="Q162" s="210"/>
      <c r="R162" s="211">
        <f>SUM(R163:R172)</f>
        <v>0.0030000000000000001</v>
      </c>
      <c r="S162" s="210"/>
      <c r="T162" s="212">
        <f>SUM(T163:T172)</f>
        <v>0</v>
      </c>
      <c r="U162" s="12"/>
      <c r="V162" s="12"/>
      <c r="W162" s="12"/>
      <c r="X162" s="12"/>
      <c r="Y162" s="12"/>
      <c r="Z162" s="12"/>
      <c r="AA162" s="12"/>
      <c r="AB162" s="12"/>
      <c r="AC162" s="12"/>
      <c r="AD162" s="12"/>
      <c r="AE162" s="12"/>
      <c r="AR162" s="213" t="s">
        <v>84</v>
      </c>
      <c r="AT162" s="214" t="s">
        <v>75</v>
      </c>
      <c r="AU162" s="214" t="s">
        <v>86</v>
      </c>
      <c r="AY162" s="213" t="s">
        <v>127</v>
      </c>
      <c r="BK162" s="215">
        <f>SUM(BK163:BK172)</f>
        <v>0</v>
      </c>
    </row>
    <row r="163" s="2" customFormat="1" ht="24.15" customHeight="1">
      <c r="A163" s="38"/>
      <c r="B163" s="39"/>
      <c r="C163" s="218" t="s">
        <v>221</v>
      </c>
      <c r="D163" s="218" t="s">
        <v>129</v>
      </c>
      <c r="E163" s="219" t="s">
        <v>222</v>
      </c>
      <c r="F163" s="220" t="s">
        <v>223</v>
      </c>
      <c r="G163" s="221" t="s">
        <v>132</v>
      </c>
      <c r="H163" s="222">
        <v>100</v>
      </c>
      <c r="I163" s="223"/>
      <c r="J163" s="224">
        <f>ROUND(I163*H163,2)</f>
        <v>0</v>
      </c>
      <c r="K163" s="220" t="s">
        <v>133</v>
      </c>
      <c r="L163" s="44"/>
      <c r="M163" s="225" t="s">
        <v>1</v>
      </c>
      <c r="N163" s="226" t="s">
        <v>41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134</v>
      </c>
      <c r="AT163" s="229" t="s">
        <v>129</v>
      </c>
      <c r="AU163" s="229" t="s">
        <v>139</v>
      </c>
      <c r="AY163" s="17" t="s">
        <v>127</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134</v>
      </c>
      <c r="BM163" s="229" t="s">
        <v>224</v>
      </c>
    </row>
    <row r="164" s="2" customFormat="1" ht="16.5" customHeight="1">
      <c r="A164" s="38"/>
      <c r="B164" s="39"/>
      <c r="C164" s="218" t="s">
        <v>7</v>
      </c>
      <c r="D164" s="218" t="s">
        <v>129</v>
      </c>
      <c r="E164" s="219" t="s">
        <v>225</v>
      </c>
      <c r="F164" s="220" t="s">
        <v>226</v>
      </c>
      <c r="G164" s="221" t="s">
        <v>132</v>
      </c>
      <c r="H164" s="222">
        <v>100</v>
      </c>
      <c r="I164" s="223"/>
      <c r="J164" s="224">
        <f>ROUND(I164*H164,2)</f>
        <v>0</v>
      </c>
      <c r="K164" s="220" t="s">
        <v>133</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134</v>
      </c>
      <c r="AT164" s="229" t="s">
        <v>129</v>
      </c>
      <c r="AU164" s="229" t="s">
        <v>139</v>
      </c>
      <c r="AY164" s="17" t="s">
        <v>127</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134</v>
      </c>
      <c r="BM164" s="229" t="s">
        <v>227</v>
      </c>
    </row>
    <row r="165" s="2" customFormat="1" ht="16.5" customHeight="1">
      <c r="A165" s="38"/>
      <c r="B165" s="39"/>
      <c r="C165" s="218" t="s">
        <v>228</v>
      </c>
      <c r="D165" s="218" t="s">
        <v>129</v>
      </c>
      <c r="E165" s="219" t="s">
        <v>229</v>
      </c>
      <c r="F165" s="220" t="s">
        <v>230</v>
      </c>
      <c r="G165" s="221" t="s">
        <v>132</v>
      </c>
      <c r="H165" s="222">
        <v>100</v>
      </c>
      <c r="I165" s="223"/>
      <c r="J165" s="224">
        <f>ROUND(I165*H165,2)</f>
        <v>0</v>
      </c>
      <c r="K165" s="220" t="s">
        <v>133</v>
      </c>
      <c r="L165" s="44"/>
      <c r="M165" s="225" t="s">
        <v>1</v>
      </c>
      <c r="N165" s="226" t="s">
        <v>41</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134</v>
      </c>
      <c r="AT165" s="229" t="s">
        <v>129</v>
      </c>
      <c r="AU165" s="229" t="s">
        <v>139</v>
      </c>
      <c r="AY165" s="17" t="s">
        <v>127</v>
      </c>
      <c r="BE165" s="230">
        <f>IF(N165="základní",J165,0)</f>
        <v>0</v>
      </c>
      <c r="BF165" s="230">
        <f>IF(N165="snížená",J165,0)</f>
        <v>0</v>
      </c>
      <c r="BG165" s="230">
        <f>IF(N165="zákl. přenesená",J165,0)</f>
        <v>0</v>
      </c>
      <c r="BH165" s="230">
        <f>IF(N165="sníž. přenesená",J165,0)</f>
        <v>0</v>
      </c>
      <c r="BI165" s="230">
        <f>IF(N165="nulová",J165,0)</f>
        <v>0</v>
      </c>
      <c r="BJ165" s="17" t="s">
        <v>84</v>
      </c>
      <c r="BK165" s="230">
        <f>ROUND(I165*H165,2)</f>
        <v>0</v>
      </c>
      <c r="BL165" s="17" t="s">
        <v>134</v>
      </c>
      <c r="BM165" s="229" t="s">
        <v>231</v>
      </c>
    </row>
    <row r="166" s="2" customFormat="1" ht="16.5" customHeight="1">
      <c r="A166" s="38"/>
      <c r="B166" s="39"/>
      <c r="C166" s="254" t="s">
        <v>232</v>
      </c>
      <c r="D166" s="254" t="s">
        <v>204</v>
      </c>
      <c r="E166" s="255" t="s">
        <v>233</v>
      </c>
      <c r="F166" s="256" t="s">
        <v>234</v>
      </c>
      <c r="G166" s="257" t="s">
        <v>235</v>
      </c>
      <c r="H166" s="258">
        <v>3</v>
      </c>
      <c r="I166" s="259"/>
      <c r="J166" s="260">
        <f>ROUND(I166*H166,2)</f>
        <v>0</v>
      </c>
      <c r="K166" s="256" t="s">
        <v>193</v>
      </c>
      <c r="L166" s="261"/>
      <c r="M166" s="262" t="s">
        <v>1</v>
      </c>
      <c r="N166" s="263" t="s">
        <v>41</v>
      </c>
      <c r="O166" s="91"/>
      <c r="P166" s="227">
        <f>O166*H166</f>
        <v>0</v>
      </c>
      <c r="Q166" s="227">
        <v>0.001</v>
      </c>
      <c r="R166" s="227">
        <f>Q166*H166</f>
        <v>0.0030000000000000001</v>
      </c>
      <c r="S166" s="227">
        <v>0</v>
      </c>
      <c r="T166" s="228">
        <f>S166*H166</f>
        <v>0</v>
      </c>
      <c r="U166" s="38"/>
      <c r="V166" s="38"/>
      <c r="W166" s="38"/>
      <c r="X166" s="38"/>
      <c r="Y166" s="38"/>
      <c r="Z166" s="38"/>
      <c r="AA166" s="38"/>
      <c r="AB166" s="38"/>
      <c r="AC166" s="38"/>
      <c r="AD166" s="38"/>
      <c r="AE166" s="38"/>
      <c r="AR166" s="229" t="s">
        <v>159</v>
      </c>
      <c r="AT166" s="229" t="s">
        <v>204</v>
      </c>
      <c r="AU166" s="229" t="s">
        <v>139</v>
      </c>
      <c r="AY166" s="17" t="s">
        <v>127</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134</v>
      </c>
      <c r="BM166" s="229" t="s">
        <v>236</v>
      </c>
    </row>
    <row r="167" s="13" customFormat="1">
      <c r="A167" s="13"/>
      <c r="B167" s="231"/>
      <c r="C167" s="232"/>
      <c r="D167" s="233" t="s">
        <v>172</v>
      </c>
      <c r="E167" s="232"/>
      <c r="F167" s="235" t="s">
        <v>237</v>
      </c>
      <c r="G167" s="232"/>
      <c r="H167" s="236">
        <v>3</v>
      </c>
      <c r="I167" s="237"/>
      <c r="J167" s="232"/>
      <c r="K167" s="232"/>
      <c r="L167" s="238"/>
      <c r="M167" s="239"/>
      <c r="N167" s="240"/>
      <c r="O167" s="240"/>
      <c r="P167" s="240"/>
      <c r="Q167" s="240"/>
      <c r="R167" s="240"/>
      <c r="S167" s="240"/>
      <c r="T167" s="241"/>
      <c r="U167" s="13"/>
      <c r="V167" s="13"/>
      <c r="W167" s="13"/>
      <c r="X167" s="13"/>
      <c r="Y167" s="13"/>
      <c r="Z167" s="13"/>
      <c r="AA167" s="13"/>
      <c r="AB167" s="13"/>
      <c r="AC167" s="13"/>
      <c r="AD167" s="13"/>
      <c r="AE167" s="13"/>
      <c r="AT167" s="242" t="s">
        <v>172</v>
      </c>
      <c r="AU167" s="242" t="s">
        <v>139</v>
      </c>
      <c r="AV167" s="13" t="s">
        <v>86</v>
      </c>
      <c r="AW167" s="13" t="s">
        <v>4</v>
      </c>
      <c r="AX167" s="13" t="s">
        <v>84</v>
      </c>
      <c r="AY167" s="242" t="s">
        <v>127</v>
      </c>
    </row>
    <row r="168" s="2" customFormat="1" ht="16.5" customHeight="1">
      <c r="A168" s="38"/>
      <c r="B168" s="39"/>
      <c r="C168" s="218" t="s">
        <v>238</v>
      </c>
      <c r="D168" s="218" t="s">
        <v>129</v>
      </c>
      <c r="E168" s="219" t="s">
        <v>239</v>
      </c>
      <c r="F168" s="220" t="s">
        <v>240</v>
      </c>
      <c r="G168" s="221" t="s">
        <v>132</v>
      </c>
      <c r="H168" s="222">
        <v>100</v>
      </c>
      <c r="I168" s="223"/>
      <c r="J168" s="224">
        <f>ROUND(I168*H168,2)</f>
        <v>0</v>
      </c>
      <c r="K168" s="220" t="s">
        <v>133</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134</v>
      </c>
      <c r="AT168" s="229" t="s">
        <v>129</v>
      </c>
      <c r="AU168" s="229" t="s">
        <v>139</v>
      </c>
      <c r="AY168" s="17" t="s">
        <v>127</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134</v>
      </c>
      <c r="BM168" s="229" t="s">
        <v>241</v>
      </c>
    </row>
    <row r="169" s="2" customFormat="1" ht="16.5" customHeight="1">
      <c r="A169" s="38"/>
      <c r="B169" s="39"/>
      <c r="C169" s="218" t="s">
        <v>242</v>
      </c>
      <c r="D169" s="218" t="s">
        <v>129</v>
      </c>
      <c r="E169" s="219" t="s">
        <v>243</v>
      </c>
      <c r="F169" s="220" t="s">
        <v>244</v>
      </c>
      <c r="G169" s="221" t="s">
        <v>132</v>
      </c>
      <c r="H169" s="222">
        <v>100</v>
      </c>
      <c r="I169" s="223"/>
      <c r="J169" s="224">
        <f>ROUND(I169*H169,2)</f>
        <v>0</v>
      </c>
      <c r="K169" s="220" t="s">
        <v>133</v>
      </c>
      <c r="L169" s="44"/>
      <c r="M169" s="225" t="s">
        <v>1</v>
      </c>
      <c r="N169" s="226" t="s">
        <v>41</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134</v>
      </c>
      <c r="AT169" s="229" t="s">
        <v>129</v>
      </c>
      <c r="AU169" s="229" t="s">
        <v>139</v>
      </c>
      <c r="AY169" s="17" t="s">
        <v>127</v>
      </c>
      <c r="BE169" s="230">
        <f>IF(N169="základní",J169,0)</f>
        <v>0</v>
      </c>
      <c r="BF169" s="230">
        <f>IF(N169="snížená",J169,0)</f>
        <v>0</v>
      </c>
      <c r="BG169" s="230">
        <f>IF(N169="zákl. přenesená",J169,0)</f>
        <v>0</v>
      </c>
      <c r="BH169" s="230">
        <f>IF(N169="sníž. přenesená",J169,0)</f>
        <v>0</v>
      </c>
      <c r="BI169" s="230">
        <f>IF(N169="nulová",J169,0)</f>
        <v>0</v>
      </c>
      <c r="BJ169" s="17" t="s">
        <v>84</v>
      </c>
      <c r="BK169" s="230">
        <f>ROUND(I169*H169,2)</f>
        <v>0</v>
      </c>
      <c r="BL169" s="17" t="s">
        <v>134</v>
      </c>
      <c r="BM169" s="229" t="s">
        <v>245</v>
      </c>
    </row>
    <row r="170" s="2" customFormat="1" ht="16.5" customHeight="1">
      <c r="A170" s="38"/>
      <c r="B170" s="39"/>
      <c r="C170" s="218" t="s">
        <v>246</v>
      </c>
      <c r="D170" s="218" t="s">
        <v>129</v>
      </c>
      <c r="E170" s="219" t="s">
        <v>247</v>
      </c>
      <c r="F170" s="220" t="s">
        <v>248</v>
      </c>
      <c r="G170" s="221" t="s">
        <v>132</v>
      </c>
      <c r="H170" s="222">
        <v>100</v>
      </c>
      <c r="I170" s="223"/>
      <c r="J170" s="224">
        <f>ROUND(I170*H170,2)</f>
        <v>0</v>
      </c>
      <c r="K170" s="220" t="s">
        <v>133</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134</v>
      </c>
      <c r="AT170" s="229" t="s">
        <v>129</v>
      </c>
      <c r="AU170" s="229" t="s">
        <v>139</v>
      </c>
      <c r="AY170" s="17" t="s">
        <v>127</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134</v>
      </c>
      <c r="BM170" s="229" t="s">
        <v>249</v>
      </c>
    </row>
    <row r="171" s="2" customFormat="1" ht="16.5" customHeight="1">
      <c r="A171" s="38"/>
      <c r="B171" s="39"/>
      <c r="C171" s="218" t="s">
        <v>250</v>
      </c>
      <c r="D171" s="218" t="s">
        <v>129</v>
      </c>
      <c r="E171" s="219" t="s">
        <v>251</v>
      </c>
      <c r="F171" s="220" t="s">
        <v>252</v>
      </c>
      <c r="G171" s="221" t="s">
        <v>132</v>
      </c>
      <c r="H171" s="222">
        <v>100</v>
      </c>
      <c r="I171" s="223"/>
      <c r="J171" s="224">
        <f>ROUND(I171*H171,2)</f>
        <v>0</v>
      </c>
      <c r="K171" s="220" t="s">
        <v>133</v>
      </c>
      <c r="L171" s="44"/>
      <c r="M171" s="225" t="s">
        <v>1</v>
      </c>
      <c r="N171" s="226" t="s">
        <v>41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134</v>
      </c>
      <c r="AT171" s="229" t="s">
        <v>129</v>
      </c>
      <c r="AU171" s="229" t="s">
        <v>139</v>
      </c>
      <c r="AY171" s="17" t="s">
        <v>127</v>
      </c>
      <c r="BE171" s="230">
        <f>IF(N171="základní",J171,0)</f>
        <v>0</v>
      </c>
      <c r="BF171" s="230">
        <f>IF(N171="snížená",J171,0)</f>
        <v>0</v>
      </c>
      <c r="BG171" s="230">
        <f>IF(N171="zákl. přenesená",J171,0)</f>
        <v>0</v>
      </c>
      <c r="BH171" s="230">
        <f>IF(N171="sníž. přenesená",J171,0)</f>
        <v>0</v>
      </c>
      <c r="BI171" s="230">
        <f>IF(N171="nulová",J171,0)</f>
        <v>0</v>
      </c>
      <c r="BJ171" s="17" t="s">
        <v>84</v>
      </c>
      <c r="BK171" s="230">
        <f>ROUND(I171*H171,2)</f>
        <v>0</v>
      </c>
      <c r="BL171" s="17" t="s">
        <v>134</v>
      </c>
      <c r="BM171" s="229" t="s">
        <v>253</v>
      </c>
    </row>
    <row r="172" s="2" customFormat="1" ht="16.5" customHeight="1">
      <c r="A172" s="38"/>
      <c r="B172" s="39"/>
      <c r="C172" s="218" t="s">
        <v>254</v>
      </c>
      <c r="D172" s="218" t="s">
        <v>129</v>
      </c>
      <c r="E172" s="219" t="s">
        <v>255</v>
      </c>
      <c r="F172" s="220" t="s">
        <v>256</v>
      </c>
      <c r="G172" s="221" t="s">
        <v>132</v>
      </c>
      <c r="H172" s="222">
        <v>100</v>
      </c>
      <c r="I172" s="223"/>
      <c r="J172" s="224">
        <f>ROUND(I172*H172,2)</f>
        <v>0</v>
      </c>
      <c r="K172" s="220" t="s">
        <v>133</v>
      </c>
      <c r="L172" s="44"/>
      <c r="M172" s="225" t="s">
        <v>1</v>
      </c>
      <c r="N172" s="226" t="s">
        <v>41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134</v>
      </c>
      <c r="AT172" s="229" t="s">
        <v>129</v>
      </c>
      <c r="AU172" s="229" t="s">
        <v>139</v>
      </c>
      <c r="AY172" s="17" t="s">
        <v>127</v>
      </c>
      <c r="BE172" s="230">
        <f>IF(N172="základní",J172,0)</f>
        <v>0</v>
      </c>
      <c r="BF172" s="230">
        <f>IF(N172="snížená",J172,0)</f>
        <v>0</v>
      </c>
      <c r="BG172" s="230">
        <f>IF(N172="zákl. přenesená",J172,0)</f>
        <v>0</v>
      </c>
      <c r="BH172" s="230">
        <f>IF(N172="sníž. přenesená",J172,0)</f>
        <v>0</v>
      </c>
      <c r="BI172" s="230">
        <f>IF(N172="nulová",J172,0)</f>
        <v>0</v>
      </c>
      <c r="BJ172" s="17" t="s">
        <v>84</v>
      </c>
      <c r="BK172" s="230">
        <f>ROUND(I172*H172,2)</f>
        <v>0</v>
      </c>
      <c r="BL172" s="17" t="s">
        <v>134</v>
      </c>
      <c r="BM172" s="229" t="s">
        <v>257</v>
      </c>
    </row>
    <row r="173" s="12" customFormat="1" ht="22.8" customHeight="1">
      <c r="A173" s="12"/>
      <c r="B173" s="202"/>
      <c r="C173" s="203"/>
      <c r="D173" s="204" t="s">
        <v>75</v>
      </c>
      <c r="E173" s="216" t="s">
        <v>146</v>
      </c>
      <c r="F173" s="216" t="s">
        <v>258</v>
      </c>
      <c r="G173" s="203"/>
      <c r="H173" s="203"/>
      <c r="I173" s="206"/>
      <c r="J173" s="217">
        <f>BK173</f>
        <v>0</v>
      </c>
      <c r="K173" s="203"/>
      <c r="L173" s="208"/>
      <c r="M173" s="209"/>
      <c r="N173" s="210"/>
      <c r="O173" s="210"/>
      <c r="P173" s="211">
        <f>SUM(P174:P191)</f>
        <v>0</v>
      </c>
      <c r="Q173" s="210"/>
      <c r="R173" s="211">
        <f>SUM(R174:R191)</f>
        <v>191.67472499999997</v>
      </c>
      <c r="S173" s="210"/>
      <c r="T173" s="212">
        <f>SUM(T174:T191)</f>
        <v>0</v>
      </c>
      <c r="U173" s="12"/>
      <c r="V173" s="12"/>
      <c r="W173" s="12"/>
      <c r="X173" s="12"/>
      <c r="Y173" s="12"/>
      <c r="Z173" s="12"/>
      <c r="AA173" s="12"/>
      <c r="AB173" s="12"/>
      <c r="AC173" s="12"/>
      <c r="AD173" s="12"/>
      <c r="AE173" s="12"/>
      <c r="AR173" s="213" t="s">
        <v>84</v>
      </c>
      <c r="AT173" s="214" t="s">
        <v>75</v>
      </c>
      <c r="AU173" s="214" t="s">
        <v>84</v>
      </c>
      <c r="AY173" s="213" t="s">
        <v>127</v>
      </c>
      <c r="BK173" s="215">
        <f>SUM(BK174:BK191)</f>
        <v>0</v>
      </c>
    </row>
    <row r="174" s="2" customFormat="1" ht="16.5" customHeight="1">
      <c r="A174" s="38"/>
      <c r="B174" s="39"/>
      <c r="C174" s="218" t="s">
        <v>259</v>
      </c>
      <c r="D174" s="218" t="s">
        <v>129</v>
      </c>
      <c r="E174" s="219" t="s">
        <v>260</v>
      </c>
      <c r="F174" s="220" t="s">
        <v>261</v>
      </c>
      <c r="G174" s="221" t="s">
        <v>132</v>
      </c>
      <c r="H174" s="222">
        <v>137.5</v>
      </c>
      <c r="I174" s="223"/>
      <c r="J174" s="224">
        <f>ROUND(I174*H174,2)</f>
        <v>0</v>
      </c>
      <c r="K174" s="220" t="s">
        <v>133</v>
      </c>
      <c r="L174" s="44"/>
      <c r="M174" s="225" t="s">
        <v>1</v>
      </c>
      <c r="N174" s="226" t="s">
        <v>41</v>
      </c>
      <c r="O174" s="91"/>
      <c r="P174" s="227">
        <f>O174*H174</f>
        <v>0</v>
      </c>
      <c r="Q174" s="227">
        <v>0.091999999999999998</v>
      </c>
      <c r="R174" s="227">
        <f>Q174*H174</f>
        <v>12.65</v>
      </c>
      <c r="S174" s="227">
        <v>0</v>
      </c>
      <c r="T174" s="228">
        <f>S174*H174</f>
        <v>0</v>
      </c>
      <c r="U174" s="38"/>
      <c r="V174" s="38"/>
      <c r="W174" s="38"/>
      <c r="X174" s="38"/>
      <c r="Y174" s="38"/>
      <c r="Z174" s="38"/>
      <c r="AA174" s="38"/>
      <c r="AB174" s="38"/>
      <c r="AC174" s="38"/>
      <c r="AD174" s="38"/>
      <c r="AE174" s="38"/>
      <c r="AR174" s="229" t="s">
        <v>134</v>
      </c>
      <c r="AT174" s="229" t="s">
        <v>129</v>
      </c>
      <c r="AU174" s="229" t="s">
        <v>86</v>
      </c>
      <c r="AY174" s="17" t="s">
        <v>127</v>
      </c>
      <c r="BE174" s="230">
        <f>IF(N174="základní",J174,0)</f>
        <v>0</v>
      </c>
      <c r="BF174" s="230">
        <f>IF(N174="snížená",J174,0)</f>
        <v>0</v>
      </c>
      <c r="BG174" s="230">
        <f>IF(N174="zákl. přenesená",J174,0)</f>
        <v>0</v>
      </c>
      <c r="BH174" s="230">
        <f>IF(N174="sníž. přenesená",J174,0)</f>
        <v>0</v>
      </c>
      <c r="BI174" s="230">
        <f>IF(N174="nulová",J174,0)</f>
        <v>0</v>
      </c>
      <c r="BJ174" s="17" t="s">
        <v>84</v>
      </c>
      <c r="BK174" s="230">
        <f>ROUND(I174*H174,2)</f>
        <v>0</v>
      </c>
      <c r="BL174" s="17" t="s">
        <v>134</v>
      </c>
      <c r="BM174" s="229" t="s">
        <v>262</v>
      </c>
    </row>
    <row r="175" s="13" customFormat="1">
      <c r="A175" s="13"/>
      <c r="B175" s="231"/>
      <c r="C175" s="232"/>
      <c r="D175" s="233" t="s">
        <v>172</v>
      </c>
      <c r="E175" s="234" t="s">
        <v>1</v>
      </c>
      <c r="F175" s="235" t="s">
        <v>213</v>
      </c>
      <c r="G175" s="232"/>
      <c r="H175" s="236">
        <v>137.5</v>
      </c>
      <c r="I175" s="237"/>
      <c r="J175" s="232"/>
      <c r="K175" s="232"/>
      <c r="L175" s="238"/>
      <c r="M175" s="239"/>
      <c r="N175" s="240"/>
      <c r="O175" s="240"/>
      <c r="P175" s="240"/>
      <c r="Q175" s="240"/>
      <c r="R175" s="240"/>
      <c r="S175" s="240"/>
      <c r="T175" s="241"/>
      <c r="U175" s="13"/>
      <c r="V175" s="13"/>
      <c r="W175" s="13"/>
      <c r="X175" s="13"/>
      <c r="Y175" s="13"/>
      <c r="Z175" s="13"/>
      <c r="AA175" s="13"/>
      <c r="AB175" s="13"/>
      <c r="AC175" s="13"/>
      <c r="AD175" s="13"/>
      <c r="AE175" s="13"/>
      <c r="AT175" s="242" t="s">
        <v>172</v>
      </c>
      <c r="AU175" s="242" t="s">
        <v>86</v>
      </c>
      <c r="AV175" s="13" t="s">
        <v>86</v>
      </c>
      <c r="AW175" s="13" t="s">
        <v>32</v>
      </c>
      <c r="AX175" s="13" t="s">
        <v>76</v>
      </c>
      <c r="AY175" s="242" t="s">
        <v>127</v>
      </c>
    </row>
    <row r="176" s="14" customFormat="1">
      <c r="A176" s="14"/>
      <c r="B176" s="243"/>
      <c r="C176" s="244"/>
      <c r="D176" s="233" t="s">
        <v>172</v>
      </c>
      <c r="E176" s="245" t="s">
        <v>1</v>
      </c>
      <c r="F176" s="246" t="s">
        <v>174</v>
      </c>
      <c r="G176" s="244"/>
      <c r="H176" s="247">
        <v>137.5</v>
      </c>
      <c r="I176" s="248"/>
      <c r="J176" s="244"/>
      <c r="K176" s="244"/>
      <c r="L176" s="249"/>
      <c r="M176" s="250"/>
      <c r="N176" s="251"/>
      <c r="O176" s="251"/>
      <c r="P176" s="251"/>
      <c r="Q176" s="251"/>
      <c r="R176" s="251"/>
      <c r="S176" s="251"/>
      <c r="T176" s="252"/>
      <c r="U176" s="14"/>
      <c r="V176" s="14"/>
      <c r="W176" s="14"/>
      <c r="X176" s="14"/>
      <c r="Y176" s="14"/>
      <c r="Z176" s="14"/>
      <c r="AA176" s="14"/>
      <c r="AB176" s="14"/>
      <c r="AC176" s="14"/>
      <c r="AD176" s="14"/>
      <c r="AE176" s="14"/>
      <c r="AT176" s="253" t="s">
        <v>172</v>
      </c>
      <c r="AU176" s="253" t="s">
        <v>86</v>
      </c>
      <c r="AV176" s="14" t="s">
        <v>134</v>
      </c>
      <c r="AW176" s="14" t="s">
        <v>32</v>
      </c>
      <c r="AX176" s="14" t="s">
        <v>84</v>
      </c>
      <c r="AY176" s="253" t="s">
        <v>127</v>
      </c>
    </row>
    <row r="177" s="2" customFormat="1" ht="16.5" customHeight="1">
      <c r="A177" s="38"/>
      <c r="B177" s="39"/>
      <c r="C177" s="218" t="s">
        <v>263</v>
      </c>
      <c r="D177" s="218" t="s">
        <v>129</v>
      </c>
      <c r="E177" s="219" t="s">
        <v>264</v>
      </c>
      <c r="F177" s="220" t="s">
        <v>265</v>
      </c>
      <c r="G177" s="221" t="s">
        <v>132</v>
      </c>
      <c r="H177" s="222">
        <v>158.125</v>
      </c>
      <c r="I177" s="223"/>
      <c r="J177" s="224">
        <f>ROUND(I177*H177,2)</f>
        <v>0</v>
      </c>
      <c r="K177" s="220" t="s">
        <v>133</v>
      </c>
      <c r="L177" s="44"/>
      <c r="M177" s="225" t="s">
        <v>1</v>
      </c>
      <c r="N177" s="226" t="s">
        <v>41</v>
      </c>
      <c r="O177" s="91"/>
      <c r="P177" s="227">
        <f>O177*H177</f>
        <v>0</v>
      </c>
      <c r="Q177" s="227">
        <v>0.34499999999999997</v>
      </c>
      <c r="R177" s="227">
        <f>Q177*H177</f>
        <v>54.553124999999994</v>
      </c>
      <c r="S177" s="227">
        <v>0</v>
      </c>
      <c r="T177" s="228">
        <f>S177*H177</f>
        <v>0</v>
      </c>
      <c r="U177" s="38"/>
      <c r="V177" s="38"/>
      <c r="W177" s="38"/>
      <c r="X177" s="38"/>
      <c r="Y177" s="38"/>
      <c r="Z177" s="38"/>
      <c r="AA177" s="38"/>
      <c r="AB177" s="38"/>
      <c r="AC177" s="38"/>
      <c r="AD177" s="38"/>
      <c r="AE177" s="38"/>
      <c r="AR177" s="229" t="s">
        <v>134</v>
      </c>
      <c r="AT177" s="229" t="s">
        <v>129</v>
      </c>
      <c r="AU177" s="229" t="s">
        <v>86</v>
      </c>
      <c r="AY177" s="17" t="s">
        <v>127</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134</v>
      </c>
      <c r="BM177" s="229" t="s">
        <v>266</v>
      </c>
    </row>
    <row r="178" s="13" customFormat="1">
      <c r="A178" s="13"/>
      <c r="B178" s="231"/>
      <c r="C178" s="232"/>
      <c r="D178" s="233" t="s">
        <v>172</v>
      </c>
      <c r="E178" s="234" t="s">
        <v>1</v>
      </c>
      <c r="F178" s="235" t="s">
        <v>267</v>
      </c>
      <c r="G178" s="232"/>
      <c r="H178" s="236">
        <v>158.125</v>
      </c>
      <c r="I178" s="237"/>
      <c r="J178" s="232"/>
      <c r="K178" s="232"/>
      <c r="L178" s="238"/>
      <c r="M178" s="239"/>
      <c r="N178" s="240"/>
      <c r="O178" s="240"/>
      <c r="P178" s="240"/>
      <c r="Q178" s="240"/>
      <c r="R178" s="240"/>
      <c r="S178" s="240"/>
      <c r="T178" s="241"/>
      <c r="U178" s="13"/>
      <c r="V178" s="13"/>
      <c r="W178" s="13"/>
      <c r="X178" s="13"/>
      <c r="Y178" s="13"/>
      <c r="Z178" s="13"/>
      <c r="AA178" s="13"/>
      <c r="AB178" s="13"/>
      <c r="AC178" s="13"/>
      <c r="AD178" s="13"/>
      <c r="AE178" s="13"/>
      <c r="AT178" s="242" t="s">
        <v>172</v>
      </c>
      <c r="AU178" s="242" t="s">
        <v>86</v>
      </c>
      <c r="AV178" s="13" t="s">
        <v>86</v>
      </c>
      <c r="AW178" s="13" t="s">
        <v>32</v>
      </c>
      <c r="AX178" s="13" t="s">
        <v>76</v>
      </c>
      <c r="AY178" s="242" t="s">
        <v>127</v>
      </c>
    </row>
    <row r="179" s="14" customFormat="1">
      <c r="A179" s="14"/>
      <c r="B179" s="243"/>
      <c r="C179" s="244"/>
      <c r="D179" s="233" t="s">
        <v>172</v>
      </c>
      <c r="E179" s="245" t="s">
        <v>1</v>
      </c>
      <c r="F179" s="246" t="s">
        <v>174</v>
      </c>
      <c r="G179" s="244"/>
      <c r="H179" s="247">
        <v>158.125</v>
      </c>
      <c r="I179" s="248"/>
      <c r="J179" s="244"/>
      <c r="K179" s="244"/>
      <c r="L179" s="249"/>
      <c r="M179" s="250"/>
      <c r="N179" s="251"/>
      <c r="O179" s="251"/>
      <c r="P179" s="251"/>
      <c r="Q179" s="251"/>
      <c r="R179" s="251"/>
      <c r="S179" s="251"/>
      <c r="T179" s="252"/>
      <c r="U179" s="14"/>
      <c r="V179" s="14"/>
      <c r="W179" s="14"/>
      <c r="X179" s="14"/>
      <c r="Y179" s="14"/>
      <c r="Z179" s="14"/>
      <c r="AA179" s="14"/>
      <c r="AB179" s="14"/>
      <c r="AC179" s="14"/>
      <c r="AD179" s="14"/>
      <c r="AE179" s="14"/>
      <c r="AT179" s="253" t="s">
        <v>172</v>
      </c>
      <c r="AU179" s="253" t="s">
        <v>86</v>
      </c>
      <c r="AV179" s="14" t="s">
        <v>134</v>
      </c>
      <c r="AW179" s="14" t="s">
        <v>32</v>
      </c>
      <c r="AX179" s="14" t="s">
        <v>84</v>
      </c>
      <c r="AY179" s="253" t="s">
        <v>127</v>
      </c>
    </row>
    <row r="180" s="2" customFormat="1" ht="16.5" customHeight="1">
      <c r="A180" s="38"/>
      <c r="B180" s="39"/>
      <c r="C180" s="218" t="s">
        <v>268</v>
      </c>
      <c r="D180" s="218" t="s">
        <v>129</v>
      </c>
      <c r="E180" s="219" t="s">
        <v>269</v>
      </c>
      <c r="F180" s="220" t="s">
        <v>270</v>
      </c>
      <c r="G180" s="221" t="s">
        <v>132</v>
      </c>
      <c r="H180" s="222">
        <v>137.5</v>
      </c>
      <c r="I180" s="223"/>
      <c r="J180" s="224">
        <f>ROUND(I180*H180,2)</f>
        <v>0</v>
      </c>
      <c r="K180" s="220" t="s">
        <v>133</v>
      </c>
      <c r="L180" s="44"/>
      <c r="M180" s="225" t="s">
        <v>1</v>
      </c>
      <c r="N180" s="226" t="s">
        <v>41</v>
      </c>
      <c r="O180" s="91"/>
      <c r="P180" s="227">
        <f>O180*H180</f>
        <v>0</v>
      </c>
      <c r="Q180" s="227">
        <v>0.68999999999999995</v>
      </c>
      <c r="R180" s="227">
        <f>Q180*H180</f>
        <v>94.874999999999986</v>
      </c>
      <c r="S180" s="227">
        <v>0</v>
      </c>
      <c r="T180" s="228">
        <f>S180*H180</f>
        <v>0</v>
      </c>
      <c r="U180" s="38"/>
      <c r="V180" s="38"/>
      <c r="W180" s="38"/>
      <c r="X180" s="38"/>
      <c r="Y180" s="38"/>
      <c r="Z180" s="38"/>
      <c r="AA180" s="38"/>
      <c r="AB180" s="38"/>
      <c r="AC180" s="38"/>
      <c r="AD180" s="38"/>
      <c r="AE180" s="38"/>
      <c r="AR180" s="229" t="s">
        <v>134</v>
      </c>
      <c r="AT180" s="229" t="s">
        <v>129</v>
      </c>
      <c r="AU180" s="229" t="s">
        <v>86</v>
      </c>
      <c r="AY180" s="17" t="s">
        <v>127</v>
      </c>
      <c r="BE180" s="230">
        <f>IF(N180="základní",J180,0)</f>
        <v>0</v>
      </c>
      <c r="BF180" s="230">
        <f>IF(N180="snížená",J180,0)</f>
        <v>0</v>
      </c>
      <c r="BG180" s="230">
        <f>IF(N180="zákl. přenesená",J180,0)</f>
        <v>0</v>
      </c>
      <c r="BH180" s="230">
        <f>IF(N180="sníž. přenesená",J180,0)</f>
        <v>0</v>
      </c>
      <c r="BI180" s="230">
        <f>IF(N180="nulová",J180,0)</f>
        <v>0</v>
      </c>
      <c r="BJ180" s="17" t="s">
        <v>84</v>
      </c>
      <c r="BK180" s="230">
        <f>ROUND(I180*H180,2)</f>
        <v>0</v>
      </c>
      <c r="BL180" s="17" t="s">
        <v>134</v>
      </c>
      <c r="BM180" s="229" t="s">
        <v>271</v>
      </c>
    </row>
    <row r="181" s="13" customFormat="1">
      <c r="A181" s="13"/>
      <c r="B181" s="231"/>
      <c r="C181" s="232"/>
      <c r="D181" s="233" t="s">
        <v>172</v>
      </c>
      <c r="E181" s="234" t="s">
        <v>1</v>
      </c>
      <c r="F181" s="235" t="s">
        <v>215</v>
      </c>
      <c r="G181" s="232"/>
      <c r="H181" s="236">
        <v>137.5</v>
      </c>
      <c r="I181" s="237"/>
      <c r="J181" s="232"/>
      <c r="K181" s="232"/>
      <c r="L181" s="238"/>
      <c r="M181" s="239"/>
      <c r="N181" s="240"/>
      <c r="O181" s="240"/>
      <c r="P181" s="240"/>
      <c r="Q181" s="240"/>
      <c r="R181" s="240"/>
      <c r="S181" s="240"/>
      <c r="T181" s="241"/>
      <c r="U181" s="13"/>
      <c r="V181" s="13"/>
      <c r="W181" s="13"/>
      <c r="X181" s="13"/>
      <c r="Y181" s="13"/>
      <c r="Z181" s="13"/>
      <c r="AA181" s="13"/>
      <c r="AB181" s="13"/>
      <c r="AC181" s="13"/>
      <c r="AD181" s="13"/>
      <c r="AE181" s="13"/>
      <c r="AT181" s="242" t="s">
        <v>172</v>
      </c>
      <c r="AU181" s="242" t="s">
        <v>86</v>
      </c>
      <c r="AV181" s="13" t="s">
        <v>86</v>
      </c>
      <c r="AW181" s="13" t="s">
        <v>32</v>
      </c>
      <c r="AX181" s="13" t="s">
        <v>76</v>
      </c>
      <c r="AY181" s="242" t="s">
        <v>127</v>
      </c>
    </row>
    <row r="182" s="14" customFormat="1">
      <c r="A182" s="14"/>
      <c r="B182" s="243"/>
      <c r="C182" s="244"/>
      <c r="D182" s="233" t="s">
        <v>172</v>
      </c>
      <c r="E182" s="245" t="s">
        <v>1</v>
      </c>
      <c r="F182" s="246" t="s">
        <v>174</v>
      </c>
      <c r="G182" s="244"/>
      <c r="H182" s="247">
        <v>137.5</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172</v>
      </c>
      <c r="AU182" s="253" t="s">
        <v>86</v>
      </c>
      <c r="AV182" s="14" t="s">
        <v>134</v>
      </c>
      <c r="AW182" s="14" t="s">
        <v>32</v>
      </c>
      <c r="AX182" s="14" t="s">
        <v>84</v>
      </c>
      <c r="AY182" s="253" t="s">
        <v>127</v>
      </c>
    </row>
    <row r="183" s="2" customFormat="1" ht="16.5" customHeight="1">
      <c r="A183" s="38"/>
      <c r="B183" s="39"/>
      <c r="C183" s="218" t="s">
        <v>272</v>
      </c>
      <c r="D183" s="218" t="s">
        <v>129</v>
      </c>
      <c r="E183" s="219" t="s">
        <v>273</v>
      </c>
      <c r="F183" s="220" t="s">
        <v>274</v>
      </c>
      <c r="G183" s="221" t="s">
        <v>132</v>
      </c>
      <c r="H183" s="222">
        <v>137.5</v>
      </c>
      <c r="I183" s="223"/>
      <c r="J183" s="224">
        <f>ROUND(I183*H183,2)</f>
        <v>0</v>
      </c>
      <c r="K183" s="220" t="s">
        <v>133</v>
      </c>
      <c r="L183" s="44"/>
      <c r="M183" s="225" t="s">
        <v>1</v>
      </c>
      <c r="N183" s="226" t="s">
        <v>41</v>
      </c>
      <c r="O183" s="91"/>
      <c r="P183" s="227">
        <f>O183*H183</f>
        <v>0</v>
      </c>
      <c r="Q183" s="227">
        <v>0.089219999999999994</v>
      </c>
      <c r="R183" s="227">
        <f>Q183*H183</f>
        <v>12.26775</v>
      </c>
      <c r="S183" s="227">
        <v>0</v>
      </c>
      <c r="T183" s="228">
        <f>S183*H183</f>
        <v>0</v>
      </c>
      <c r="U183" s="38"/>
      <c r="V183" s="38"/>
      <c r="W183" s="38"/>
      <c r="X183" s="38"/>
      <c r="Y183" s="38"/>
      <c r="Z183" s="38"/>
      <c r="AA183" s="38"/>
      <c r="AB183" s="38"/>
      <c r="AC183" s="38"/>
      <c r="AD183" s="38"/>
      <c r="AE183" s="38"/>
      <c r="AR183" s="229" t="s">
        <v>134</v>
      </c>
      <c r="AT183" s="229" t="s">
        <v>129</v>
      </c>
      <c r="AU183" s="229" t="s">
        <v>86</v>
      </c>
      <c r="AY183" s="17" t="s">
        <v>127</v>
      </c>
      <c r="BE183" s="230">
        <f>IF(N183="základní",J183,0)</f>
        <v>0</v>
      </c>
      <c r="BF183" s="230">
        <f>IF(N183="snížená",J183,0)</f>
        <v>0</v>
      </c>
      <c r="BG183" s="230">
        <f>IF(N183="zákl. přenesená",J183,0)</f>
        <v>0</v>
      </c>
      <c r="BH183" s="230">
        <f>IF(N183="sníž. přenesená",J183,0)</f>
        <v>0</v>
      </c>
      <c r="BI183" s="230">
        <f>IF(N183="nulová",J183,0)</f>
        <v>0</v>
      </c>
      <c r="BJ183" s="17" t="s">
        <v>84</v>
      </c>
      <c r="BK183" s="230">
        <f>ROUND(I183*H183,2)</f>
        <v>0</v>
      </c>
      <c r="BL183" s="17" t="s">
        <v>134</v>
      </c>
      <c r="BM183" s="229" t="s">
        <v>275</v>
      </c>
    </row>
    <row r="184" s="13" customFormat="1">
      <c r="A184" s="13"/>
      <c r="B184" s="231"/>
      <c r="C184" s="232"/>
      <c r="D184" s="233" t="s">
        <v>172</v>
      </c>
      <c r="E184" s="234" t="s">
        <v>1</v>
      </c>
      <c r="F184" s="235" t="s">
        <v>213</v>
      </c>
      <c r="G184" s="232"/>
      <c r="H184" s="236">
        <v>137.5</v>
      </c>
      <c r="I184" s="237"/>
      <c r="J184" s="232"/>
      <c r="K184" s="232"/>
      <c r="L184" s="238"/>
      <c r="M184" s="239"/>
      <c r="N184" s="240"/>
      <c r="O184" s="240"/>
      <c r="P184" s="240"/>
      <c r="Q184" s="240"/>
      <c r="R184" s="240"/>
      <c r="S184" s="240"/>
      <c r="T184" s="241"/>
      <c r="U184" s="13"/>
      <c r="V184" s="13"/>
      <c r="W184" s="13"/>
      <c r="X184" s="13"/>
      <c r="Y184" s="13"/>
      <c r="Z184" s="13"/>
      <c r="AA184" s="13"/>
      <c r="AB184" s="13"/>
      <c r="AC184" s="13"/>
      <c r="AD184" s="13"/>
      <c r="AE184" s="13"/>
      <c r="AT184" s="242" t="s">
        <v>172</v>
      </c>
      <c r="AU184" s="242" t="s">
        <v>86</v>
      </c>
      <c r="AV184" s="13" t="s">
        <v>86</v>
      </c>
      <c r="AW184" s="13" t="s">
        <v>32</v>
      </c>
      <c r="AX184" s="13" t="s">
        <v>76</v>
      </c>
      <c r="AY184" s="242" t="s">
        <v>127</v>
      </c>
    </row>
    <row r="185" s="14" customFormat="1">
      <c r="A185" s="14"/>
      <c r="B185" s="243"/>
      <c r="C185" s="244"/>
      <c r="D185" s="233" t="s">
        <v>172</v>
      </c>
      <c r="E185" s="245" t="s">
        <v>1</v>
      </c>
      <c r="F185" s="246" t="s">
        <v>174</v>
      </c>
      <c r="G185" s="244"/>
      <c r="H185" s="247">
        <v>137.5</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172</v>
      </c>
      <c r="AU185" s="253" t="s">
        <v>86</v>
      </c>
      <c r="AV185" s="14" t="s">
        <v>134</v>
      </c>
      <c r="AW185" s="14" t="s">
        <v>32</v>
      </c>
      <c r="AX185" s="14" t="s">
        <v>84</v>
      </c>
      <c r="AY185" s="253" t="s">
        <v>127</v>
      </c>
    </row>
    <row r="186" s="2" customFormat="1" ht="16.5" customHeight="1">
      <c r="A186" s="38"/>
      <c r="B186" s="39"/>
      <c r="C186" s="254" t="s">
        <v>276</v>
      </c>
      <c r="D186" s="254" t="s">
        <v>204</v>
      </c>
      <c r="E186" s="255" t="s">
        <v>277</v>
      </c>
      <c r="F186" s="256" t="s">
        <v>278</v>
      </c>
      <c r="G186" s="257" t="s">
        <v>132</v>
      </c>
      <c r="H186" s="258">
        <v>14.300000000000001</v>
      </c>
      <c r="I186" s="259"/>
      <c r="J186" s="260">
        <f>ROUND(I186*H186,2)</f>
        <v>0</v>
      </c>
      <c r="K186" s="256" t="s">
        <v>193</v>
      </c>
      <c r="L186" s="261"/>
      <c r="M186" s="262" t="s">
        <v>1</v>
      </c>
      <c r="N186" s="263" t="s">
        <v>41</v>
      </c>
      <c r="O186" s="91"/>
      <c r="P186" s="227">
        <f>O186*H186</f>
        <v>0</v>
      </c>
      <c r="Q186" s="227">
        <v>0.113</v>
      </c>
      <c r="R186" s="227">
        <f>Q186*H186</f>
        <v>1.6159000000000001</v>
      </c>
      <c r="S186" s="227">
        <v>0</v>
      </c>
      <c r="T186" s="228">
        <f>S186*H186</f>
        <v>0</v>
      </c>
      <c r="U186" s="38"/>
      <c r="V186" s="38"/>
      <c r="W186" s="38"/>
      <c r="X186" s="38"/>
      <c r="Y186" s="38"/>
      <c r="Z186" s="38"/>
      <c r="AA186" s="38"/>
      <c r="AB186" s="38"/>
      <c r="AC186" s="38"/>
      <c r="AD186" s="38"/>
      <c r="AE186" s="38"/>
      <c r="AR186" s="229" t="s">
        <v>159</v>
      </c>
      <c r="AT186" s="229" t="s">
        <v>204</v>
      </c>
      <c r="AU186" s="229" t="s">
        <v>86</v>
      </c>
      <c r="AY186" s="17" t="s">
        <v>127</v>
      </c>
      <c r="BE186" s="230">
        <f>IF(N186="základní",J186,0)</f>
        <v>0</v>
      </c>
      <c r="BF186" s="230">
        <f>IF(N186="snížená",J186,0)</f>
        <v>0</v>
      </c>
      <c r="BG186" s="230">
        <f>IF(N186="zákl. přenesená",J186,0)</f>
        <v>0</v>
      </c>
      <c r="BH186" s="230">
        <f>IF(N186="sníž. přenesená",J186,0)</f>
        <v>0</v>
      </c>
      <c r="BI186" s="230">
        <f>IF(N186="nulová",J186,0)</f>
        <v>0</v>
      </c>
      <c r="BJ186" s="17" t="s">
        <v>84</v>
      </c>
      <c r="BK186" s="230">
        <f>ROUND(I186*H186,2)</f>
        <v>0</v>
      </c>
      <c r="BL186" s="17" t="s">
        <v>134</v>
      </c>
      <c r="BM186" s="229" t="s">
        <v>279</v>
      </c>
    </row>
    <row r="187" s="2" customFormat="1" ht="16.5" customHeight="1">
      <c r="A187" s="38"/>
      <c r="B187" s="39"/>
      <c r="C187" s="254" t="s">
        <v>280</v>
      </c>
      <c r="D187" s="254" t="s">
        <v>204</v>
      </c>
      <c r="E187" s="255" t="s">
        <v>281</v>
      </c>
      <c r="F187" s="256" t="s">
        <v>282</v>
      </c>
      <c r="G187" s="257" t="s">
        <v>132</v>
      </c>
      <c r="H187" s="258">
        <v>118.25</v>
      </c>
      <c r="I187" s="259"/>
      <c r="J187" s="260">
        <f>ROUND(I187*H187,2)</f>
        <v>0</v>
      </c>
      <c r="K187" s="256" t="s">
        <v>193</v>
      </c>
      <c r="L187" s="261"/>
      <c r="M187" s="262" t="s">
        <v>1</v>
      </c>
      <c r="N187" s="263" t="s">
        <v>41</v>
      </c>
      <c r="O187" s="91"/>
      <c r="P187" s="227">
        <f>O187*H187</f>
        <v>0</v>
      </c>
      <c r="Q187" s="227">
        <v>0.113</v>
      </c>
      <c r="R187" s="227">
        <f>Q187*H187</f>
        <v>13.36225</v>
      </c>
      <c r="S187" s="227">
        <v>0</v>
      </c>
      <c r="T187" s="228">
        <f>S187*H187</f>
        <v>0</v>
      </c>
      <c r="U187" s="38"/>
      <c r="V187" s="38"/>
      <c r="W187" s="38"/>
      <c r="X187" s="38"/>
      <c r="Y187" s="38"/>
      <c r="Z187" s="38"/>
      <c r="AA187" s="38"/>
      <c r="AB187" s="38"/>
      <c r="AC187" s="38"/>
      <c r="AD187" s="38"/>
      <c r="AE187" s="38"/>
      <c r="AR187" s="229" t="s">
        <v>159</v>
      </c>
      <c r="AT187" s="229" t="s">
        <v>204</v>
      </c>
      <c r="AU187" s="229" t="s">
        <v>86</v>
      </c>
      <c r="AY187" s="17" t="s">
        <v>127</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134</v>
      </c>
      <c r="BM187" s="229" t="s">
        <v>283</v>
      </c>
    </row>
    <row r="188" s="2" customFormat="1" ht="16.5" customHeight="1">
      <c r="A188" s="38"/>
      <c r="B188" s="39"/>
      <c r="C188" s="254" t="s">
        <v>284</v>
      </c>
      <c r="D188" s="254" t="s">
        <v>204</v>
      </c>
      <c r="E188" s="255" t="s">
        <v>285</v>
      </c>
      <c r="F188" s="256" t="s">
        <v>286</v>
      </c>
      <c r="G188" s="257" t="s">
        <v>132</v>
      </c>
      <c r="H188" s="258">
        <v>11</v>
      </c>
      <c r="I188" s="259"/>
      <c r="J188" s="260">
        <f>ROUND(I188*H188,2)</f>
        <v>0</v>
      </c>
      <c r="K188" s="256" t="s">
        <v>193</v>
      </c>
      <c r="L188" s="261"/>
      <c r="M188" s="262" t="s">
        <v>1</v>
      </c>
      <c r="N188" s="263" t="s">
        <v>41</v>
      </c>
      <c r="O188" s="91"/>
      <c r="P188" s="227">
        <f>O188*H188</f>
        <v>0</v>
      </c>
      <c r="Q188" s="227">
        <v>0.113</v>
      </c>
      <c r="R188" s="227">
        <f>Q188*H188</f>
        <v>1.2430000000000001</v>
      </c>
      <c r="S188" s="227">
        <v>0</v>
      </c>
      <c r="T188" s="228">
        <f>S188*H188</f>
        <v>0</v>
      </c>
      <c r="U188" s="38"/>
      <c r="V188" s="38"/>
      <c r="W188" s="38"/>
      <c r="X188" s="38"/>
      <c r="Y188" s="38"/>
      <c r="Z188" s="38"/>
      <c r="AA188" s="38"/>
      <c r="AB188" s="38"/>
      <c r="AC188" s="38"/>
      <c r="AD188" s="38"/>
      <c r="AE188" s="38"/>
      <c r="AR188" s="229" t="s">
        <v>159</v>
      </c>
      <c r="AT188" s="229" t="s">
        <v>204</v>
      </c>
      <c r="AU188" s="229" t="s">
        <v>86</v>
      </c>
      <c r="AY188" s="17" t="s">
        <v>127</v>
      </c>
      <c r="BE188" s="230">
        <f>IF(N188="základní",J188,0)</f>
        <v>0</v>
      </c>
      <c r="BF188" s="230">
        <f>IF(N188="snížená",J188,0)</f>
        <v>0</v>
      </c>
      <c r="BG188" s="230">
        <f>IF(N188="zákl. přenesená",J188,0)</f>
        <v>0</v>
      </c>
      <c r="BH188" s="230">
        <f>IF(N188="sníž. přenesená",J188,0)</f>
        <v>0</v>
      </c>
      <c r="BI188" s="230">
        <f>IF(N188="nulová",J188,0)</f>
        <v>0</v>
      </c>
      <c r="BJ188" s="17" t="s">
        <v>84</v>
      </c>
      <c r="BK188" s="230">
        <f>ROUND(I188*H188,2)</f>
        <v>0</v>
      </c>
      <c r="BL188" s="17" t="s">
        <v>134</v>
      </c>
      <c r="BM188" s="229" t="s">
        <v>287</v>
      </c>
    </row>
    <row r="189" s="2" customFormat="1" ht="16.5" customHeight="1">
      <c r="A189" s="38"/>
      <c r="B189" s="39"/>
      <c r="C189" s="254" t="s">
        <v>288</v>
      </c>
      <c r="D189" s="254" t="s">
        <v>204</v>
      </c>
      <c r="E189" s="255" t="s">
        <v>289</v>
      </c>
      <c r="F189" s="256" t="s">
        <v>290</v>
      </c>
      <c r="G189" s="257" t="s">
        <v>132</v>
      </c>
      <c r="H189" s="258">
        <v>7.7000000000000002</v>
      </c>
      <c r="I189" s="259"/>
      <c r="J189" s="260">
        <f>ROUND(I189*H189,2)</f>
        <v>0</v>
      </c>
      <c r="K189" s="256" t="s">
        <v>193</v>
      </c>
      <c r="L189" s="261"/>
      <c r="M189" s="262" t="s">
        <v>1</v>
      </c>
      <c r="N189" s="263" t="s">
        <v>41</v>
      </c>
      <c r="O189" s="91"/>
      <c r="P189" s="227">
        <f>O189*H189</f>
        <v>0</v>
      </c>
      <c r="Q189" s="227">
        <v>0.113</v>
      </c>
      <c r="R189" s="227">
        <f>Q189*H189</f>
        <v>0.8701000000000001</v>
      </c>
      <c r="S189" s="227">
        <v>0</v>
      </c>
      <c r="T189" s="228">
        <f>S189*H189</f>
        <v>0</v>
      </c>
      <c r="U189" s="38"/>
      <c r="V189" s="38"/>
      <c r="W189" s="38"/>
      <c r="X189" s="38"/>
      <c r="Y189" s="38"/>
      <c r="Z189" s="38"/>
      <c r="AA189" s="38"/>
      <c r="AB189" s="38"/>
      <c r="AC189" s="38"/>
      <c r="AD189" s="38"/>
      <c r="AE189" s="38"/>
      <c r="AR189" s="229" t="s">
        <v>159</v>
      </c>
      <c r="AT189" s="229" t="s">
        <v>204</v>
      </c>
      <c r="AU189" s="229" t="s">
        <v>86</v>
      </c>
      <c r="AY189" s="17" t="s">
        <v>127</v>
      </c>
      <c r="BE189" s="230">
        <f>IF(N189="základní",J189,0)</f>
        <v>0</v>
      </c>
      <c r="BF189" s="230">
        <f>IF(N189="snížená",J189,0)</f>
        <v>0</v>
      </c>
      <c r="BG189" s="230">
        <f>IF(N189="zákl. přenesená",J189,0)</f>
        <v>0</v>
      </c>
      <c r="BH189" s="230">
        <f>IF(N189="sníž. přenesená",J189,0)</f>
        <v>0</v>
      </c>
      <c r="BI189" s="230">
        <f>IF(N189="nulová",J189,0)</f>
        <v>0</v>
      </c>
      <c r="BJ189" s="17" t="s">
        <v>84</v>
      </c>
      <c r="BK189" s="230">
        <f>ROUND(I189*H189,2)</f>
        <v>0</v>
      </c>
      <c r="BL189" s="17" t="s">
        <v>134</v>
      </c>
      <c r="BM189" s="229" t="s">
        <v>291</v>
      </c>
    </row>
    <row r="190" s="2" customFormat="1" ht="21.75" customHeight="1">
      <c r="A190" s="38"/>
      <c r="B190" s="39"/>
      <c r="C190" s="218" t="s">
        <v>292</v>
      </c>
      <c r="D190" s="218" t="s">
        <v>129</v>
      </c>
      <c r="E190" s="219" t="s">
        <v>293</v>
      </c>
      <c r="F190" s="220" t="s">
        <v>294</v>
      </c>
      <c r="G190" s="221" t="s">
        <v>132</v>
      </c>
      <c r="H190" s="222">
        <v>137.5</v>
      </c>
      <c r="I190" s="223"/>
      <c r="J190" s="224">
        <f>ROUND(I190*H190,2)</f>
        <v>0</v>
      </c>
      <c r="K190" s="220" t="s">
        <v>133</v>
      </c>
      <c r="L190" s="44"/>
      <c r="M190" s="225" t="s">
        <v>1</v>
      </c>
      <c r="N190" s="226" t="s">
        <v>41</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134</v>
      </c>
      <c r="AT190" s="229" t="s">
        <v>129</v>
      </c>
      <c r="AU190" s="229" t="s">
        <v>86</v>
      </c>
      <c r="AY190" s="17" t="s">
        <v>127</v>
      </c>
      <c r="BE190" s="230">
        <f>IF(N190="základní",J190,0)</f>
        <v>0</v>
      </c>
      <c r="BF190" s="230">
        <f>IF(N190="snížená",J190,0)</f>
        <v>0</v>
      </c>
      <c r="BG190" s="230">
        <f>IF(N190="zákl. přenesená",J190,0)</f>
        <v>0</v>
      </c>
      <c r="BH190" s="230">
        <f>IF(N190="sníž. přenesená",J190,0)</f>
        <v>0</v>
      </c>
      <c r="BI190" s="230">
        <f>IF(N190="nulová",J190,0)</f>
        <v>0</v>
      </c>
      <c r="BJ190" s="17" t="s">
        <v>84</v>
      </c>
      <c r="BK190" s="230">
        <f>ROUND(I190*H190,2)</f>
        <v>0</v>
      </c>
      <c r="BL190" s="17" t="s">
        <v>134</v>
      </c>
      <c r="BM190" s="229" t="s">
        <v>295</v>
      </c>
    </row>
    <row r="191" s="2" customFormat="1" ht="16.5" customHeight="1">
      <c r="A191" s="38"/>
      <c r="B191" s="39"/>
      <c r="C191" s="218" t="s">
        <v>296</v>
      </c>
      <c r="D191" s="218" t="s">
        <v>129</v>
      </c>
      <c r="E191" s="219" t="s">
        <v>297</v>
      </c>
      <c r="F191" s="220" t="s">
        <v>298</v>
      </c>
      <c r="G191" s="221" t="s">
        <v>153</v>
      </c>
      <c r="H191" s="222">
        <v>66</v>
      </c>
      <c r="I191" s="223"/>
      <c r="J191" s="224">
        <f>ROUND(I191*H191,2)</f>
        <v>0</v>
      </c>
      <c r="K191" s="220" t="s">
        <v>133</v>
      </c>
      <c r="L191" s="44"/>
      <c r="M191" s="225" t="s">
        <v>1</v>
      </c>
      <c r="N191" s="226" t="s">
        <v>41</v>
      </c>
      <c r="O191" s="91"/>
      <c r="P191" s="227">
        <f>O191*H191</f>
        <v>0</v>
      </c>
      <c r="Q191" s="227">
        <v>0.0035999999999999999</v>
      </c>
      <c r="R191" s="227">
        <f>Q191*H191</f>
        <v>0.23760000000000001</v>
      </c>
      <c r="S191" s="227">
        <v>0</v>
      </c>
      <c r="T191" s="228">
        <f>S191*H191</f>
        <v>0</v>
      </c>
      <c r="U191" s="38"/>
      <c r="V191" s="38"/>
      <c r="W191" s="38"/>
      <c r="X191" s="38"/>
      <c r="Y191" s="38"/>
      <c r="Z191" s="38"/>
      <c r="AA191" s="38"/>
      <c r="AB191" s="38"/>
      <c r="AC191" s="38"/>
      <c r="AD191" s="38"/>
      <c r="AE191" s="38"/>
      <c r="AR191" s="229" t="s">
        <v>134</v>
      </c>
      <c r="AT191" s="229" t="s">
        <v>129</v>
      </c>
      <c r="AU191" s="229" t="s">
        <v>86</v>
      </c>
      <c r="AY191" s="17" t="s">
        <v>127</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134</v>
      </c>
      <c r="BM191" s="229" t="s">
        <v>299</v>
      </c>
    </row>
    <row r="192" s="12" customFormat="1" ht="22.8" customHeight="1">
      <c r="A192" s="12"/>
      <c r="B192" s="202"/>
      <c r="C192" s="203"/>
      <c r="D192" s="204" t="s">
        <v>75</v>
      </c>
      <c r="E192" s="216" t="s">
        <v>163</v>
      </c>
      <c r="F192" s="216" t="s">
        <v>300</v>
      </c>
      <c r="G192" s="203"/>
      <c r="H192" s="203"/>
      <c r="I192" s="206"/>
      <c r="J192" s="217">
        <f>BK192</f>
        <v>0</v>
      </c>
      <c r="K192" s="203"/>
      <c r="L192" s="208"/>
      <c r="M192" s="209"/>
      <c r="N192" s="210"/>
      <c r="O192" s="210"/>
      <c r="P192" s="211">
        <f>P193+SUM(P194:P224)</f>
        <v>0</v>
      </c>
      <c r="Q192" s="210"/>
      <c r="R192" s="211">
        <f>R193+SUM(R194:R224)</f>
        <v>43.076999750000006</v>
      </c>
      <c r="S192" s="210"/>
      <c r="T192" s="212">
        <f>T193+SUM(T194:T224)</f>
        <v>0.309</v>
      </c>
      <c r="U192" s="12"/>
      <c r="V192" s="12"/>
      <c r="W192" s="12"/>
      <c r="X192" s="12"/>
      <c r="Y192" s="12"/>
      <c r="Z192" s="12"/>
      <c r="AA192" s="12"/>
      <c r="AB192" s="12"/>
      <c r="AC192" s="12"/>
      <c r="AD192" s="12"/>
      <c r="AE192" s="12"/>
      <c r="AR192" s="213" t="s">
        <v>84</v>
      </c>
      <c r="AT192" s="214" t="s">
        <v>75</v>
      </c>
      <c r="AU192" s="214" t="s">
        <v>84</v>
      </c>
      <c r="AY192" s="213" t="s">
        <v>127</v>
      </c>
      <c r="BK192" s="215">
        <f>BK193+SUM(BK194:BK224)</f>
        <v>0</v>
      </c>
    </row>
    <row r="193" s="2" customFormat="1" ht="16.5" customHeight="1">
      <c r="A193" s="38"/>
      <c r="B193" s="39"/>
      <c r="C193" s="218" t="s">
        <v>301</v>
      </c>
      <c r="D193" s="218" t="s">
        <v>129</v>
      </c>
      <c r="E193" s="219" t="s">
        <v>302</v>
      </c>
      <c r="F193" s="220" t="s">
        <v>303</v>
      </c>
      <c r="G193" s="221" t="s">
        <v>153</v>
      </c>
      <c r="H193" s="222">
        <v>132</v>
      </c>
      <c r="I193" s="223"/>
      <c r="J193" s="224">
        <f>ROUND(I193*H193,2)</f>
        <v>0</v>
      </c>
      <c r="K193" s="220" t="s">
        <v>133</v>
      </c>
      <c r="L193" s="44"/>
      <c r="M193" s="225" t="s">
        <v>1</v>
      </c>
      <c r="N193" s="226" t="s">
        <v>41</v>
      </c>
      <c r="O193" s="91"/>
      <c r="P193" s="227">
        <f>O193*H193</f>
        <v>0</v>
      </c>
      <c r="Q193" s="227">
        <v>0.089779999999999999</v>
      </c>
      <c r="R193" s="227">
        <f>Q193*H193</f>
        <v>11.850960000000001</v>
      </c>
      <c r="S193" s="227">
        <v>0</v>
      </c>
      <c r="T193" s="228">
        <f>S193*H193</f>
        <v>0</v>
      </c>
      <c r="U193" s="38"/>
      <c r="V193" s="38"/>
      <c r="W193" s="38"/>
      <c r="X193" s="38"/>
      <c r="Y193" s="38"/>
      <c r="Z193" s="38"/>
      <c r="AA193" s="38"/>
      <c r="AB193" s="38"/>
      <c r="AC193" s="38"/>
      <c r="AD193" s="38"/>
      <c r="AE193" s="38"/>
      <c r="AR193" s="229" t="s">
        <v>134</v>
      </c>
      <c r="AT193" s="229" t="s">
        <v>129</v>
      </c>
      <c r="AU193" s="229" t="s">
        <v>86</v>
      </c>
      <c r="AY193" s="17" t="s">
        <v>127</v>
      </c>
      <c r="BE193" s="230">
        <f>IF(N193="základní",J193,0)</f>
        <v>0</v>
      </c>
      <c r="BF193" s="230">
        <f>IF(N193="snížená",J193,0)</f>
        <v>0</v>
      </c>
      <c r="BG193" s="230">
        <f>IF(N193="zákl. přenesená",J193,0)</f>
        <v>0</v>
      </c>
      <c r="BH193" s="230">
        <f>IF(N193="sníž. přenesená",J193,0)</f>
        <v>0</v>
      </c>
      <c r="BI193" s="230">
        <f>IF(N193="nulová",J193,0)</f>
        <v>0</v>
      </c>
      <c r="BJ193" s="17" t="s">
        <v>84</v>
      </c>
      <c r="BK193" s="230">
        <f>ROUND(I193*H193,2)</f>
        <v>0</v>
      </c>
      <c r="BL193" s="17" t="s">
        <v>134</v>
      </c>
      <c r="BM193" s="229" t="s">
        <v>304</v>
      </c>
    </row>
    <row r="194" s="2" customFormat="1">
      <c r="A194" s="38"/>
      <c r="B194" s="39"/>
      <c r="C194" s="40"/>
      <c r="D194" s="233" t="s">
        <v>305</v>
      </c>
      <c r="E194" s="40"/>
      <c r="F194" s="275" t="s">
        <v>306</v>
      </c>
      <c r="G194" s="40"/>
      <c r="H194" s="40"/>
      <c r="I194" s="276"/>
      <c r="J194" s="40"/>
      <c r="K194" s="40"/>
      <c r="L194" s="44"/>
      <c r="M194" s="277"/>
      <c r="N194" s="278"/>
      <c r="O194" s="91"/>
      <c r="P194" s="91"/>
      <c r="Q194" s="91"/>
      <c r="R194" s="91"/>
      <c r="S194" s="91"/>
      <c r="T194" s="92"/>
      <c r="U194" s="38"/>
      <c r="V194" s="38"/>
      <c r="W194" s="38"/>
      <c r="X194" s="38"/>
      <c r="Y194" s="38"/>
      <c r="Z194" s="38"/>
      <c r="AA194" s="38"/>
      <c r="AB194" s="38"/>
      <c r="AC194" s="38"/>
      <c r="AD194" s="38"/>
      <c r="AE194" s="38"/>
      <c r="AT194" s="17" t="s">
        <v>305</v>
      </c>
      <c r="AU194" s="17" t="s">
        <v>86</v>
      </c>
    </row>
    <row r="195" s="2" customFormat="1" ht="16.5" customHeight="1">
      <c r="A195" s="38"/>
      <c r="B195" s="39"/>
      <c r="C195" s="254" t="s">
        <v>307</v>
      </c>
      <c r="D195" s="254" t="s">
        <v>204</v>
      </c>
      <c r="E195" s="255" t="s">
        <v>308</v>
      </c>
      <c r="F195" s="256" t="s">
        <v>309</v>
      </c>
      <c r="G195" s="257" t="s">
        <v>132</v>
      </c>
      <c r="H195" s="258">
        <v>14.52</v>
      </c>
      <c r="I195" s="259"/>
      <c r="J195" s="260">
        <f>ROUND(I195*H195,2)</f>
        <v>0</v>
      </c>
      <c r="K195" s="256" t="s">
        <v>193</v>
      </c>
      <c r="L195" s="261"/>
      <c r="M195" s="262" t="s">
        <v>1</v>
      </c>
      <c r="N195" s="263" t="s">
        <v>41</v>
      </c>
      <c r="O195" s="91"/>
      <c r="P195" s="227">
        <f>O195*H195</f>
        <v>0</v>
      </c>
      <c r="Q195" s="227">
        <v>0.222</v>
      </c>
      <c r="R195" s="227">
        <f>Q195*H195</f>
        <v>3.2234400000000001</v>
      </c>
      <c r="S195" s="227">
        <v>0</v>
      </c>
      <c r="T195" s="228">
        <f>S195*H195</f>
        <v>0</v>
      </c>
      <c r="U195" s="38"/>
      <c r="V195" s="38"/>
      <c r="W195" s="38"/>
      <c r="X195" s="38"/>
      <c r="Y195" s="38"/>
      <c r="Z195" s="38"/>
      <c r="AA195" s="38"/>
      <c r="AB195" s="38"/>
      <c r="AC195" s="38"/>
      <c r="AD195" s="38"/>
      <c r="AE195" s="38"/>
      <c r="AR195" s="229" t="s">
        <v>159</v>
      </c>
      <c r="AT195" s="229" t="s">
        <v>204</v>
      </c>
      <c r="AU195" s="229" t="s">
        <v>86</v>
      </c>
      <c r="AY195" s="17" t="s">
        <v>127</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134</v>
      </c>
      <c r="BM195" s="229" t="s">
        <v>310</v>
      </c>
    </row>
    <row r="196" s="13" customFormat="1">
      <c r="A196" s="13"/>
      <c r="B196" s="231"/>
      <c r="C196" s="232"/>
      <c r="D196" s="233" t="s">
        <v>172</v>
      </c>
      <c r="E196" s="232"/>
      <c r="F196" s="235" t="s">
        <v>311</v>
      </c>
      <c r="G196" s="232"/>
      <c r="H196" s="236">
        <v>14.52</v>
      </c>
      <c r="I196" s="237"/>
      <c r="J196" s="232"/>
      <c r="K196" s="232"/>
      <c r="L196" s="238"/>
      <c r="M196" s="239"/>
      <c r="N196" s="240"/>
      <c r="O196" s="240"/>
      <c r="P196" s="240"/>
      <c r="Q196" s="240"/>
      <c r="R196" s="240"/>
      <c r="S196" s="240"/>
      <c r="T196" s="241"/>
      <c r="U196" s="13"/>
      <c r="V196" s="13"/>
      <c r="W196" s="13"/>
      <c r="X196" s="13"/>
      <c r="Y196" s="13"/>
      <c r="Z196" s="13"/>
      <c r="AA196" s="13"/>
      <c r="AB196" s="13"/>
      <c r="AC196" s="13"/>
      <c r="AD196" s="13"/>
      <c r="AE196" s="13"/>
      <c r="AT196" s="242" t="s">
        <v>172</v>
      </c>
      <c r="AU196" s="242" t="s">
        <v>86</v>
      </c>
      <c r="AV196" s="13" t="s">
        <v>86</v>
      </c>
      <c r="AW196" s="13" t="s">
        <v>4</v>
      </c>
      <c r="AX196" s="13" t="s">
        <v>84</v>
      </c>
      <c r="AY196" s="242" t="s">
        <v>127</v>
      </c>
    </row>
    <row r="197" s="2" customFormat="1" ht="16.5" customHeight="1">
      <c r="A197" s="38"/>
      <c r="B197" s="39"/>
      <c r="C197" s="218" t="s">
        <v>312</v>
      </c>
      <c r="D197" s="218" t="s">
        <v>129</v>
      </c>
      <c r="E197" s="219" t="s">
        <v>313</v>
      </c>
      <c r="F197" s="220" t="s">
        <v>314</v>
      </c>
      <c r="G197" s="221" t="s">
        <v>153</v>
      </c>
      <c r="H197" s="222">
        <v>3</v>
      </c>
      <c r="I197" s="223"/>
      <c r="J197" s="224">
        <f>ROUND(I197*H197,2)</f>
        <v>0</v>
      </c>
      <c r="K197" s="220" t="s">
        <v>133</v>
      </c>
      <c r="L197" s="44"/>
      <c r="M197" s="225" t="s">
        <v>1</v>
      </c>
      <c r="N197" s="226" t="s">
        <v>41</v>
      </c>
      <c r="O197" s="91"/>
      <c r="P197" s="227">
        <f>O197*H197</f>
        <v>0</v>
      </c>
      <c r="Q197" s="227">
        <v>0.20219000000000001</v>
      </c>
      <c r="R197" s="227">
        <f>Q197*H197</f>
        <v>0.60657000000000005</v>
      </c>
      <c r="S197" s="227">
        <v>0</v>
      </c>
      <c r="T197" s="228">
        <f>S197*H197</f>
        <v>0</v>
      </c>
      <c r="U197" s="38"/>
      <c r="V197" s="38"/>
      <c r="W197" s="38"/>
      <c r="X197" s="38"/>
      <c r="Y197" s="38"/>
      <c r="Z197" s="38"/>
      <c r="AA197" s="38"/>
      <c r="AB197" s="38"/>
      <c r="AC197" s="38"/>
      <c r="AD197" s="38"/>
      <c r="AE197" s="38"/>
      <c r="AR197" s="229" t="s">
        <v>134</v>
      </c>
      <c r="AT197" s="229" t="s">
        <v>129</v>
      </c>
      <c r="AU197" s="229" t="s">
        <v>86</v>
      </c>
      <c r="AY197" s="17" t="s">
        <v>127</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134</v>
      </c>
      <c r="BM197" s="229" t="s">
        <v>315</v>
      </c>
    </row>
    <row r="198" s="2" customFormat="1">
      <c r="A198" s="38"/>
      <c r="B198" s="39"/>
      <c r="C198" s="40"/>
      <c r="D198" s="233" t="s">
        <v>305</v>
      </c>
      <c r="E198" s="40"/>
      <c r="F198" s="275" t="s">
        <v>306</v>
      </c>
      <c r="G198" s="40"/>
      <c r="H198" s="40"/>
      <c r="I198" s="276"/>
      <c r="J198" s="40"/>
      <c r="K198" s="40"/>
      <c r="L198" s="44"/>
      <c r="M198" s="277"/>
      <c r="N198" s="278"/>
      <c r="O198" s="91"/>
      <c r="P198" s="91"/>
      <c r="Q198" s="91"/>
      <c r="R198" s="91"/>
      <c r="S198" s="91"/>
      <c r="T198" s="92"/>
      <c r="U198" s="38"/>
      <c r="V198" s="38"/>
      <c r="W198" s="38"/>
      <c r="X198" s="38"/>
      <c r="Y198" s="38"/>
      <c r="Z198" s="38"/>
      <c r="AA198" s="38"/>
      <c r="AB198" s="38"/>
      <c r="AC198" s="38"/>
      <c r="AD198" s="38"/>
      <c r="AE198" s="38"/>
      <c r="AT198" s="17" t="s">
        <v>305</v>
      </c>
      <c r="AU198" s="17" t="s">
        <v>86</v>
      </c>
    </row>
    <row r="199" s="2" customFormat="1" ht="16.5" customHeight="1">
      <c r="A199" s="38"/>
      <c r="B199" s="39"/>
      <c r="C199" s="254" t="s">
        <v>316</v>
      </c>
      <c r="D199" s="254" t="s">
        <v>204</v>
      </c>
      <c r="E199" s="255" t="s">
        <v>317</v>
      </c>
      <c r="F199" s="256" t="s">
        <v>318</v>
      </c>
      <c r="G199" s="257" t="s">
        <v>153</v>
      </c>
      <c r="H199" s="258">
        <v>3.2999999999999998</v>
      </c>
      <c r="I199" s="259"/>
      <c r="J199" s="260">
        <f>ROUND(I199*H199,2)</f>
        <v>0</v>
      </c>
      <c r="K199" s="256" t="s">
        <v>133</v>
      </c>
      <c r="L199" s="261"/>
      <c r="M199" s="262" t="s">
        <v>1</v>
      </c>
      <c r="N199" s="263" t="s">
        <v>41</v>
      </c>
      <c r="O199" s="91"/>
      <c r="P199" s="227">
        <f>O199*H199</f>
        <v>0</v>
      </c>
      <c r="Q199" s="227">
        <v>0.065670000000000006</v>
      </c>
      <c r="R199" s="227">
        <f>Q199*H199</f>
        <v>0.21671100000000002</v>
      </c>
      <c r="S199" s="227">
        <v>0</v>
      </c>
      <c r="T199" s="228">
        <f>S199*H199</f>
        <v>0</v>
      </c>
      <c r="U199" s="38"/>
      <c r="V199" s="38"/>
      <c r="W199" s="38"/>
      <c r="X199" s="38"/>
      <c r="Y199" s="38"/>
      <c r="Z199" s="38"/>
      <c r="AA199" s="38"/>
      <c r="AB199" s="38"/>
      <c r="AC199" s="38"/>
      <c r="AD199" s="38"/>
      <c r="AE199" s="38"/>
      <c r="AR199" s="229" t="s">
        <v>159</v>
      </c>
      <c r="AT199" s="229" t="s">
        <v>204</v>
      </c>
      <c r="AU199" s="229" t="s">
        <v>86</v>
      </c>
      <c r="AY199" s="17" t="s">
        <v>127</v>
      </c>
      <c r="BE199" s="230">
        <f>IF(N199="základní",J199,0)</f>
        <v>0</v>
      </c>
      <c r="BF199" s="230">
        <f>IF(N199="snížená",J199,0)</f>
        <v>0</v>
      </c>
      <c r="BG199" s="230">
        <f>IF(N199="zákl. přenesená",J199,0)</f>
        <v>0</v>
      </c>
      <c r="BH199" s="230">
        <f>IF(N199="sníž. přenesená",J199,0)</f>
        <v>0</v>
      </c>
      <c r="BI199" s="230">
        <f>IF(N199="nulová",J199,0)</f>
        <v>0</v>
      </c>
      <c r="BJ199" s="17" t="s">
        <v>84</v>
      </c>
      <c r="BK199" s="230">
        <f>ROUND(I199*H199,2)</f>
        <v>0</v>
      </c>
      <c r="BL199" s="17" t="s">
        <v>134</v>
      </c>
      <c r="BM199" s="229" t="s">
        <v>319</v>
      </c>
    </row>
    <row r="200" s="13" customFormat="1">
      <c r="A200" s="13"/>
      <c r="B200" s="231"/>
      <c r="C200" s="232"/>
      <c r="D200" s="233" t="s">
        <v>172</v>
      </c>
      <c r="E200" s="232"/>
      <c r="F200" s="235" t="s">
        <v>320</v>
      </c>
      <c r="G200" s="232"/>
      <c r="H200" s="236">
        <v>3.2999999999999998</v>
      </c>
      <c r="I200" s="237"/>
      <c r="J200" s="232"/>
      <c r="K200" s="232"/>
      <c r="L200" s="238"/>
      <c r="M200" s="239"/>
      <c r="N200" s="240"/>
      <c r="O200" s="240"/>
      <c r="P200" s="240"/>
      <c r="Q200" s="240"/>
      <c r="R200" s="240"/>
      <c r="S200" s="240"/>
      <c r="T200" s="241"/>
      <c r="U200" s="13"/>
      <c r="V200" s="13"/>
      <c r="W200" s="13"/>
      <c r="X200" s="13"/>
      <c r="Y200" s="13"/>
      <c r="Z200" s="13"/>
      <c r="AA200" s="13"/>
      <c r="AB200" s="13"/>
      <c r="AC200" s="13"/>
      <c r="AD200" s="13"/>
      <c r="AE200" s="13"/>
      <c r="AT200" s="242" t="s">
        <v>172</v>
      </c>
      <c r="AU200" s="242" t="s">
        <v>86</v>
      </c>
      <c r="AV200" s="13" t="s">
        <v>86</v>
      </c>
      <c r="AW200" s="13" t="s">
        <v>4</v>
      </c>
      <c r="AX200" s="13" t="s">
        <v>84</v>
      </c>
      <c r="AY200" s="242" t="s">
        <v>127</v>
      </c>
    </row>
    <row r="201" s="2" customFormat="1" ht="16.5" customHeight="1">
      <c r="A201" s="38"/>
      <c r="B201" s="39"/>
      <c r="C201" s="218" t="s">
        <v>321</v>
      </c>
      <c r="D201" s="218" t="s">
        <v>129</v>
      </c>
      <c r="E201" s="219" t="s">
        <v>322</v>
      </c>
      <c r="F201" s="220" t="s">
        <v>323</v>
      </c>
      <c r="G201" s="221" t="s">
        <v>153</v>
      </c>
      <c r="H201" s="222">
        <v>30</v>
      </c>
      <c r="I201" s="223"/>
      <c r="J201" s="224">
        <f>ROUND(I201*H201,2)</f>
        <v>0</v>
      </c>
      <c r="K201" s="220" t="s">
        <v>133</v>
      </c>
      <c r="L201" s="44"/>
      <c r="M201" s="225" t="s">
        <v>1</v>
      </c>
      <c r="N201" s="226" t="s">
        <v>41</v>
      </c>
      <c r="O201" s="91"/>
      <c r="P201" s="227">
        <f>O201*H201</f>
        <v>0</v>
      </c>
      <c r="Q201" s="227">
        <v>0.15540000000000001</v>
      </c>
      <c r="R201" s="227">
        <f>Q201*H201</f>
        <v>4.6619999999999999</v>
      </c>
      <c r="S201" s="227">
        <v>0</v>
      </c>
      <c r="T201" s="228">
        <f>S201*H201</f>
        <v>0</v>
      </c>
      <c r="U201" s="38"/>
      <c r="V201" s="38"/>
      <c r="W201" s="38"/>
      <c r="X201" s="38"/>
      <c r="Y201" s="38"/>
      <c r="Z201" s="38"/>
      <c r="AA201" s="38"/>
      <c r="AB201" s="38"/>
      <c r="AC201" s="38"/>
      <c r="AD201" s="38"/>
      <c r="AE201" s="38"/>
      <c r="AR201" s="229" t="s">
        <v>134</v>
      </c>
      <c r="AT201" s="229" t="s">
        <v>129</v>
      </c>
      <c r="AU201" s="229" t="s">
        <v>86</v>
      </c>
      <c r="AY201" s="17" t="s">
        <v>127</v>
      </c>
      <c r="BE201" s="230">
        <f>IF(N201="základní",J201,0)</f>
        <v>0</v>
      </c>
      <c r="BF201" s="230">
        <f>IF(N201="snížená",J201,0)</f>
        <v>0</v>
      </c>
      <c r="BG201" s="230">
        <f>IF(N201="zákl. přenesená",J201,0)</f>
        <v>0</v>
      </c>
      <c r="BH201" s="230">
        <f>IF(N201="sníž. přenesená",J201,0)</f>
        <v>0</v>
      </c>
      <c r="BI201" s="230">
        <f>IF(N201="nulová",J201,0)</f>
        <v>0</v>
      </c>
      <c r="BJ201" s="17" t="s">
        <v>84</v>
      </c>
      <c r="BK201" s="230">
        <f>ROUND(I201*H201,2)</f>
        <v>0</v>
      </c>
      <c r="BL201" s="17" t="s">
        <v>134</v>
      </c>
      <c r="BM201" s="229" t="s">
        <v>324</v>
      </c>
    </row>
    <row r="202" s="2" customFormat="1">
      <c r="A202" s="38"/>
      <c r="B202" s="39"/>
      <c r="C202" s="40"/>
      <c r="D202" s="233" t="s">
        <v>305</v>
      </c>
      <c r="E202" s="40"/>
      <c r="F202" s="275" t="s">
        <v>306</v>
      </c>
      <c r="G202" s="40"/>
      <c r="H202" s="40"/>
      <c r="I202" s="276"/>
      <c r="J202" s="40"/>
      <c r="K202" s="40"/>
      <c r="L202" s="44"/>
      <c r="M202" s="277"/>
      <c r="N202" s="278"/>
      <c r="O202" s="91"/>
      <c r="P202" s="91"/>
      <c r="Q202" s="91"/>
      <c r="R202" s="91"/>
      <c r="S202" s="91"/>
      <c r="T202" s="92"/>
      <c r="U202" s="38"/>
      <c r="V202" s="38"/>
      <c r="W202" s="38"/>
      <c r="X202" s="38"/>
      <c r="Y202" s="38"/>
      <c r="Z202" s="38"/>
      <c r="AA202" s="38"/>
      <c r="AB202" s="38"/>
      <c r="AC202" s="38"/>
      <c r="AD202" s="38"/>
      <c r="AE202" s="38"/>
      <c r="AT202" s="17" t="s">
        <v>305</v>
      </c>
      <c r="AU202" s="17" t="s">
        <v>86</v>
      </c>
    </row>
    <row r="203" s="2" customFormat="1" ht="16.5" customHeight="1">
      <c r="A203" s="38"/>
      <c r="B203" s="39"/>
      <c r="C203" s="254" t="s">
        <v>325</v>
      </c>
      <c r="D203" s="254" t="s">
        <v>204</v>
      </c>
      <c r="E203" s="255" t="s">
        <v>326</v>
      </c>
      <c r="F203" s="256" t="s">
        <v>327</v>
      </c>
      <c r="G203" s="257" t="s">
        <v>153</v>
      </c>
      <c r="H203" s="258">
        <v>33</v>
      </c>
      <c r="I203" s="259"/>
      <c r="J203" s="260">
        <f>ROUND(I203*H203,2)</f>
        <v>0</v>
      </c>
      <c r="K203" s="256" t="s">
        <v>133</v>
      </c>
      <c r="L203" s="261"/>
      <c r="M203" s="262" t="s">
        <v>1</v>
      </c>
      <c r="N203" s="263" t="s">
        <v>41</v>
      </c>
      <c r="O203" s="91"/>
      <c r="P203" s="227">
        <f>O203*H203</f>
        <v>0</v>
      </c>
      <c r="Q203" s="227">
        <v>0.10199999999999999</v>
      </c>
      <c r="R203" s="227">
        <f>Q203*H203</f>
        <v>3.3659999999999997</v>
      </c>
      <c r="S203" s="227">
        <v>0</v>
      </c>
      <c r="T203" s="228">
        <f>S203*H203</f>
        <v>0</v>
      </c>
      <c r="U203" s="38"/>
      <c r="V203" s="38"/>
      <c r="W203" s="38"/>
      <c r="X203" s="38"/>
      <c r="Y203" s="38"/>
      <c r="Z203" s="38"/>
      <c r="AA203" s="38"/>
      <c r="AB203" s="38"/>
      <c r="AC203" s="38"/>
      <c r="AD203" s="38"/>
      <c r="AE203" s="38"/>
      <c r="AR203" s="229" t="s">
        <v>159</v>
      </c>
      <c r="AT203" s="229" t="s">
        <v>204</v>
      </c>
      <c r="AU203" s="229" t="s">
        <v>86</v>
      </c>
      <c r="AY203" s="17" t="s">
        <v>127</v>
      </c>
      <c r="BE203" s="230">
        <f>IF(N203="základní",J203,0)</f>
        <v>0</v>
      </c>
      <c r="BF203" s="230">
        <f>IF(N203="snížená",J203,0)</f>
        <v>0</v>
      </c>
      <c r="BG203" s="230">
        <f>IF(N203="zákl. přenesená",J203,0)</f>
        <v>0</v>
      </c>
      <c r="BH203" s="230">
        <f>IF(N203="sníž. přenesená",J203,0)</f>
        <v>0</v>
      </c>
      <c r="BI203" s="230">
        <f>IF(N203="nulová",J203,0)</f>
        <v>0</v>
      </c>
      <c r="BJ203" s="17" t="s">
        <v>84</v>
      </c>
      <c r="BK203" s="230">
        <f>ROUND(I203*H203,2)</f>
        <v>0</v>
      </c>
      <c r="BL203" s="17" t="s">
        <v>134</v>
      </c>
      <c r="BM203" s="229" t="s">
        <v>328</v>
      </c>
    </row>
    <row r="204" s="13" customFormat="1">
      <c r="A204" s="13"/>
      <c r="B204" s="231"/>
      <c r="C204" s="232"/>
      <c r="D204" s="233" t="s">
        <v>172</v>
      </c>
      <c r="E204" s="232"/>
      <c r="F204" s="235" t="s">
        <v>329</v>
      </c>
      <c r="G204" s="232"/>
      <c r="H204" s="236">
        <v>33</v>
      </c>
      <c r="I204" s="237"/>
      <c r="J204" s="232"/>
      <c r="K204" s="232"/>
      <c r="L204" s="238"/>
      <c r="M204" s="239"/>
      <c r="N204" s="240"/>
      <c r="O204" s="240"/>
      <c r="P204" s="240"/>
      <c r="Q204" s="240"/>
      <c r="R204" s="240"/>
      <c r="S204" s="240"/>
      <c r="T204" s="241"/>
      <c r="U204" s="13"/>
      <c r="V204" s="13"/>
      <c r="W204" s="13"/>
      <c r="X204" s="13"/>
      <c r="Y204" s="13"/>
      <c r="Z204" s="13"/>
      <c r="AA204" s="13"/>
      <c r="AB204" s="13"/>
      <c r="AC204" s="13"/>
      <c r="AD204" s="13"/>
      <c r="AE204" s="13"/>
      <c r="AT204" s="242" t="s">
        <v>172</v>
      </c>
      <c r="AU204" s="242" t="s">
        <v>86</v>
      </c>
      <c r="AV204" s="13" t="s">
        <v>86</v>
      </c>
      <c r="AW204" s="13" t="s">
        <v>4</v>
      </c>
      <c r="AX204" s="13" t="s">
        <v>84</v>
      </c>
      <c r="AY204" s="242" t="s">
        <v>127</v>
      </c>
    </row>
    <row r="205" s="2" customFormat="1" ht="16.5" customHeight="1">
      <c r="A205" s="38"/>
      <c r="B205" s="39"/>
      <c r="C205" s="218" t="s">
        <v>330</v>
      </c>
      <c r="D205" s="218" t="s">
        <v>129</v>
      </c>
      <c r="E205" s="219" t="s">
        <v>322</v>
      </c>
      <c r="F205" s="220" t="s">
        <v>323</v>
      </c>
      <c r="G205" s="221" t="s">
        <v>153</v>
      </c>
      <c r="H205" s="222">
        <v>8</v>
      </c>
      <c r="I205" s="223"/>
      <c r="J205" s="224">
        <f>ROUND(I205*H205,2)</f>
        <v>0</v>
      </c>
      <c r="K205" s="220" t="s">
        <v>133</v>
      </c>
      <c r="L205" s="44"/>
      <c r="M205" s="225" t="s">
        <v>1</v>
      </c>
      <c r="N205" s="226" t="s">
        <v>41</v>
      </c>
      <c r="O205" s="91"/>
      <c r="P205" s="227">
        <f>O205*H205</f>
        <v>0</v>
      </c>
      <c r="Q205" s="227">
        <v>0.15540000000000001</v>
      </c>
      <c r="R205" s="227">
        <f>Q205*H205</f>
        <v>1.2432000000000001</v>
      </c>
      <c r="S205" s="227">
        <v>0</v>
      </c>
      <c r="T205" s="228">
        <f>S205*H205</f>
        <v>0</v>
      </c>
      <c r="U205" s="38"/>
      <c r="V205" s="38"/>
      <c r="W205" s="38"/>
      <c r="X205" s="38"/>
      <c r="Y205" s="38"/>
      <c r="Z205" s="38"/>
      <c r="AA205" s="38"/>
      <c r="AB205" s="38"/>
      <c r="AC205" s="38"/>
      <c r="AD205" s="38"/>
      <c r="AE205" s="38"/>
      <c r="AR205" s="229" t="s">
        <v>134</v>
      </c>
      <c r="AT205" s="229" t="s">
        <v>129</v>
      </c>
      <c r="AU205" s="229" t="s">
        <v>86</v>
      </c>
      <c r="AY205" s="17" t="s">
        <v>127</v>
      </c>
      <c r="BE205" s="230">
        <f>IF(N205="základní",J205,0)</f>
        <v>0</v>
      </c>
      <c r="BF205" s="230">
        <f>IF(N205="snížená",J205,0)</f>
        <v>0</v>
      </c>
      <c r="BG205" s="230">
        <f>IF(N205="zákl. přenesená",J205,0)</f>
        <v>0</v>
      </c>
      <c r="BH205" s="230">
        <f>IF(N205="sníž. přenesená",J205,0)</f>
        <v>0</v>
      </c>
      <c r="BI205" s="230">
        <f>IF(N205="nulová",J205,0)</f>
        <v>0</v>
      </c>
      <c r="BJ205" s="17" t="s">
        <v>84</v>
      </c>
      <c r="BK205" s="230">
        <f>ROUND(I205*H205,2)</f>
        <v>0</v>
      </c>
      <c r="BL205" s="17" t="s">
        <v>134</v>
      </c>
      <c r="BM205" s="229" t="s">
        <v>331</v>
      </c>
    </row>
    <row r="206" s="2" customFormat="1">
      <c r="A206" s="38"/>
      <c r="B206" s="39"/>
      <c r="C206" s="40"/>
      <c r="D206" s="233" t="s">
        <v>305</v>
      </c>
      <c r="E206" s="40"/>
      <c r="F206" s="275" t="s">
        <v>306</v>
      </c>
      <c r="G206" s="40"/>
      <c r="H206" s="40"/>
      <c r="I206" s="276"/>
      <c r="J206" s="40"/>
      <c r="K206" s="40"/>
      <c r="L206" s="44"/>
      <c r="M206" s="277"/>
      <c r="N206" s="278"/>
      <c r="O206" s="91"/>
      <c r="P206" s="91"/>
      <c r="Q206" s="91"/>
      <c r="R206" s="91"/>
      <c r="S206" s="91"/>
      <c r="T206" s="92"/>
      <c r="U206" s="38"/>
      <c r="V206" s="38"/>
      <c r="W206" s="38"/>
      <c r="X206" s="38"/>
      <c r="Y206" s="38"/>
      <c r="Z206" s="38"/>
      <c r="AA206" s="38"/>
      <c r="AB206" s="38"/>
      <c r="AC206" s="38"/>
      <c r="AD206" s="38"/>
      <c r="AE206" s="38"/>
      <c r="AT206" s="17" t="s">
        <v>305</v>
      </c>
      <c r="AU206" s="17" t="s">
        <v>86</v>
      </c>
    </row>
    <row r="207" s="2" customFormat="1" ht="16.5" customHeight="1">
      <c r="A207" s="38"/>
      <c r="B207" s="39"/>
      <c r="C207" s="254" t="s">
        <v>332</v>
      </c>
      <c r="D207" s="254" t="s">
        <v>204</v>
      </c>
      <c r="E207" s="255" t="s">
        <v>333</v>
      </c>
      <c r="F207" s="256" t="s">
        <v>334</v>
      </c>
      <c r="G207" s="257" t="s">
        <v>153</v>
      </c>
      <c r="H207" s="258">
        <v>8.8000000000000007</v>
      </c>
      <c r="I207" s="259"/>
      <c r="J207" s="260">
        <f>ROUND(I207*H207,2)</f>
        <v>0</v>
      </c>
      <c r="K207" s="256" t="s">
        <v>133</v>
      </c>
      <c r="L207" s="261"/>
      <c r="M207" s="262" t="s">
        <v>1</v>
      </c>
      <c r="N207" s="263" t="s">
        <v>41</v>
      </c>
      <c r="O207" s="91"/>
      <c r="P207" s="227">
        <f>O207*H207</f>
        <v>0</v>
      </c>
      <c r="Q207" s="227">
        <v>0.080000000000000002</v>
      </c>
      <c r="R207" s="227">
        <f>Q207*H207</f>
        <v>0.70400000000000007</v>
      </c>
      <c r="S207" s="227">
        <v>0</v>
      </c>
      <c r="T207" s="228">
        <f>S207*H207</f>
        <v>0</v>
      </c>
      <c r="U207" s="38"/>
      <c r="V207" s="38"/>
      <c r="W207" s="38"/>
      <c r="X207" s="38"/>
      <c r="Y207" s="38"/>
      <c r="Z207" s="38"/>
      <c r="AA207" s="38"/>
      <c r="AB207" s="38"/>
      <c r="AC207" s="38"/>
      <c r="AD207" s="38"/>
      <c r="AE207" s="38"/>
      <c r="AR207" s="229" t="s">
        <v>159</v>
      </c>
      <c r="AT207" s="229" t="s">
        <v>204</v>
      </c>
      <c r="AU207" s="229" t="s">
        <v>86</v>
      </c>
      <c r="AY207" s="17" t="s">
        <v>127</v>
      </c>
      <c r="BE207" s="230">
        <f>IF(N207="základní",J207,0)</f>
        <v>0</v>
      </c>
      <c r="BF207" s="230">
        <f>IF(N207="snížená",J207,0)</f>
        <v>0</v>
      </c>
      <c r="BG207" s="230">
        <f>IF(N207="zákl. přenesená",J207,0)</f>
        <v>0</v>
      </c>
      <c r="BH207" s="230">
        <f>IF(N207="sníž. přenesená",J207,0)</f>
        <v>0</v>
      </c>
      <c r="BI207" s="230">
        <f>IF(N207="nulová",J207,0)</f>
        <v>0</v>
      </c>
      <c r="BJ207" s="17" t="s">
        <v>84</v>
      </c>
      <c r="BK207" s="230">
        <f>ROUND(I207*H207,2)</f>
        <v>0</v>
      </c>
      <c r="BL207" s="17" t="s">
        <v>134</v>
      </c>
      <c r="BM207" s="229" t="s">
        <v>335</v>
      </c>
    </row>
    <row r="208" s="13" customFormat="1">
      <c r="A208" s="13"/>
      <c r="B208" s="231"/>
      <c r="C208" s="232"/>
      <c r="D208" s="233" t="s">
        <v>172</v>
      </c>
      <c r="E208" s="232"/>
      <c r="F208" s="235" t="s">
        <v>336</v>
      </c>
      <c r="G208" s="232"/>
      <c r="H208" s="236">
        <v>8.8000000000000007</v>
      </c>
      <c r="I208" s="237"/>
      <c r="J208" s="232"/>
      <c r="K208" s="232"/>
      <c r="L208" s="238"/>
      <c r="M208" s="239"/>
      <c r="N208" s="240"/>
      <c r="O208" s="240"/>
      <c r="P208" s="240"/>
      <c r="Q208" s="240"/>
      <c r="R208" s="240"/>
      <c r="S208" s="240"/>
      <c r="T208" s="241"/>
      <c r="U208" s="13"/>
      <c r="V208" s="13"/>
      <c r="W208" s="13"/>
      <c r="X208" s="13"/>
      <c r="Y208" s="13"/>
      <c r="Z208" s="13"/>
      <c r="AA208" s="13"/>
      <c r="AB208" s="13"/>
      <c r="AC208" s="13"/>
      <c r="AD208" s="13"/>
      <c r="AE208" s="13"/>
      <c r="AT208" s="242" t="s">
        <v>172</v>
      </c>
      <c r="AU208" s="242" t="s">
        <v>86</v>
      </c>
      <c r="AV208" s="13" t="s">
        <v>86</v>
      </c>
      <c r="AW208" s="13" t="s">
        <v>4</v>
      </c>
      <c r="AX208" s="13" t="s">
        <v>84</v>
      </c>
      <c r="AY208" s="242" t="s">
        <v>127</v>
      </c>
    </row>
    <row r="209" s="2" customFormat="1" ht="16.5" customHeight="1">
      <c r="A209" s="38"/>
      <c r="B209" s="39"/>
      <c r="C209" s="218" t="s">
        <v>337</v>
      </c>
      <c r="D209" s="218" t="s">
        <v>129</v>
      </c>
      <c r="E209" s="219" t="s">
        <v>322</v>
      </c>
      <c r="F209" s="220" t="s">
        <v>323</v>
      </c>
      <c r="G209" s="221" t="s">
        <v>153</v>
      </c>
      <c r="H209" s="222">
        <v>64</v>
      </c>
      <c r="I209" s="223"/>
      <c r="J209" s="224">
        <f>ROUND(I209*H209,2)</f>
        <v>0</v>
      </c>
      <c r="K209" s="220" t="s">
        <v>133</v>
      </c>
      <c r="L209" s="44"/>
      <c r="M209" s="225" t="s">
        <v>1</v>
      </c>
      <c r="N209" s="226" t="s">
        <v>41</v>
      </c>
      <c r="O209" s="91"/>
      <c r="P209" s="227">
        <f>O209*H209</f>
        <v>0</v>
      </c>
      <c r="Q209" s="227">
        <v>0.15540000000000001</v>
      </c>
      <c r="R209" s="227">
        <f>Q209*H209</f>
        <v>9.9456000000000007</v>
      </c>
      <c r="S209" s="227">
        <v>0</v>
      </c>
      <c r="T209" s="228">
        <f>S209*H209</f>
        <v>0</v>
      </c>
      <c r="U209" s="38"/>
      <c r="V209" s="38"/>
      <c r="W209" s="38"/>
      <c r="X209" s="38"/>
      <c r="Y209" s="38"/>
      <c r="Z209" s="38"/>
      <c r="AA209" s="38"/>
      <c r="AB209" s="38"/>
      <c r="AC209" s="38"/>
      <c r="AD209" s="38"/>
      <c r="AE209" s="38"/>
      <c r="AR209" s="229" t="s">
        <v>134</v>
      </c>
      <c r="AT209" s="229" t="s">
        <v>129</v>
      </c>
      <c r="AU209" s="229" t="s">
        <v>86</v>
      </c>
      <c r="AY209" s="17" t="s">
        <v>127</v>
      </c>
      <c r="BE209" s="230">
        <f>IF(N209="základní",J209,0)</f>
        <v>0</v>
      </c>
      <c r="BF209" s="230">
        <f>IF(N209="snížená",J209,0)</f>
        <v>0</v>
      </c>
      <c r="BG209" s="230">
        <f>IF(N209="zákl. přenesená",J209,0)</f>
        <v>0</v>
      </c>
      <c r="BH209" s="230">
        <f>IF(N209="sníž. přenesená",J209,0)</f>
        <v>0</v>
      </c>
      <c r="BI209" s="230">
        <f>IF(N209="nulová",J209,0)</f>
        <v>0</v>
      </c>
      <c r="BJ209" s="17" t="s">
        <v>84</v>
      </c>
      <c r="BK209" s="230">
        <f>ROUND(I209*H209,2)</f>
        <v>0</v>
      </c>
      <c r="BL209" s="17" t="s">
        <v>134</v>
      </c>
      <c r="BM209" s="229" t="s">
        <v>338</v>
      </c>
    </row>
    <row r="210" s="2" customFormat="1">
      <c r="A210" s="38"/>
      <c r="B210" s="39"/>
      <c r="C210" s="40"/>
      <c r="D210" s="233" t="s">
        <v>305</v>
      </c>
      <c r="E210" s="40"/>
      <c r="F210" s="275" t="s">
        <v>306</v>
      </c>
      <c r="G210" s="40"/>
      <c r="H210" s="40"/>
      <c r="I210" s="276"/>
      <c r="J210" s="40"/>
      <c r="K210" s="40"/>
      <c r="L210" s="44"/>
      <c r="M210" s="277"/>
      <c r="N210" s="278"/>
      <c r="O210" s="91"/>
      <c r="P210" s="91"/>
      <c r="Q210" s="91"/>
      <c r="R210" s="91"/>
      <c r="S210" s="91"/>
      <c r="T210" s="92"/>
      <c r="U210" s="38"/>
      <c r="V210" s="38"/>
      <c r="W210" s="38"/>
      <c r="X210" s="38"/>
      <c r="Y210" s="38"/>
      <c r="Z210" s="38"/>
      <c r="AA210" s="38"/>
      <c r="AB210" s="38"/>
      <c r="AC210" s="38"/>
      <c r="AD210" s="38"/>
      <c r="AE210" s="38"/>
      <c r="AT210" s="17" t="s">
        <v>305</v>
      </c>
      <c r="AU210" s="17" t="s">
        <v>86</v>
      </c>
    </row>
    <row r="211" s="2" customFormat="1" ht="16.5" customHeight="1">
      <c r="A211" s="38"/>
      <c r="B211" s="39"/>
      <c r="C211" s="254" t="s">
        <v>339</v>
      </c>
      <c r="D211" s="254" t="s">
        <v>204</v>
      </c>
      <c r="E211" s="255" t="s">
        <v>340</v>
      </c>
      <c r="F211" s="256" t="s">
        <v>341</v>
      </c>
      <c r="G211" s="257" t="s">
        <v>153</v>
      </c>
      <c r="H211" s="258">
        <v>70.400000000000006</v>
      </c>
      <c r="I211" s="259"/>
      <c r="J211" s="260">
        <f>ROUND(I211*H211,2)</f>
        <v>0</v>
      </c>
      <c r="K211" s="256" t="s">
        <v>133</v>
      </c>
      <c r="L211" s="261"/>
      <c r="M211" s="262" t="s">
        <v>1</v>
      </c>
      <c r="N211" s="263" t="s">
        <v>41</v>
      </c>
      <c r="O211" s="91"/>
      <c r="P211" s="227">
        <f>O211*H211</f>
        <v>0</v>
      </c>
      <c r="Q211" s="227">
        <v>0.056000000000000001</v>
      </c>
      <c r="R211" s="227">
        <f>Q211*H211</f>
        <v>3.9424000000000006</v>
      </c>
      <c r="S211" s="227">
        <v>0</v>
      </c>
      <c r="T211" s="228">
        <f>S211*H211</f>
        <v>0</v>
      </c>
      <c r="U211" s="38"/>
      <c r="V211" s="38"/>
      <c r="W211" s="38"/>
      <c r="X211" s="38"/>
      <c r="Y211" s="38"/>
      <c r="Z211" s="38"/>
      <c r="AA211" s="38"/>
      <c r="AB211" s="38"/>
      <c r="AC211" s="38"/>
      <c r="AD211" s="38"/>
      <c r="AE211" s="38"/>
      <c r="AR211" s="229" t="s">
        <v>159</v>
      </c>
      <c r="AT211" s="229" t="s">
        <v>204</v>
      </c>
      <c r="AU211" s="229" t="s">
        <v>86</v>
      </c>
      <c r="AY211" s="17" t="s">
        <v>127</v>
      </c>
      <c r="BE211" s="230">
        <f>IF(N211="základní",J211,0)</f>
        <v>0</v>
      </c>
      <c r="BF211" s="230">
        <f>IF(N211="snížená",J211,0)</f>
        <v>0</v>
      </c>
      <c r="BG211" s="230">
        <f>IF(N211="zákl. přenesená",J211,0)</f>
        <v>0</v>
      </c>
      <c r="BH211" s="230">
        <f>IF(N211="sníž. přenesená",J211,0)</f>
        <v>0</v>
      </c>
      <c r="BI211" s="230">
        <f>IF(N211="nulová",J211,0)</f>
        <v>0</v>
      </c>
      <c r="BJ211" s="17" t="s">
        <v>84</v>
      </c>
      <c r="BK211" s="230">
        <f>ROUND(I211*H211,2)</f>
        <v>0</v>
      </c>
      <c r="BL211" s="17" t="s">
        <v>134</v>
      </c>
      <c r="BM211" s="229" t="s">
        <v>342</v>
      </c>
    </row>
    <row r="212" s="13" customFormat="1">
      <c r="A212" s="13"/>
      <c r="B212" s="231"/>
      <c r="C212" s="232"/>
      <c r="D212" s="233" t="s">
        <v>172</v>
      </c>
      <c r="E212" s="232"/>
      <c r="F212" s="235" t="s">
        <v>343</v>
      </c>
      <c r="G212" s="232"/>
      <c r="H212" s="236">
        <v>70.400000000000006</v>
      </c>
      <c r="I212" s="237"/>
      <c r="J212" s="232"/>
      <c r="K212" s="232"/>
      <c r="L212" s="238"/>
      <c r="M212" s="239"/>
      <c r="N212" s="240"/>
      <c r="O212" s="240"/>
      <c r="P212" s="240"/>
      <c r="Q212" s="240"/>
      <c r="R212" s="240"/>
      <c r="S212" s="240"/>
      <c r="T212" s="241"/>
      <c r="U212" s="13"/>
      <c r="V212" s="13"/>
      <c r="W212" s="13"/>
      <c r="X212" s="13"/>
      <c r="Y212" s="13"/>
      <c r="Z212" s="13"/>
      <c r="AA212" s="13"/>
      <c r="AB212" s="13"/>
      <c r="AC212" s="13"/>
      <c r="AD212" s="13"/>
      <c r="AE212" s="13"/>
      <c r="AT212" s="242" t="s">
        <v>172</v>
      </c>
      <c r="AU212" s="242" t="s">
        <v>86</v>
      </c>
      <c r="AV212" s="13" t="s">
        <v>86</v>
      </c>
      <c r="AW212" s="13" t="s">
        <v>4</v>
      </c>
      <c r="AX212" s="13" t="s">
        <v>84</v>
      </c>
      <c r="AY212" s="242" t="s">
        <v>127</v>
      </c>
    </row>
    <row r="213" s="2" customFormat="1" ht="16.5" customHeight="1">
      <c r="A213" s="38"/>
      <c r="B213" s="39"/>
      <c r="C213" s="218" t="s">
        <v>344</v>
      </c>
      <c r="D213" s="218" t="s">
        <v>129</v>
      </c>
      <c r="E213" s="219" t="s">
        <v>345</v>
      </c>
      <c r="F213" s="220" t="s">
        <v>346</v>
      </c>
      <c r="G213" s="221" t="s">
        <v>153</v>
      </c>
      <c r="H213" s="222">
        <v>18</v>
      </c>
      <c r="I213" s="223"/>
      <c r="J213" s="224">
        <f>ROUND(I213*H213,2)</f>
        <v>0</v>
      </c>
      <c r="K213" s="220" t="s">
        <v>133</v>
      </c>
      <c r="L213" s="44"/>
      <c r="M213" s="225" t="s">
        <v>1</v>
      </c>
      <c r="N213" s="226" t="s">
        <v>41</v>
      </c>
      <c r="O213" s="91"/>
      <c r="P213" s="227">
        <f>O213*H213</f>
        <v>0</v>
      </c>
      <c r="Q213" s="227">
        <v>0.1295</v>
      </c>
      <c r="R213" s="227">
        <f>Q213*H213</f>
        <v>2.331</v>
      </c>
      <c r="S213" s="227">
        <v>0</v>
      </c>
      <c r="T213" s="228">
        <f>S213*H213</f>
        <v>0</v>
      </c>
      <c r="U213" s="38"/>
      <c r="V213" s="38"/>
      <c r="W213" s="38"/>
      <c r="X213" s="38"/>
      <c r="Y213" s="38"/>
      <c r="Z213" s="38"/>
      <c r="AA213" s="38"/>
      <c r="AB213" s="38"/>
      <c r="AC213" s="38"/>
      <c r="AD213" s="38"/>
      <c r="AE213" s="38"/>
      <c r="AR213" s="229" t="s">
        <v>134</v>
      </c>
      <c r="AT213" s="229" t="s">
        <v>129</v>
      </c>
      <c r="AU213" s="229" t="s">
        <v>86</v>
      </c>
      <c r="AY213" s="17" t="s">
        <v>127</v>
      </c>
      <c r="BE213" s="230">
        <f>IF(N213="základní",J213,0)</f>
        <v>0</v>
      </c>
      <c r="BF213" s="230">
        <f>IF(N213="snížená",J213,0)</f>
        <v>0</v>
      </c>
      <c r="BG213" s="230">
        <f>IF(N213="zákl. přenesená",J213,0)</f>
        <v>0</v>
      </c>
      <c r="BH213" s="230">
        <f>IF(N213="sníž. přenesená",J213,0)</f>
        <v>0</v>
      </c>
      <c r="BI213" s="230">
        <f>IF(N213="nulová",J213,0)</f>
        <v>0</v>
      </c>
      <c r="BJ213" s="17" t="s">
        <v>84</v>
      </c>
      <c r="BK213" s="230">
        <f>ROUND(I213*H213,2)</f>
        <v>0</v>
      </c>
      <c r="BL213" s="17" t="s">
        <v>134</v>
      </c>
      <c r="BM213" s="229" t="s">
        <v>347</v>
      </c>
    </row>
    <row r="214" s="2" customFormat="1">
      <c r="A214" s="38"/>
      <c r="B214" s="39"/>
      <c r="C214" s="40"/>
      <c r="D214" s="233" t="s">
        <v>305</v>
      </c>
      <c r="E214" s="40"/>
      <c r="F214" s="275" t="s">
        <v>306</v>
      </c>
      <c r="G214" s="40"/>
      <c r="H214" s="40"/>
      <c r="I214" s="276"/>
      <c r="J214" s="40"/>
      <c r="K214" s="40"/>
      <c r="L214" s="44"/>
      <c r="M214" s="277"/>
      <c r="N214" s="278"/>
      <c r="O214" s="91"/>
      <c r="P214" s="91"/>
      <c r="Q214" s="91"/>
      <c r="R214" s="91"/>
      <c r="S214" s="91"/>
      <c r="T214" s="92"/>
      <c r="U214" s="38"/>
      <c r="V214" s="38"/>
      <c r="W214" s="38"/>
      <c r="X214" s="38"/>
      <c r="Y214" s="38"/>
      <c r="Z214" s="38"/>
      <c r="AA214" s="38"/>
      <c r="AB214" s="38"/>
      <c r="AC214" s="38"/>
      <c r="AD214" s="38"/>
      <c r="AE214" s="38"/>
      <c r="AT214" s="17" t="s">
        <v>305</v>
      </c>
      <c r="AU214" s="17" t="s">
        <v>86</v>
      </c>
    </row>
    <row r="215" s="2" customFormat="1" ht="16.5" customHeight="1">
      <c r="A215" s="38"/>
      <c r="B215" s="39"/>
      <c r="C215" s="254" t="s">
        <v>348</v>
      </c>
      <c r="D215" s="254" t="s">
        <v>204</v>
      </c>
      <c r="E215" s="255" t="s">
        <v>349</v>
      </c>
      <c r="F215" s="256" t="s">
        <v>350</v>
      </c>
      <c r="G215" s="257" t="s">
        <v>153</v>
      </c>
      <c r="H215" s="258">
        <v>19.800000000000001</v>
      </c>
      <c r="I215" s="259"/>
      <c r="J215" s="260">
        <f>ROUND(I215*H215,2)</f>
        <v>0</v>
      </c>
      <c r="K215" s="256" t="s">
        <v>133</v>
      </c>
      <c r="L215" s="261"/>
      <c r="M215" s="262" t="s">
        <v>1</v>
      </c>
      <c r="N215" s="263" t="s">
        <v>41</v>
      </c>
      <c r="O215" s="91"/>
      <c r="P215" s="227">
        <f>O215*H215</f>
        <v>0</v>
      </c>
      <c r="Q215" s="227">
        <v>0.045999999999999999</v>
      </c>
      <c r="R215" s="227">
        <f>Q215*H215</f>
        <v>0.91080000000000005</v>
      </c>
      <c r="S215" s="227">
        <v>0</v>
      </c>
      <c r="T215" s="228">
        <f>S215*H215</f>
        <v>0</v>
      </c>
      <c r="U215" s="38"/>
      <c r="V215" s="38"/>
      <c r="W215" s="38"/>
      <c r="X215" s="38"/>
      <c r="Y215" s="38"/>
      <c r="Z215" s="38"/>
      <c r="AA215" s="38"/>
      <c r="AB215" s="38"/>
      <c r="AC215" s="38"/>
      <c r="AD215" s="38"/>
      <c r="AE215" s="38"/>
      <c r="AR215" s="229" t="s">
        <v>159</v>
      </c>
      <c r="AT215" s="229" t="s">
        <v>204</v>
      </c>
      <c r="AU215" s="229" t="s">
        <v>86</v>
      </c>
      <c r="AY215" s="17" t="s">
        <v>127</v>
      </c>
      <c r="BE215" s="230">
        <f>IF(N215="základní",J215,0)</f>
        <v>0</v>
      </c>
      <c r="BF215" s="230">
        <f>IF(N215="snížená",J215,0)</f>
        <v>0</v>
      </c>
      <c r="BG215" s="230">
        <f>IF(N215="zákl. přenesená",J215,0)</f>
        <v>0</v>
      </c>
      <c r="BH215" s="230">
        <f>IF(N215="sníž. přenesená",J215,0)</f>
        <v>0</v>
      </c>
      <c r="BI215" s="230">
        <f>IF(N215="nulová",J215,0)</f>
        <v>0</v>
      </c>
      <c r="BJ215" s="17" t="s">
        <v>84</v>
      </c>
      <c r="BK215" s="230">
        <f>ROUND(I215*H215,2)</f>
        <v>0</v>
      </c>
      <c r="BL215" s="17" t="s">
        <v>134</v>
      </c>
      <c r="BM215" s="229" t="s">
        <v>351</v>
      </c>
    </row>
    <row r="216" s="13" customFormat="1">
      <c r="A216" s="13"/>
      <c r="B216" s="231"/>
      <c r="C216" s="232"/>
      <c r="D216" s="233" t="s">
        <v>172</v>
      </c>
      <c r="E216" s="232"/>
      <c r="F216" s="235" t="s">
        <v>352</v>
      </c>
      <c r="G216" s="232"/>
      <c r="H216" s="236">
        <v>19.800000000000001</v>
      </c>
      <c r="I216" s="237"/>
      <c r="J216" s="232"/>
      <c r="K216" s="232"/>
      <c r="L216" s="238"/>
      <c r="M216" s="239"/>
      <c r="N216" s="240"/>
      <c r="O216" s="240"/>
      <c r="P216" s="240"/>
      <c r="Q216" s="240"/>
      <c r="R216" s="240"/>
      <c r="S216" s="240"/>
      <c r="T216" s="241"/>
      <c r="U216" s="13"/>
      <c r="V216" s="13"/>
      <c r="W216" s="13"/>
      <c r="X216" s="13"/>
      <c r="Y216" s="13"/>
      <c r="Z216" s="13"/>
      <c r="AA216" s="13"/>
      <c r="AB216" s="13"/>
      <c r="AC216" s="13"/>
      <c r="AD216" s="13"/>
      <c r="AE216" s="13"/>
      <c r="AT216" s="242" t="s">
        <v>172</v>
      </c>
      <c r="AU216" s="242" t="s">
        <v>86</v>
      </c>
      <c r="AV216" s="13" t="s">
        <v>86</v>
      </c>
      <c r="AW216" s="13" t="s">
        <v>4</v>
      </c>
      <c r="AX216" s="13" t="s">
        <v>84</v>
      </c>
      <c r="AY216" s="242" t="s">
        <v>127</v>
      </c>
    </row>
    <row r="217" s="2" customFormat="1" ht="16.5" customHeight="1">
      <c r="A217" s="38"/>
      <c r="B217" s="39"/>
      <c r="C217" s="218" t="s">
        <v>353</v>
      </c>
      <c r="D217" s="218" t="s">
        <v>129</v>
      </c>
      <c r="E217" s="219" t="s">
        <v>354</v>
      </c>
      <c r="F217" s="220" t="s">
        <v>355</v>
      </c>
      <c r="G217" s="221" t="s">
        <v>132</v>
      </c>
      <c r="H217" s="222">
        <v>158.125</v>
      </c>
      <c r="I217" s="223"/>
      <c r="J217" s="224">
        <f>ROUND(I217*H217,2)</f>
        <v>0</v>
      </c>
      <c r="K217" s="220" t="s">
        <v>133</v>
      </c>
      <c r="L217" s="44"/>
      <c r="M217" s="225" t="s">
        <v>1</v>
      </c>
      <c r="N217" s="226" t="s">
        <v>41</v>
      </c>
      <c r="O217" s="91"/>
      <c r="P217" s="227">
        <f>O217*H217</f>
        <v>0</v>
      </c>
      <c r="Q217" s="227">
        <v>0.00046999999999999999</v>
      </c>
      <c r="R217" s="227">
        <f>Q217*H217</f>
        <v>0.074318750000000003</v>
      </c>
      <c r="S217" s="227">
        <v>0</v>
      </c>
      <c r="T217" s="228">
        <f>S217*H217</f>
        <v>0</v>
      </c>
      <c r="U217" s="38"/>
      <c r="V217" s="38"/>
      <c r="W217" s="38"/>
      <c r="X217" s="38"/>
      <c r="Y217" s="38"/>
      <c r="Z217" s="38"/>
      <c r="AA217" s="38"/>
      <c r="AB217" s="38"/>
      <c r="AC217" s="38"/>
      <c r="AD217" s="38"/>
      <c r="AE217" s="38"/>
      <c r="AR217" s="229" t="s">
        <v>134</v>
      </c>
      <c r="AT217" s="229" t="s">
        <v>129</v>
      </c>
      <c r="AU217" s="229" t="s">
        <v>86</v>
      </c>
      <c r="AY217" s="17" t="s">
        <v>127</v>
      </c>
      <c r="BE217" s="230">
        <f>IF(N217="základní",J217,0)</f>
        <v>0</v>
      </c>
      <c r="BF217" s="230">
        <f>IF(N217="snížená",J217,0)</f>
        <v>0</v>
      </c>
      <c r="BG217" s="230">
        <f>IF(N217="zákl. přenesená",J217,0)</f>
        <v>0</v>
      </c>
      <c r="BH217" s="230">
        <f>IF(N217="sníž. přenesená",J217,0)</f>
        <v>0</v>
      </c>
      <c r="BI217" s="230">
        <f>IF(N217="nulová",J217,0)</f>
        <v>0</v>
      </c>
      <c r="BJ217" s="17" t="s">
        <v>84</v>
      </c>
      <c r="BK217" s="230">
        <f>ROUND(I217*H217,2)</f>
        <v>0</v>
      </c>
      <c r="BL217" s="17" t="s">
        <v>134</v>
      </c>
      <c r="BM217" s="229" t="s">
        <v>356</v>
      </c>
    </row>
    <row r="218" s="13" customFormat="1">
      <c r="A218" s="13"/>
      <c r="B218" s="231"/>
      <c r="C218" s="232"/>
      <c r="D218" s="233" t="s">
        <v>172</v>
      </c>
      <c r="E218" s="234" t="s">
        <v>1</v>
      </c>
      <c r="F218" s="235" t="s">
        <v>357</v>
      </c>
      <c r="G218" s="232"/>
      <c r="H218" s="236">
        <v>158.125</v>
      </c>
      <c r="I218" s="237"/>
      <c r="J218" s="232"/>
      <c r="K218" s="232"/>
      <c r="L218" s="238"/>
      <c r="M218" s="239"/>
      <c r="N218" s="240"/>
      <c r="O218" s="240"/>
      <c r="P218" s="240"/>
      <c r="Q218" s="240"/>
      <c r="R218" s="240"/>
      <c r="S218" s="240"/>
      <c r="T218" s="241"/>
      <c r="U218" s="13"/>
      <c r="V218" s="13"/>
      <c r="W218" s="13"/>
      <c r="X218" s="13"/>
      <c r="Y218" s="13"/>
      <c r="Z218" s="13"/>
      <c r="AA218" s="13"/>
      <c r="AB218" s="13"/>
      <c r="AC218" s="13"/>
      <c r="AD218" s="13"/>
      <c r="AE218" s="13"/>
      <c r="AT218" s="242" t="s">
        <v>172</v>
      </c>
      <c r="AU218" s="242" t="s">
        <v>86</v>
      </c>
      <c r="AV218" s="13" t="s">
        <v>86</v>
      </c>
      <c r="AW218" s="13" t="s">
        <v>32</v>
      </c>
      <c r="AX218" s="13" t="s">
        <v>76</v>
      </c>
      <c r="AY218" s="242" t="s">
        <v>127</v>
      </c>
    </row>
    <row r="219" s="14" customFormat="1">
      <c r="A219" s="14"/>
      <c r="B219" s="243"/>
      <c r="C219" s="244"/>
      <c r="D219" s="233" t="s">
        <v>172</v>
      </c>
      <c r="E219" s="245" t="s">
        <v>1</v>
      </c>
      <c r="F219" s="246" t="s">
        <v>174</v>
      </c>
      <c r="G219" s="244"/>
      <c r="H219" s="247">
        <v>158.125</v>
      </c>
      <c r="I219" s="248"/>
      <c r="J219" s="244"/>
      <c r="K219" s="244"/>
      <c r="L219" s="249"/>
      <c r="M219" s="250"/>
      <c r="N219" s="251"/>
      <c r="O219" s="251"/>
      <c r="P219" s="251"/>
      <c r="Q219" s="251"/>
      <c r="R219" s="251"/>
      <c r="S219" s="251"/>
      <c r="T219" s="252"/>
      <c r="U219" s="14"/>
      <c r="V219" s="14"/>
      <c r="W219" s="14"/>
      <c r="X219" s="14"/>
      <c r="Y219" s="14"/>
      <c r="Z219" s="14"/>
      <c r="AA219" s="14"/>
      <c r="AB219" s="14"/>
      <c r="AC219" s="14"/>
      <c r="AD219" s="14"/>
      <c r="AE219" s="14"/>
      <c r="AT219" s="253" t="s">
        <v>172</v>
      </c>
      <c r="AU219" s="253" t="s">
        <v>86</v>
      </c>
      <c r="AV219" s="14" t="s">
        <v>134</v>
      </c>
      <c r="AW219" s="14" t="s">
        <v>32</v>
      </c>
      <c r="AX219" s="14" t="s">
        <v>84</v>
      </c>
      <c r="AY219" s="253" t="s">
        <v>127</v>
      </c>
    </row>
    <row r="220" s="2" customFormat="1" ht="16.5" customHeight="1">
      <c r="A220" s="38"/>
      <c r="B220" s="39"/>
      <c r="C220" s="218" t="s">
        <v>358</v>
      </c>
      <c r="D220" s="218" t="s">
        <v>129</v>
      </c>
      <c r="E220" s="219" t="s">
        <v>359</v>
      </c>
      <c r="F220" s="220" t="s">
        <v>360</v>
      </c>
      <c r="G220" s="221" t="s">
        <v>153</v>
      </c>
      <c r="H220" s="222">
        <v>66</v>
      </c>
      <c r="I220" s="223"/>
      <c r="J220" s="224">
        <f>ROUND(I220*H220,2)</f>
        <v>0</v>
      </c>
      <c r="K220" s="220" t="s">
        <v>133</v>
      </c>
      <c r="L220" s="44"/>
      <c r="M220" s="225" t="s">
        <v>1</v>
      </c>
      <c r="N220" s="226" t="s">
        <v>41</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134</v>
      </c>
      <c r="AT220" s="229" t="s">
        <v>129</v>
      </c>
      <c r="AU220" s="229" t="s">
        <v>86</v>
      </c>
      <c r="AY220" s="17" t="s">
        <v>127</v>
      </c>
      <c r="BE220" s="230">
        <f>IF(N220="základní",J220,0)</f>
        <v>0</v>
      </c>
      <c r="BF220" s="230">
        <f>IF(N220="snížená",J220,0)</f>
        <v>0</v>
      </c>
      <c r="BG220" s="230">
        <f>IF(N220="zákl. přenesená",J220,0)</f>
        <v>0</v>
      </c>
      <c r="BH220" s="230">
        <f>IF(N220="sníž. přenesená",J220,0)</f>
        <v>0</v>
      </c>
      <c r="BI220" s="230">
        <f>IF(N220="nulová",J220,0)</f>
        <v>0</v>
      </c>
      <c r="BJ220" s="17" t="s">
        <v>84</v>
      </c>
      <c r="BK220" s="230">
        <f>ROUND(I220*H220,2)</f>
        <v>0</v>
      </c>
      <c r="BL220" s="17" t="s">
        <v>134</v>
      </c>
      <c r="BM220" s="229" t="s">
        <v>361</v>
      </c>
    </row>
    <row r="221" s="2" customFormat="1" ht="16.5" customHeight="1">
      <c r="A221" s="38"/>
      <c r="B221" s="39"/>
      <c r="C221" s="218" t="s">
        <v>362</v>
      </c>
      <c r="D221" s="218" t="s">
        <v>129</v>
      </c>
      <c r="E221" s="219" t="s">
        <v>363</v>
      </c>
      <c r="F221" s="220" t="s">
        <v>364</v>
      </c>
      <c r="G221" s="221" t="s">
        <v>166</v>
      </c>
      <c r="H221" s="222">
        <v>0.14999999999999999</v>
      </c>
      <c r="I221" s="223"/>
      <c r="J221" s="224">
        <f>ROUND(I221*H221,2)</f>
        <v>0</v>
      </c>
      <c r="K221" s="220" t="s">
        <v>133</v>
      </c>
      <c r="L221" s="44"/>
      <c r="M221" s="225" t="s">
        <v>1</v>
      </c>
      <c r="N221" s="226" t="s">
        <v>41</v>
      </c>
      <c r="O221" s="91"/>
      <c r="P221" s="227">
        <f>O221*H221</f>
        <v>0</v>
      </c>
      <c r="Q221" s="227">
        <v>0</v>
      </c>
      <c r="R221" s="227">
        <f>Q221*H221</f>
        <v>0</v>
      </c>
      <c r="S221" s="227">
        <v>2</v>
      </c>
      <c r="T221" s="228">
        <f>S221*H221</f>
        <v>0.29999999999999999</v>
      </c>
      <c r="U221" s="38"/>
      <c r="V221" s="38"/>
      <c r="W221" s="38"/>
      <c r="X221" s="38"/>
      <c r="Y221" s="38"/>
      <c r="Z221" s="38"/>
      <c r="AA221" s="38"/>
      <c r="AB221" s="38"/>
      <c r="AC221" s="38"/>
      <c r="AD221" s="38"/>
      <c r="AE221" s="38"/>
      <c r="AR221" s="229" t="s">
        <v>134</v>
      </c>
      <c r="AT221" s="229" t="s">
        <v>129</v>
      </c>
      <c r="AU221" s="229" t="s">
        <v>86</v>
      </c>
      <c r="AY221" s="17" t="s">
        <v>127</v>
      </c>
      <c r="BE221" s="230">
        <f>IF(N221="základní",J221,0)</f>
        <v>0</v>
      </c>
      <c r="BF221" s="230">
        <f>IF(N221="snížená",J221,0)</f>
        <v>0</v>
      </c>
      <c r="BG221" s="230">
        <f>IF(N221="zákl. přenesená",J221,0)</f>
        <v>0</v>
      </c>
      <c r="BH221" s="230">
        <f>IF(N221="sníž. přenesená",J221,0)</f>
        <v>0</v>
      </c>
      <c r="BI221" s="230">
        <f>IF(N221="nulová",J221,0)</f>
        <v>0</v>
      </c>
      <c r="BJ221" s="17" t="s">
        <v>84</v>
      </c>
      <c r="BK221" s="230">
        <f>ROUND(I221*H221,2)</f>
        <v>0</v>
      </c>
      <c r="BL221" s="17" t="s">
        <v>134</v>
      </c>
      <c r="BM221" s="229" t="s">
        <v>365</v>
      </c>
    </row>
    <row r="222" s="2" customFormat="1" ht="16.5" customHeight="1">
      <c r="A222" s="38"/>
      <c r="B222" s="39"/>
      <c r="C222" s="218" t="s">
        <v>366</v>
      </c>
      <c r="D222" s="218" t="s">
        <v>129</v>
      </c>
      <c r="E222" s="219" t="s">
        <v>367</v>
      </c>
      <c r="F222" s="220" t="s">
        <v>368</v>
      </c>
      <c r="G222" s="221" t="s">
        <v>369</v>
      </c>
      <c r="H222" s="222">
        <v>1</v>
      </c>
      <c r="I222" s="223"/>
      <c r="J222" s="224">
        <f>ROUND(I222*H222,2)</f>
        <v>0</v>
      </c>
      <c r="K222" s="220" t="s">
        <v>133</v>
      </c>
      <c r="L222" s="44"/>
      <c r="M222" s="225" t="s">
        <v>1</v>
      </c>
      <c r="N222" s="226" t="s">
        <v>41</v>
      </c>
      <c r="O222" s="91"/>
      <c r="P222" s="227">
        <f>O222*H222</f>
        <v>0</v>
      </c>
      <c r="Q222" s="227">
        <v>0</v>
      </c>
      <c r="R222" s="227">
        <f>Q222*H222</f>
        <v>0</v>
      </c>
      <c r="S222" s="227">
        <v>0.0040000000000000001</v>
      </c>
      <c r="T222" s="228">
        <f>S222*H222</f>
        <v>0.0040000000000000001</v>
      </c>
      <c r="U222" s="38"/>
      <c r="V222" s="38"/>
      <c r="W222" s="38"/>
      <c r="X222" s="38"/>
      <c r="Y222" s="38"/>
      <c r="Z222" s="38"/>
      <c r="AA222" s="38"/>
      <c r="AB222" s="38"/>
      <c r="AC222" s="38"/>
      <c r="AD222" s="38"/>
      <c r="AE222" s="38"/>
      <c r="AR222" s="229" t="s">
        <v>134</v>
      </c>
      <c r="AT222" s="229" t="s">
        <v>129</v>
      </c>
      <c r="AU222" s="229" t="s">
        <v>86</v>
      </c>
      <c r="AY222" s="17" t="s">
        <v>127</v>
      </c>
      <c r="BE222" s="230">
        <f>IF(N222="základní",J222,0)</f>
        <v>0</v>
      </c>
      <c r="BF222" s="230">
        <f>IF(N222="snížená",J222,0)</f>
        <v>0</v>
      </c>
      <c r="BG222" s="230">
        <f>IF(N222="zákl. přenesená",J222,0)</f>
        <v>0</v>
      </c>
      <c r="BH222" s="230">
        <f>IF(N222="sníž. přenesená",J222,0)</f>
        <v>0</v>
      </c>
      <c r="BI222" s="230">
        <f>IF(N222="nulová",J222,0)</f>
        <v>0</v>
      </c>
      <c r="BJ222" s="17" t="s">
        <v>84</v>
      </c>
      <c r="BK222" s="230">
        <f>ROUND(I222*H222,2)</f>
        <v>0</v>
      </c>
      <c r="BL222" s="17" t="s">
        <v>134</v>
      </c>
      <c r="BM222" s="229" t="s">
        <v>370</v>
      </c>
    </row>
    <row r="223" s="2" customFormat="1" ht="16.5" customHeight="1">
      <c r="A223" s="38"/>
      <c r="B223" s="39"/>
      <c r="C223" s="218" t="s">
        <v>371</v>
      </c>
      <c r="D223" s="218" t="s">
        <v>129</v>
      </c>
      <c r="E223" s="219" t="s">
        <v>372</v>
      </c>
      <c r="F223" s="220" t="s">
        <v>373</v>
      </c>
      <c r="G223" s="221" t="s">
        <v>369</v>
      </c>
      <c r="H223" s="222">
        <v>1</v>
      </c>
      <c r="I223" s="223"/>
      <c r="J223" s="224">
        <f>ROUND(I223*H223,2)</f>
        <v>0</v>
      </c>
      <c r="K223" s="220" t="s">
        <v>133</v>
      </c>
      <c r="L223" s="44"/>
      <c r="M223" s="225" t="s">
        <v>1</v>
      </c>
      <c r="N223" s="226" t="s">
        <v>41</v>
      </c>
      <c r="O223" s="91"/>
      <c r="P223" s="227">
        <f>O223*H223</f>
        <v>0</v>
      </c>
      <c r="Q223" s="227">
        <v>0</v>
      </c>
      <c r="R223" s="227">
        <f>Q223*H223</f>
        <v>0</v>
      </c>
      <c r="S223" s="227">
        <v>0.0050000000000000001</v>
      </c>
      <c r="T223" s="228">
        <f>S223*H223</f>
        <v>0.0050000000000000001</v>
      </c>
      <c r="U223" s="38"/>
      <c r="V223" s="38"/>
      <c r="W223" s="38"/>
      <c r="X223" s="38"/>
      <c r="Y223" s="38"/>
      <c r="Z223" s="38"/>
      <c r="AA223" s="38"/>
      <c r="AB223" s="38"/>
      <c r="AC223" s="38"/>
      <c r="AD223" s="38"/>
      <c r="AE223" s="38"/>
      <c r="AR223" s="229" t="s">
        <v>134</v>
      </c>
      <c r="AT223" s="229" t="s">
        <v>129</v>
      </c>
      <c r="AU223" s="229" t="s">
        <v>86</v>
      </c>
      <c r="AY223" s="17" t="s">
        <v>127</v>
      </c>
      <c r="BE223" s="230">
        <f>IF(N223="základní",J223,0)</f>
        <v>0</v>
      </c>
      <c r="BF223" s="230">
        <f>IF(N223="snížená",J223,0)</f>
        <v>0</v>
      </c>
      <c r="BG223" s="230">
        <f>IF(N223="zákl. přenesená",J223,0)</f>
        <v>0</v>
      </c>
      <c r="BH223" s="230">
        <f>IF(N223="sníž. přenesená",J223,0)</f>
        <v>0</v>
      </c>
      <c r="BI223" s="230">
        <f>IF(N223="nulová",J223,0)</f>
        <v>0</v>
      </c>
      <c r="BJ223" s="17" t="s">
        <v>84</v>
      </c>
      <c r="BK223" s="230">
        <f>ROUND(I223*H223,2)</f>
        <v>0</v>
      </c>
      <c r="BL223" s="17" t="s">
        <v>134</v>
      </c>
      <c r="BM223" s="229" t="s">
        <v>374</v>
      </c>
    </row>
    <row r="224" s="12" customFormat="1" ht="20.88" customHeight="1">
      <c r="A224" s="12"/>
      <c r="B224" s="202"/>
      <c r="C224" s="203"/>
      <c r="D224" s="204" t="s">
        <v>75</v>
      </c>
      <c r="E224" s="216" t="s">
        <v>375</v>
      </c>
      <c r="F224" s="216" t="s">
        <v>376</v>
      </c>
      <c r="G224" s="203"/>
      <c r="H224" s="203"/>
      <c r="I224" s="206"/>
      <c r="J224" s="217">
        <f>BK224</f>
        <v>0</v>
      </c>
      <c r="K224" s="203"/>
      <c r="L224" s="208"/>
      <c r="M224" s="209"/>
      <c r="N224" s="210"/>
      <c r="O224" s="210"/>
      <c r="P224" s="211">
        <f>SUM(P225:P240)</f>
        <v>0</v>
      </c>
      <c r="Q224" s="210"/>
      <c r="R224" s="211">
        <f>SUM(R225:R240)</f>
        <v>0</v>
      </c>
      <c r="S224" s="210"/>
      <c r="T224" s="212">
        <f>SUM(T225:T240)</f>
        <v>0</v>
      </c>
      <c r="U224" s="12"/>
      <c r="V224" s="12"/>
      <c r="W224" s="12"/>
      <c r="X224" s="12"/>
      <c r="Y224" s="12"/>
      <c r="Z224" s="12"/>
      <c r="AA224" s="12"/>
      <c r="AB224" s="12"/>
      <c r="AC224" s="12"/>
      <c r="AD224" s="12"/>
      <c r="AE224" s="12"/>
      <c r="AR224" s="213" t="s">
        <v>84</v>
      </c>
      <c r="AT224" s="214" t="s">
        <v>75</v>
      </c>
      <c r="AU224" s="214" t="s">
        <v>86</v>
      </c>
      <c r="AY224" s="213" t="s">
        <v>127</v>
      </c>
      <c r="BK224" s="215">
        <f>SUM(BK225:BK240)</f>
        <v>0</v>
      </c>
    </row>
    <row r="225" s="2" customFormat="1" ht="24.15" customHeight="1">
      <c r="A225" s="38"/>
      <c r="B225" s="39"/>
      <c r="C225" s="218" t="s">
        <v>377</v>
      </c>
      <c r="D225" s="218" t="s">
        <v>129</v>
      </c>
      <c r="E225" s="219" t="s">
        <v>378</v>
      </c>
      <c r="F225" s="220" t="s">
        <v>379</v>
      </c>
      <c r="G225" s="221" t="s">
        <v>369</v>
      </c>
      <c r="H225" s="222">
        <v>2</v>
      </c>
      <c r="I225" s="223"/>
      <c r="J225" s="224">
        <f>ROUND(I225*H225,2)</f>
        <v>0</v>
      </c>
      <c r="K225" s="220" t="s">
        <v>193</v>
      </c>
      <c r="L225" s="44"/>
      <c r="M225" s="225" t="s">
        <v>1</v>
      </c>
      <c r="N225" s="226" t="s">
        <v>41</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134</v>
      </c>
      <c r="AT225" s="229" t="s">
        <v>129</v>
      </c>
      <c r="AU225" s="229" t="s">
        <v>139</v>
      </c>
      <c r="AY225" s="17" t="s">
        <v>127</v>
      </c>
      <c r="BE225" s="230">
        <f>IF(N225="základní",J225,0)</f>
        <v>0</v>
      </c>
      <c r="BF225" s="230">
        <f>IF(N225="snížená",J225,0)</f>
        <v>0</v>
      </c>
      <c r="BG225" s="230">
        <f>IF(N225="zákl. přenesená",J225,0)</f>
        <v>0</v>
      </c>
      <c r="BH225" s="230">
        <f>IF(N225="sníž. přenesená",J225,0)</f>
        <v>0</v>
      </c>
      <c r="BI225" s="230">
        <f>IF(N225="nulová",J225,0)</f>
        <v>0</v>
      </c>
      <c r="BJ225" s="17" t="s">
        <v>84</v>
      </c>
      <c r="BK225" s="230">
        <f>ROUND(I225*H225,2)</f>
        <v>0</v>
      </c>
      <c r="BL225" s="17" t="s">
        <v>134</v>
      </c>
      <c r="BM225" s="229" t="s">
        <v>380</v>
      </c>
    </row>
    <row r="226" s="2" customFormat="1">
      <c r="A226" s="38"/>
      <c r="B226" s="39"/>
      <c r="C226" s="40"/>
      <c r="D226" s="233" t="s">
        <v>305</v>
      </c>
      <c r="E226" s="40"/>
      <c r="F226" s="275" t="s">
        <v>381</v>
      </c>
      <c r="G226" s="40"/>
      <c r="H226" s="40"/>
      <c r="I226" s="276"/>
      <c r="J226" s="40"/>
      <c r="K226" s="40"/>
      <c r="L226" s="44"/>
      <c r="M226" s="277"/>
      <c r="N226" s="278"/>
      <c r="O226" s="91"/>
      <c r="P226" s="91"/>
      <c r="Q226" s="91"/>
      <c r="R226" s="91"/>
      <c r="S226" s="91"/>
      <c r="T226" s="92"/>
      <c r="U226" s="38"/>
      <c r="V226" s="38"/>
      <c r="W226" s="38"/>
      <c r="X226" s="38"/>
      <c r="Y226" s="38"/>
      <c r="Z226" s="38"/>
      <c r="AA226" s="38"/>
      <c r="AB226" s="38"/>
      <c r="AC226" s="38"/>
      <c r="AD226" s="38"/>
      <c r="AE226" s="38"/>
      <c r="AT226" s="17" t="s">
        <v>305</v>
      </c>
      <c r="AU226" s="17" t="s">
        <v>139</v>
      </c>
    </row>
    <row r="227" s="2" customFormat="1" ht="21.75" customHeight="1">
      <c r="A227" s="38"/>
      <c r="B227" s="39"/>
      <c r="C227" s="218" t="s">
        <v>382</v>
      </c>
      <c r="D227" s="218" t="s">
        <v>129</v>
      </c>
      <c r="E227" s="219" t="s">
        <v>383</v>
      </c>
      <c r="F227" s="220" t="s">
        <v>384</v>
      </c>
      <c r="G227" s="221" t="s">
        <v>369</v>
      </c>
      <c r="H227" s="222">
        <v>2</v>
      </c>
      <c r="I227" s="223"/>
      <c r="J227" s="224">
        <f>ROUND(I227*H227,2)</f>
        <v>0</v>
      </c>
      <c r="K227" s="220" t="s">
        <v>193</v>
      </c>
      <c r="L227" s="44"/>
      <c r="M227" s="225" t="s">
        <v>1</v>
      </c>
      <c r="N227" s="226" t="s">
        <v>41</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134</v>
      </c>
      <c r="AT227" s="229" t="s">
        <v>129</v>
      </c>
      <c r="AU227" s="229" t="s">
        <v>139</v>
      </c>
      <c r="AY227" s="17" t="s">
        <v>127</v>
      </c>
      <c r="BE227" s="230">
        <f>IF(N227="základní",J227,0)</f>
        <v>0</v>
      </c>
      <c r="BF227" s="230">
        <f>IF(N227="snížená",J227,0)</f>
        <v>0</v>
      </c>
      <c r="BG227" s="230">
        <f>IF(N227="zákl. přenesená",J227,0)</f>
        <v>0</v>
      </c>
      <c r="BH227" s="230">
        <f>IF(N227="sníž. přenesená",J227,0)</f>
        <v>0</v>
      </c>
      <c r="BI227" s="230">
        <f>IF(N227="nulová",J227,0)</f>
        <v>0</v>
      </c>
      <c r="BJ227" s="17" t="s">
        <v>84</v>
      </c>
      <c r="BK227" s="230">
        <f>ROUND(I227*H227,2)</f>
        <v>0</v>
      </c>
      <c r="BL227" s="17" t="s">
        <v>134</v>
      </c>
      <c r="BM227" s="229" t="s">
        <v>385</v>
      </c>
    </row>
    <row r="228" s="2" customFormat="1">
      <c r="A228" s="38"/>
      <c r="B228" s="39"/>
      <c r="C228" s="40"/>
      <c r="D228" s="233" t="s">
        <v>305</v>
      </c>
      <c r="E228" s="40"/>
      <c r="F228" s="275" t="s">
        <v>386</v>
      </c>
      <c r="G228" s="40"/>
      <c r="H228" s="40"/>
      <c r="I228" s="276"/>
      <c r="J228" s="40"/>
      <c r="K228" s="40"/>
      <c r="L228" s="44"/>
      <c r="M228" s="277"/>
      <c r="N228" s="278"/>
      <c r="O228" s="91"/>
      <c r="P228" s="91"/>
      <c r="Q228" s="91"/>
      <c r="R228" s="91"/>
      <c r="S228" s="91"/>
      <c r="T228" s="92"/>
      <c r="U228" s="38"/>
      <c r="V228" s="38"/>
      <c r="W228" s="38"/>
      <c r="X228" s="38"/>
      <c r="Y228" s="38"/>
      <c r="Z228" s="38"/>
      <c r="AA228" s="38"/>
      <c r="AB228" s="38"/>
      <c r="AC228" s="38"/>
      <c r="AD228" s="38"/>
      <c r="AE228" s="38"/>
      <c r="AT228" s="17" t="s">
        <v>305</v>
      </c>
      <c r="AU228" s="17" t="s">
        <v>139</v>
      </c>
    </row>
    <row r="229" s="2" customFormat="1" ht="16.5" customHeight="1">
      <c r="A229" s="38"/>
      <c r="B229" s="39"/>
      <c r="C229" s="218" t="s">
        <v>387</v>
      </c>
      <c r="D229" s="218" t="s">
        <v>129</v>
      </c>
      <c r="E229" s="219" t="s">
        <v>388</v>
      </c>
      <c r="F229" s="220" t="s">
        <v>389</v>
      </c>
      <c r="G229" s="221" t="s">
        <v>369</v>
      </c>
      <c r="H229" s="222">
        <v>2</v>
      </c>
      <c r="I229" s="223"/>
      <c r="J229" s="224">
        <f>ROUND(I229*H229,2)</f>
        <v>0</v>
      </c>
      <c r="K229" s="220" t="s">
        <v>193</v>
      </c>
      <c r="L229" s="44"/>
      <c r="M229" s="225" t="s">
        <v>1</v>
      </c>
      <c r="N229" s="226" t="s">
        <v>41</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134</v>
      </c>
      <c r="AT229" s="229" t="s">
        <v>129</v>
      </c>
      <c r="AU229" s="229" t="s">
        <v>139</v>
      </c>
      <c r="AY229" s="17" t="s">
        <v>127</v>
      </c>
      <c r="BE229" s="230">
        <f>IF(N229="základní",J229,0)</f>
        <v>0</v>
      </c>
      <c r="BF229" s="230">
        <f>IF(N229="snížená",J229,0)</f>
        <v>0</v>
      </c>
      <c r="BG229" s="230">
        <f>IF(N229="zákl. přenesená",J229,0)</f>
        <v>0</v>
      </c>
      <c r="BH229" s="230">
        <f>IF(N229="sníž. přenesená",J229,0)</f>
        <v>0</v>
      </c>
      <c r="BI229" s="230">
        <f>IF(N229="nulová",J229,0)</f>
        <v>0</v>
      </c>
      <c r="BJ229" s="17" t="s">
        <v>84</v>
      </c>
      <c r="BK229" s="230">
        <f>ROUND(I229*H229,2)</f>
        <v>0</v>
      </c>
      <c r="BL229" s="17" t="s">
        <v>134</v>
      </c>
      <c r="BM229" s="229" t="s">
        <v>390</v>
      </c>
    </row>
    <row r="230" s="2" customFormat="1">
      <c r="A230" s="38"/>
      <c r="B230" s="39"/>
      <c r="C230" s="40"/>
      <c r="D230" s="233" t="s">
        <v>305</v>
      </c>
      <c r="E230" s="40"/>
      <c r="F230" s="275" t="s">
        <v>391</v>
      </c>
      <c r="G230" s="40"/>
      <c r="H230" s="40"/>
      <c r="I230" s="276"/>
      <c r="J230" s="40"/>
      <c r="K230" s="40"/>
      <c r="L230" s="44"/>
      <c r="M230" s="277"/>
      <c r="N230" s="278"/>
      <c r="O230" s="91"/>
      <c r="P230" s="91"/>
      <c r="Q230" s="91"/>
      <c r="R230" s="91"/>
      <c r="S230" s="91"/>
      <c r="T230" s="92"/>
      <c r="U230" s="38"/>
      <c r="V230" s="38"/>
      <c r="W230" s="38"/>
      <c r="X230" s="38"/>
      <c r="Y230" s="38"/>
      <c r="Z230" s="38"/>
      <c r="AA230" s="38"/>
      <c r="AB230" s="38"/>
      <c r="AC230" s="38"/>
      <c r="AD230" s="38"/>
      <c r="AE230" s="38"/>
      <c r="AT230" s="17" t="s">
        <v>305</v>
      </c>
      <c r="AU230" s="17" t="s">
        <v>139</v>
      </c>
    </row>
    <row r="231" s="2" customFormat="1" ht="16.5" customHeight="1">
      <c r="A231" s="38"/>
      <c r="B231" s="39"/>
      <c r="C231" s="218" t="s">
        <v>392</v>
      </c>
      <c r="D231" s="218" t="s">
        <v>129</v>
      </c>
      <c r="E231" s="219" t="s">
        <v>393</v>
      </c>
      <c r="F231" s="220" t="s">
        <v>394</v>
      </c>
      <c r="G231" s="221" t="s">
        <v>369</v>
      </c>
      <c r="H231" s="222">
        <v>1</v>
      </c>
      <c r="I231" s="223"/>
      <c r="J231" s="224">
        <f>ROUND(I231*H231,2)</f>
        <v>0</v>
      </c>
      <c r="K231" s="220" t="s">
        <v>193</v>
      </c>
      <c r="L231" s="44"/>
      <c r="M231" s="225" t="s">
        <v>1</v>
      </c>
      <c r="N231" s="226" t="s">
        <v>41</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134</v>
      </c>
      <c r="AT231" s="229" t="s">
        <v>129</v>
      </c>
      <c r="AU231" s="229" t="s">
        <v>139</v>
      </c>
      <c r="AY231" s="17" t="s">
        <v>127</v>
      </c>
      <c r="BE231" s="230">
        <f>IF(N231="základní",J231,0)</f>
        <v>0</v>
      </c>
      <c r="BF231" s="230">
        <f>IF(N231="snížená",J231,0)</f>
        <v>0</v>
      </c>
      <c r="BG231" s="230">
        <f>IF(N231="zákl. přenesená",J231,0)</f>
        <v>0</v>
      </c>
      <c r="BH231" s="230">
        <f>IF(N231="sníž. přenesená",J231,0)</f>
        <v>0</v>
      </c>
      <c r="BI231" s="230">
        <f>IF(N231="nulová",J231,0)</f>
        <v>0</v>
      </c>
      <c r="BJ231" s="17" t="s">
        <v>84</v>
      </c>
      <c r="BK231" s="230">
        <f>ROUND(I231*H231,2)</f>
        <v>0</v>
      </c>
      <c r="BL231" s="17" t="s">
        <v>134</v>
      </c>
      <c r="BM231" s="229" t="s">
        <v>395</v>
      </c>
    </row>
    <row r="232" s="2" customFormat="1">
      <c r="A232" s="38"/>
      <c r="B232" s="39"/>
      <c r="C232" s="40"/>
      <c r="D232" s="233" t="s">
        <v>305</v>
      </c>
      <c r="E232" s="40"/>
      <c r="F232" s="275" t="s">
        <v>391</v>
      </c>
      <c r="G232" s="40"/>
      <c r="H232" s="40"/>
      <c r="I232" s="276"/>
      <c r="J232" s="40"/>
      <c r="K232" s="40"/>
      <c r="L232" s="44"/>
      <c r="M232" s="277"/>
      <c r="N232" s="278"/>
      <c r="O232" s="91"/>
      <c r="P232" s="91"/>
      <c r="Q232" s="91"/>
      <c r="R232" s="91"/>
      <c r="S232" s="91"/>
      <c r="T232" s="92"/>
      <c r="U232" s="38"/>
      <c r="V232" s="38"/>
      <c r="W232" s="38"/>
      <c r="X232" s="38"/>
      <c r="Y232" s="38"/>
      <c r="Z232" s="38"/>
      <c r="AA232" s="38"/>
      <c r="AB232" s="38"/>
      <c r="AC232" s="38"/>
      <c r="AD232" s="38"/>
      <c r="AE232" s="38"/>
      <c r="AT232" s="17" t="s">
        <v>305</v>
      </c>
      <c r="AU232" s="17" t="s">
        <v>139</v>
      </c>
    </row>
    <row r="233" s="2" customFormat="1" ht="16.5" customHeight="1">
      <c r="A233" s="38"/>
      <c r="B233" s="39"/>
      <c r="C233" s="218" t="s">
        <v>396</v>
      </c>
      <c r="D233" s="218" t="s">
        <v>129</v>
      </c>
      <c r="E233" s="219" t="s">
        <v>397</v>
      </c>
      <c r="F233" s="220" t="s">
        <v>398</v>
      </c>
      <c r="G233" s="221" t="s">
        <v>369</v>
      </c>
      <c r="H233" s="222">
        <v>2</v>
      </c>
      <c r="I233" s="223"/>
      <c r="J233" s="224">
        <f>ROUND(I233*H233,2)</f>
        <v>0</v>
      </c>
      <c r="K233" s="220" t="s">
        <v>193</v>
      </c>
      <c r="L233" s="44"/>
      <c r="M233" s="225" t="s">
        <v>1</v>
      </c>
      <c r="N233" s="226" t="s">
        <v>41</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134</v>
      </c>
      <c r="AT233" s="229" t="s">
        <v>129</v>
      </c>
      <c r="AU233" s="229" t="s">
        <v>139</v>
      </c>
      <c r="AY233" s="17" t="s">
        <v>127</v>
      </c>
      <c r="BE233" s="230">
        <f>IF(N233="základní",J233,0)</f>
        <v>0</v>
      </c>
      <c r="BF233" s="230">
        <f>IF(N233="snížená",J233,0)</f>
        <v>0</v>
      </c>
      <c r="BG233" s="230">
        <f>IF(N233="zákl. přenesená",J233,0)</f>
        <v>0</v>
      </c>
      <c r="BH233" s="230">
        <f>IF(N233="sníž. přenesená",J233,0)</f>
        <v>0</v>
      </c>
      <c r="BI233" s="230">
        <f>IF(N233="nulová",J233,0)</f>
        <v>0</v>
      </c>
      <c r="BJ233" s="17" t="s">
        <v>84</v>
      </c>
      <c r="BK233" s="230">
        <f>ROUND(I233*H233,2)</f>
        <v>0</v>
      </c>
      <c r="BL233" s="17" t="s">
        <v>134</v>
      </c>
      <c r="BM233" s="229" t="s">
        <v>399</v>
      </c>
    </row>
    <row r="234" s="2" customFormat="1">
      <c r="A234" s="38"/>
      <c r="B234" s="39"/>
      <c r="C234" s="40"/>
      <c r="D234" s="233" t="s">
        <v>305</v>
      </c>
      <c r="E234" s="40"/>
      <c r="F234" s="275" t="s">
        <v>391</v>
      </c>
      <c r="G234" s="40"/>
      <c r="H234" s="40"/>
      <c r="I234" s="276"/>
      <c r="J234" s="40"/>
      <c r="K234" s="40"/>
      <c r="L234" s="44"/>
      <c r="M234" s="277"/>
      <c r="N234" s="278"/>
      <c r="O234" s="91"/>
      <c r="P234" s="91"/>
      <c r="Q234" s="91"/>
      <c r="R234" s="91"/>
      <c r="S234" s="91"/>
      <c r="T234" s="92"/>
      <c r="U234" s="38"/>
      <c r="V234" s="38"/>
      <c r="W234" s="38"/>
      <c r="X234" s="38"/>
      <c r="Y234" s="38"/>
      <c r="Z234" s="38"/>
      <c r="AA234" s="38"/>
      <c r="AB234" s="38"/>
      <c r="AC234" s="38"/>
      <c r="AD234" s="38"/>
      <c r="AE234" s="38"/>
      <c r="AT234" s="17" t="s">
        <v>305</v>
      </c>
      <c r="AU234" s="17" t="s">
        <v>139</v>
      </c>
    </row>
    <row r="235" s="2" customFormat="1" ht="16.5" customHeight="1">
      <c r="A235" s="38"/>
      <c r="B235" s="39"/>
      <c r="C235" s="218" t="s">
        <v>400</v>
      </c>
      <c r="D235" s="218" t="s">
        <v>129</v>
      </c>
      <c r="E235" s="219" t="s">
        <v>401</v>
      </c>
      <c r="F235" s="220" t="s">
        <v>402</v>
      </c>
      <c r="G235" s="221" t="s">
        <v>369</v>
      </c>
      <c r="H235" s="222">
        <v>1</v>
      </c>
      <c r="I235" s="223"/>
      <c r="J235" s="224">
        <f>ROUND(I235*H235,2)</f>
        <v>0</v>
      </c>
      <c r="K235" s="220" t="s">
        <v>193</v>
      </c>
      <c r="L235" s="44"/>
      <c r="M235" s="225" t="s">
        <v>1</v>
      </c>
      <c r="N235" s="226" t="s">
        <v>41</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134</v>
      </c>
      <c r="AT235" s="229" t="s">
        <v>129</v>
      </c>
      <c r="AU235" s="229" t="s">
        <v>139</v>
      </c>
      <c r="AY235" s="17" t="s">
        <v>127</v>
      </c>
      <c r="BE235" s="230">
        <f>IF(N235="základní",J235,0)</f>
        <v>0</v>
      </c>
      <c r="BF235" s="230">
        <f>IF(N235="snížená",J235,0)</f>
        <v>0</v>
      </c>
      <c r="BG235" s="230">
        <f>IF(N235="zákl. přenesená",J235,0)</f>
        <v>0</v>
      </c>
      <c r="BH235" s="230">
        <f>IF(N235="sníž. přenesená",J235,0)</f>
        <v>0</v>
      </c>
      <c r="BI235" s="230">
        <f>IF(N235="nulová",J235,0)</f>
        <v>0</v>
      </c>
      <c r="BJ235" s="17" t="s">
        <v>84</v>
      </c>
      <c r="BK235" s="230">
        <f>ROUND(I235*H235,2)</f>
        <v>0</v>
      </c>
      <c r="BL235" s="17" t="s">
        <v>134</v>
      </c>
      <c r="BM235" s="229" t="s">
        <v>403</v>
      </c>
    </row>
    <row r="236" s="2" customFormat="1">
      <c r="A236" s="38"/>
      <c r="B236" s="39"/>
      <c r="C236" s="40"/>
      <c r="D236" s="233" t="s">
        <v>305</v>
      </c>
      <c r="E236" s="40"/>
      <c r="F236" s="275" t="s">
        <v>391</v>
      </c>
      <c r="G236" s="40"/>
      <c r="H236" s="40"/>
      <c r="I236" s="276"/>
      <c r="J236" s="40"/>
      <c r="K236" s="40"/>
      <c r="L236" s="44"/>
      <c r="M236" s="277"/>
      <c r="N236" s="278"/>
      <c r="O236" s="91"/>
      <c r="P236" s="91"/>
      <c r="Q236" s="91"/>
      <c r="R236" s="91"/>
      <c r="S236" s="91"/>
      <c r="T236" s="92"/>
      <c r="U236" s="38"/>
      <c r="V236" s="38"/>
      <c r="W236" s="38"/>
      <c r="X236" s="38"/>
      <c r="Y236" s="38"/>
      <c r="Z236" s="38"/>
      <c r="AA236" s="38"/>
      <c r="AB236" s="38"/>
      <c r="AC236" s="38"/>
      <c r="AD236" s="38"/>
      <c r="AE236" s="38"/>
      <c r="AT236" s="17" t="s">
        <v>305</v>
      </c>
      <c r="AU236" s="17" t="s">
        <v>139</v>
      </c>
    </row>
    <row r="237" s="2" customFormat="1" ht="16.5" customHeight="1">
      <c r="A237" s="38"/>
      <c r="B237" s="39"/>
      <c r="C237" s="218" t="s">
        <v>404</v>
      </c>
      <c r="D237" s="218" t="s">
        <v>129</v>
      </c>
      <c r="E237" s="219" t="s">
        <v>405</v>
      </c>
      <c r="F237" s="220" t="s">
        <v>406</v>
      </c>
      <c r="G237" s="221" t="s">
        <v>153</v>
      </c>
      <c r="H237" s="222">
        <v>7</v>
      </c>
      <c r="I237" s="223"/>
      <c r="J237" s="224">
        <f>ROUND(I237*H237,2)</f>
        <v>0</v>
      </c>
      <c r="K237" s="220" t="s">
        <v>193</v>
      </c>
      <c r="L237" s="44"/>
      <c r="M237" s="225" t="s">
        <v>1</v>
      </c>
      <c r="N237" s="226" t="s">
        <v>41</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134</v>
      </c>
      <c r="AT237" s="229" t="s">
        <v>129</v>
      </c>
      <c r="AU237" s="229" t="s">
        <v>139</v>
      </c>
      <c r="AY237" s="17" t="s">
        <v>127</v>
      </c>
      <c r="BE237" s="230">
        <f>IF(N237="základní",J237,0)</f>
        <v>0</v>
      </c>
      <c r="BF237" s="230">
        <f>IF(N237="snížená",J237,0)</f>
        <v>0</v>
      </c>
      <c r="BG237" s="230">
        <f>IF(N237="zákl. přenesená",J237,0)</f>
        <v>0</v>
      </c>
      <c r="BH237" s="230">
        <f>IF(N237="sníž. přenesená",J237,0)</f>
        <v>0</v>
      </c>
      <c r="BI237" s="230">
        <f>IF(N237="nulová",J237,0)</f>
        <v>0</v>
      </c>
      <c r="BJ237" s="17" t="s">
        <v>84</v>
      </c>
      <c r="BK237" s="230">
        <f>ROUND(I237*H237,2)</f>
        <v>0</v>
      </c>
      <c r="BL237" s="17" t="s">
        <v>134</v>
      </c>
      <c r="BM237" s="229" t="s">
        <v>407</v>
      </c>
    </row>
    <row r="238" s="2" customFormat="1">
      <c r="A238" s="38"/>
      <c r="B238" s="39"/>
      <c r="C238" s="40"/>
      <c r="D238" s="233" t="s">
        <v>305</v>
      </c>
      <c r="E238" s="40"/>
      <c r="F238" s="275" t="s">
        <v>391</v>
      </c>
      <c r="G238" s="40"/>
      <c r="H238" s="40"/>
      <c r="I238" s="276"/>
      <c r="J238" s="40"/>
      <c r="K238" s="40"/>
      <c r="L238" s="44"/>
      <c r="M238" s="277"/>
      <c r="N238" s="278"/>
      <c r="O238" s="91"/>
      <c r="P238" s="91"/>
      <c r="Q238" s="91"/>
      <c r="R238" s="91"/>
      <c r="S238" s="91"/>
      <c r="T238" s="92"/>
      <c r="U238" s="38"/>
      <c r="V238" s="38"/>
      <c r="W238" s="38"/>
      <c r="X238" s="38"/>
      <c r="Y238" s="38"/>
      <c r="Z238" s="38"/>
      <c r="AA238" s="38"/>
      <c r="AB238" s="38"/>
      <c r="AC238" s="38"/>
      <c r="AD238" s="38"/>
      <c r="AE238" s="38"/>
      <c r="AT238" s="17" t="s">
        <v>305</v>
      </c>
      <c r="AU238" s="17" t="s">
        <v>139</v>
      </c>
    </row>
    <row r="239" s="2" customFormat="1" ht="16.5" customHeight="1">
      <c r="A239" s="38"/>
      <c r="B239" s="39"/>
      <c r="C239" s="218" t="s">
        <v>408</v>
      </c>
      <c r="D239" s="218" t="s">
        <v>129</v>
      </c>
      <c r="E239" s="219" t="s">
        <v>409</v>
      </c>
      <c r="F239" s="220" t="s">
        <v>410</v>
      </c>
      <c r="G239" s="221" t="s">
        <v>153</v>
      </c>
      <c r="H239" s="222">
        <v>7</v>
      </c>
      <c r="I239" s="223"/>
      <c r="J239" s="224">
        <f>ROUND(I239*H239,2)</f>
        <v>0</v>
      </c>
      <c r="K239" s="220" t="s">
        <v>193</v>
      </c>
      <c r="L239" s="44"/>
      <c r="M239" s="225" t="s">
        <v>1</v>
      </c>
      <c r="N239" s="226" t="s">
        <v>41</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134</v>
      </c>
      <c r="AT239" s="229" t="s">
        <v>129</v>
      </c>
      <c r="AU239" s="229" t="s">
        <v>139</v>
      </c>
      <c r="AY239" s="17" t="s">
        <v>127</v>
      </c>
      <c r="BE239" s="230">
        <f>IF(N239="základní",J239,0)</f>
        <v>0</v>
      </c>
      <c r="BF239" s="230">
        <f>IF(N239="snížená",J239,0)</f>
        <v>0</v>
      </c>
      <c r="BG239" s="230">
        <f>IF(N239="zákl. přenesená",J239,0)</f>
        <v>0</v>
      </c>
      <c r="BH239" s="230">
        <f>IF(N239="sníž. přenesená",J239,0)</f>
        <v>0</v>
      </c>
      <c r="BI239" s="230">
        <f>IF(N239="nulová",J239,0)</f>
        <v>0</v>
      </c>
      <c r="BJ239" s="17" t="s">
        <v>84</v>
      </c>
      <c r="BK239" s="230">
        <f>ROUND(I239*H239,2)</f>
        <v>0</v>
      </c>
      <c r="BL239" s="17" t="s">
        <v>134</v>
      </c>
      <c r="BM239" s="229" t="s">
        <v>411</v>
      </c>
    </row>
    <row r="240" s="2" customFormat="1">
      <c r="A240" s="38"/>
      <c r="B240" s="39"/>
      <c r="C240" s="40"/>
      <c r="D240" s="233" t="s">
        <v>305</v>
      </c>
      <c r="E240" s="40"/>
      <c r="F240" s="275" t="s">
        <v>391</v>
      </c>
      <c r="G240" s="40"/>
      <c r="H240" s="40"/>
      <c r="I240" s="276"/>
      <c r="J240" s="40"/>
      <c r="K240" s="40"/>
      <c r="L240" s="44"/>
      <c r="M240" s="277"/>
      <c r="N240" s="278"/>
      <c r="O240" s="91"/>
      <c r="P240" s="91"/>
      <c r="Q240" s="91"/>
      <c r="R240" s="91"/>
      <c r="S240" s="91"/>
      <c r="T240" s="92"/>
      <c r="U240" s="38"/>
      <c r="V240" s="38"/>
      <c r="W240" s="38"/>
      <c r="X240" s="38"/>
      <c r="Y240" s="38"/>
      <c r="Z240" s="38"/>
      <c r="AA240" s="38"/>
      <c r="AB240" s="38"/>
      <c r="AC240" s="38"/>
      <c r="AD240" s="38"/>
      <c r="AE240" s="38"/>
      <c r="AT240" s="17" t="s">
        <v>305</v>
      </c>
      <c r="AU240" s="17" t="s">
        <v>139</v>
      </c>
    </row>
    <row r="241" s="12" customFormat="1" ht="22.8" customHeight="1">
      <c r="A241" s="12"/>
      <c r="B241" s="202"/>
      <c r="C241" s="203"/>
      <c r="D241" s="204" t="s">
        <v>75</v>
      </c>
      <c r="E241" s="216" t="s">
        <v>412</v>
      </c>
      <c r="F241" s="216" t="s">
        <v>413</v>
      </c>
      <c r="G241" s="203"/>
      <c r="H241" s="203"/>
      <c r="I241" s="206"/>
      <c r="J241" s="217">
        <f>BK241</f>
        <v>0</v>
      </c>
      <c r="K241" s="203"/>
      <c r="L241" s="208"/>
      <c r="M241" s="209"/>
      <c r="N241" s="210"/>
      <c r="O241" s="210"/>
      <c r="P241" s="211">
        <f>SUM(P242:P247)</f>
        <v>0</v>
      </c>
      <c r="Q241" s="210"/>
      <c r="R241" s="211">
        <f>SUM(R242:R247)</f>
        <v>0</v>
      </c>
      <c r="S241" s="210"/>
      <c r="T241" s="212">
        <f>SUM(T242:T247)</f>
        <v>0</v>
      </c>
      <c r="U241" s="12"/>
      <c r="V241" s="12"/>
      <c r="W241" s="12"/>
      <c r="X241" s="12"/>
      <c r="Y241" s="12"/>
      <c r="Z241" s="12"/>
      <c r="AA241" s="12"/>
      <c r="AB241" s="12"/>
      <c r="AC241" s="12"/>
      <c r="AD241" s="12"/>
      <c r="AE241" s="12"/>
      <c r="AR241" s="213" t="s">
        <v>84</v>
      </c>
      <c r="AT241" s="214" t="s">
        <v>75</v>
      </c>
      <c r="AU241" s="214" t="s">
        <v>84</v>
      </c>
      <c r="AY241" s="213" t="s">
        <v>127</v>
      </c>
      <c r="BK241" s="215">
        <f>SUM(BK242:BK247)</f>
        <v>0</v>
      </c>
    </row>
    <row r="242" s="2" customFormat="1" ht="16.5" customHeight="1">
      <c r="A242" s="38"/>
      <c r="B242" s="39"/>
      <c r="C242" s="218" t="s">
        <v>414</v>
      </c>
      <c r="D242" s="218" t="s">
        <v>129</v>
      </c>
      <c r="E242" s="219" t="s">
        <v>415</v>
      </c>
      <c r="F242" s="220" t="s">
        <v>416</v>
      </c>
      <c r="G242" s="221" t="s">
        <v>417</v>
      </c>
      <c r="H242" s="222">
        <v>76.474000000000004</v>
      </c>
      <c r="I242" s="223"/>
      <c r="J242" s="224">
        <f>ROUND(I242*H242,2)</f>
        <v>0</v>
      </c>
      <c r="K242" s="220" t="s">
        <v>193</v>
      </c>
      <c r="L242" s="44"/>
      <c r="M242" s="225" t="s">
        <v>1</v>
      </c>
      <c r="N242" s="226" t="s">
        <v>41</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134</v>
      </c>
      <c r="AT242" s="229" t="s">
        <v>129</v>
      </c>
      <c r="AU242" s="229" t="s">
        <v>86</v>
      </c>
      <c r="AY242" s="17" t="s">
        <v>127</v>
      </c>
      <c r="BE242" s="230">
        <f>IF(N242="základní",J242,0)</f>
        <v>0</v>
      </c>
      <c r="BF242" s="230">
        <f>IF(N242="snížená",J242,0)</f>
        <v>0</v>
      </c>
      <c r="BG242" s="230">
        <f>IF(N242="zákl. přenesená",J242,0)</f>
        <v>0</v>
      </c>
      <c r="BH242" s="230">
        <f>IF(N242="sníž. přenesená",J242,0)</f>
        <v>0</v>
      </c>
      <c r="BI242" s="230">
        <f>IF(N242="nulová",J242,0)</f>
        <v>0</v>
      </c>
      <c r="BJ242" s="17" t="s">
        <v>84</v>
      </c>
      <c r="BK242" s="230">
        <f>ROUND(I242*H242,2)</f>
        <v>0</v>
      </c>
      <c r="BL242" s="17" t="s">
        <v>134</v>
      </c>
      <c r="BM242" s="229" t="s">
        <v>418</v>
      </c>
    </row>
    <row r="243" s="2" customFormat="1">
      <c r="A243" s="38"/>
      <c r="B243" s="39"/>
      <c r="C243" s="40"/>
      <c r="D243" s="233" t="s">
        <v>305</v>
      </c>
      <c r="E243" s="40"/>
      <c r="F243" s="275" t="s">
        <v>419</v>
      </c>
      <c r="G243" s="40"/>
      <c r="H243" s="40"/>
      <c r="I243" s="276"/>
      <c r="J243" s="40"/>
      <c r="K243" s="40"/>
      <c r="L243" s="44"/>
      <c r="M243" s="277"/>
      <c r="N243" s="278"/>
      <c r="O243" s="91"/>
      <c r="P243" s="91"/>
      <c r="Q243" s="91"/>
      <c r="R243" s="91"/>
      <c r="S243" s="91"/>
      <c r="T243" s="92"/>
      <c r="U243" s="38"/>
      <c r="V243" s="38"/>
      <c r="W243" s="38"/>
      <c r="X243" s="38"/>
      <c r="Y243" s="38"/>
      <c r="Z243" s="38"/>
      <c r="AA243" s="38"/>
      <c r="AB243" s="38"/>
      <c r="AC243" s="38"/>
      <c r="AD243" s="38"/>
      <c r="AE243" s="38"/>
      <c r="AT243" s="17" t="s">
        <v>305</v>
      </c>
      <c r="AU243" s="17" t="s">
        <v>86</v>
      </c>
    </row>
    <row r="244" s="2" customFormat="1" ht="16.5" customHeight="1">
      <c r="A244" s="38"/>
      <c r="B244" s="39"/>
      <c r="C244" s="218" t="s">
        <v>420</v>
      </c>
      <c r="D244" s="218" t="s">
        <v>129</v>
      </c>
      <c r="E244" s="219" t="s">
        <v>421</v>
      </c>
      <c r="F244" s="220" t="s">
        <v>422</v>
      </c>
      <c r="G244" s="221" t="s">
        <v>417</v>
      </c>
      <c r="H244" s="222">
        <v>76.474000000000004</v>
      </c>
      <c r="I244" s="223"/>
      <c r="J244" s="224">
        <f>ROUND(I244*H244,2)</f>
        <v>0</v>
      </c>
      <c r="K244" s="220" t="s">
        <v>133</v>
      </c>
      <c r="L244" s="44"/>
      <c r="M244" s="225" t="s">
        <v>1</v>
      </c>
      <c r="N244" s="226" t="s">
        <v>41</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134</v>
      </c>
      <c r="AT244" s="229" t="s">
        <v>129</v>
      </c>
      <c r="AU244" s="229" t="s">
        <v>86</v>
      </c>
      <c r="AY244" s="17" t="s">
        <v>127</v>
      </c>
      <c r="BE244" s="230">
        <f>IF(N244="základní",J244,0)</f>
        <v>0</v>
      </c>
      <c r="BF244" s="230">
        <f>IF(N244="snížená",J244,0)</f>
        <v>0</v>
      </c>
      <c r="BG244" s="230">
        <f>IF(N244="zákl. přenesená",J244,0)</f>
        <v>0</v>
      </c>
      <c r="BH244" s="230">
        <f>IF(N244="sníž. přenesená",J244,0)</f>
        <v>0</v>
      </c>
      <c r="BI244" s="230">
        <f>IF(N244="nulová",J244,0)</f>
        <v>0</v>
      </c>
      <c r="BJ244" s="17" t="s">
        <v>84</v>
      </c>
      <c r="BK244" s="230">
        <f>ROUND(I244*H244,2)</f>
        <v>0</v>
      </c>
      <c r="BL244" s="17" t="s">
        <v>134</v>
      </c>
      <c r="BM244" s="229" t="s">
        <v>423</v>
      </c>
    </row>
    <row r="245" s="2" customFormat="1" ht="16.5" customHeight="1">
      <c r="A245" s="38"/>
      <c r="B245" s="39"/>
      <c r="C245" s="218" t="s">
        <v>424</v>
      </c>
      <c r="D245" s="218" t="s">
        <v>129</v>
      </c>
      <c r="E245" s="219" t="s">
        <v>425</v>
      </c>
      <c r="F245" s="220" t="s">
        <v>426</v>
      </c>
      <c r="G245" s="221" t="s">
        <v>417</v>
      </c>
      <c r="H245" s="222">
        <v>1529.48</v>
      </c>
      <c r="I245" s="223"/>
      <c r="J245" s="224">
        <f>ROUND(I245*H245,2)</f>
        <v>0</v>
      </c>
      <c r="K245" s="220" t="s">
        <v>133</v>
      </c>
      <c r="L245" s="44"/>
      <c r="M245" s="225" t="s">
        <v>1</v>
      </c>
      <c r="N245" s="226" t="s">
        <v>41</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134</v>
      </c>
      <c r="AT245" s="229" t="s">
        <v>129</v>
      </c>
      <c r="AU245" s="229" t="s">
        <v>86</v>
      </c>
      <c r="AY245" s="17" t="s">
        <v>127</v>
      </c>
      <c r="BE245" s="230">
        <f>IF(N245="základní",J245,0)</f>
        <v>0</v>
      </c>
      <c r="BF245" s="230">
        <f>IF(N245="snížená",J245,0)</f>
        <v>0</v>
      </c>
      <c r="BG245" s="230">
        <f>IF(N245="zákl. přenesená",J245,0)</f>
        <v>0</v>
      </c>
      <c r="BH245" s="230">
        <f>IF(N245="sníž. přenesená",J245,0)</f>
        <v>0</v>
      </c>
      <c r="BI245" s="230">
        <f>IF(N245="nulová",J245,0)</f>
        <v>0</v>
      </c>
      <c r="BJ245" s="17" t="s">
        <v>84</v>
      </c>
      <c r="BK245" s="230">
        <f>ROUND(I245*H245,2)</f>
        <v>0</v>
      </c>
      <c r="BL245" s="17" t="s">
        <v>134</v>
      </c>
      <c r="BM245" s="229" t="s">
        <v>427</v>
      </c>
    </row>
    <row r="246" s="13" customFormat="1">
      <c r="A246" s="13"/>
      <c r="B246" s="231"/>
      <c r="C246" s="232"/>
      <c r="D246" s="233" t="s">
        <v>172</v>
      </c>
      <c r="E246" s="232"/>
      <c r="F246" s="235" t="s">
        <v>428</v>
      </c>
      <c r="G246" s="232"/>
      <c r="H246" s="236">
        <v>1529.48</v>
      </c>
      <c r="I246" s="237"/>
      <c r="J246" s="232"/>
      <c r="K246" s="232"/>
      <c r="L246" s="238"/>
      <c r="M246" s="239"/>
      <c r="N246" s="240"/>
      <c r="O246" s="240"/>
      <c r="P246" s="240"/>
      <c r="Q246" s="240"/>
      <c r="R246" s="240"/>
      <c r="S246" s="240"/>
      <c r="T246" s="241"/>
      <c r="U246" s="13"/>
      <c r="V246" s="13"/>
      <c r="W246" s="13"/>
      <c r="X246" s="13"/>
      <c r="Y246" s="13"/>
      <c r="Z246" s="13"/>
      <c r="AA246" s="13"/>
      <c r="AB246" s="13"/>
      <c r="AC246" s="13"/>
      <c r="AD246" s="13"/>
      <c r="AE246" s="13"/>
      <c r="AT246" s="242" t="s">
        <v>172</v>
      </c>
      <c r="AU246" s="242" t="s">
        <v>86</v>
      </c>
      <c r="AV246" s="13" t="s">
        <v>86</v>
      </c>
      <c r="AW246" s="13" t="s">
        <v>4</v>
      </c>
      <c r="AX246" s="13" t="s">
        <v>84</v>
      </c>
      <c r="AY246" s="242" t="s">
        <v>127</v>
      </c>
    </row>
    <row r="247" s="2" customFormat="1" ht="16.5" customHeight="1">
      <c r="A247" s="38"/>
      <c r="B247" s="39"/>
      <c r="C247" s="218" t="s">
        <v>429</v>
      </c>
      <c r="D247" s="218" t="s">
        <v>129</v>
      </c>
      <c r="E247" s="219" t="s">
        <v>430</v>
      </c>
      <c r="F247" s="220" t="s">
        <v>431</v>
      </c>
      <c r="G247" s="221" t="s">
        <v>417</v>
      </c>
      <c r="H247" s="222">
        <v>76.474000000000004</v>
      </c>
      <c r="I247" s="223"/>
      <c r="J247" s="224">
        <f>ROUND(I247*H247,2)</f>
        <v>0</v>
      </c>
      <c r="K247" s="220" t="s">
        <v>133</v>
      </c>
      <c r="L247" s="44"/>
      <c r="M247" s="225" t="s">
        <v>1</v>
      </c>
      <c r="N247" s="226" t="s">
        <v>41</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134</v>
      </c>
      <c r="AT247" s="229" t="s">
        <v>129</v>
      </c>
      <c r="AU247" s="229" t="s">
        <v>86</v>
      </c>
      <c r="AY247" s="17" t="s">
        <v>127</v>
      </c>
      <c r="BE247" s="230">
        <f>IF(N247="základní",J247,0)</f>
        <v>0</v>
      </c>
      <c r="BF247" s="230">
        <f>IF(N247="snížená",J247,0)</f>
        <v>0</v>
      </c>
      <c r="BG247" s="230">
        <f>IF(N247="zákl. přenesená",J247,0)</f>
        <v>0</v>
      </c>
      <c r="BH247" s="230">
        <f>IF(N247="sníž. přenesená",J247,0)</f>
        <v>0</v>
      </c>
      <c r="BI247" s="230">
        <f>IF(N247="nulová",J247,0)</f>
        <v>0</v>
      </c>
      <c r="BJ247" s="17" t="s">
        <v>84</v>
      </c>
      <c r="BK247" s="230">
        <f>ROUND(I247*H247,2)</f>
        <v>0</v>
      </c>
      <c r="BL247" s="17" t="s">
        <v>134</v>
      </c>
      <c r="BM247" s="229" t="s">
        <v>432</v>
      </c>
    </row>
    <row r="248" s="12" customFormat="1" ht="22.8" customHeight="1">
      <c r="A248" s="12"/>
      <c r="B248" s="202"/>
      <c r="C248" s="203"/>
      <c r="D248" s="204" t="s">
        <v>75</v>
      </c>
      <c r="E248" s="216" t="s">
        <v>433</v>
      </c>
      <c r="F248" s="216" t="s">
        <v>434</v>
      </c>
      <c r="G248" s="203"/>
      <c r="H248" s="203"/>
      <c r="I248" s="206"/>
      <c r="J248" s="217">
        <f>BK248</f>
        <v>0</v>
      </c>
      <c r="K248" s="203"/>
      <c r="L248" s="208"/>
      <c r="M248" s="209"/>
      <c r="N248" s="210"/>
      <c r="O248" s="210"/>
      <c r="P248" s="211">
        <f>SUM(P249:P250)</f>
        <v>0</v>
      </c>
      <c r="Q248" s="210"/>
      <c r="R248" s="211">
        <f>SUM(R249:R250)</f>
        <v>0</v>
      </c>
      <c r="S248" s="210"/>
      <c r="T248" s="212">
        <f>SUM(T249:T250)</f>
        <v>0</v>
      </c>
      <c r="U248" s="12"/>
      <c r="V248" s="12"/>
      <c r="W248" s="12"/>
      <c r="X248" s="12"/>
      <c r="Y248" s="12"/>
      <c r="Z248" s="12"/>
      <c r="AA248" s="12"/>
      <c r="AB248" s="12"/>
      <c r="AC248" s="12"/>
      <c r="AD248" s="12"/>
      <c r="AE248" s="12"/>
      <c r="AR248" s="213" t="s">
        <v>84</v>
      </c>
      <c r="AT248" s="214" t="s">
        <v>75</v>
      </c>
      <c r="AU248" s="214" t="s">
        <v>84</v>
      </c>
      <c r="AY248" s="213" t="s">
        <v>127</v>
      </c>
      <c r="BK248" s="215">
        <f>SUM(BK249:BK250)</f>
        <v>0</v>
      </c>
    </row>
    <row r="249" s="2" customFormat="1" ht="16.5" customHeight="1">
      <c r="A249" s="38"/>
      <c r="B249" s="39"/>
      <c r="C249" s="218" t="s">
        <v>435</v>
      </c>
      <c r="D249" s="218" t="s">
        <v>129</v>
      </c>
      <c r="E249" s="219" t="s">
        <v>436</v>
      </c>
      <c r="F249" s="220" t="s">
        <v>437</v>
      </c>
      <c r="G249" s="221" t="s">
        <v>417</v>
      </c>
      <c r="H249" s="222">
        <v>251.255</v>
      </c>
      <c r="I249" s="223"/>
      <c r="J249" s="224">
        <f>ROUND(I249*H249,2)</f>
        <v>0</v>
      </c>
      <c r="K249" s="220" t="s">
        <v>133</v>
      </c>
      <c r="L249" s="44"/>
      <c r="M249" s="225" t="s">
        <v>1</v>
      </c>
      <c r="N249" s="226" t="s">
        <v>41</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134</v>
      </c>
      <c r="AT249" s="229" t="s">
        <v>129</v>
      </c>
      <c r="AU249" s="229" t="s">
        <v>86</v>
      </c>
      <c r="AY249" s="17" t="s">
        <v>127</v>
      </c>
      <c r="BE249" s="230">
        <f>IF(N249="základní",J249,0)</f>
        <v>0</v>
      </c>
      <c r="BF249" s="230">
        <f>IF(N249="snížená",J249,0)</f>
        <v>0</v>
      </c>
      <c r="BG249" s="230">
        <f>IF(N249="zákl. přenesená",J249,0)</f>
        <v>0</v>
      </c>
      <c r="BH249" s="230">
        <f>IF(N249="sníž. přenesená",J249,0)</f>
        <v>0</v>
      </c>
      <c r="BI249" s="230">
        <f>IF(N249="nulová",J249,0)</f>
        <v>0</v>
      </c>
      <c r="BJ249" s="17" t="s">
        <v>84</v>
      </c>
      <c r="BK249" s="230">
        <f>ROUND(I249*H249,2)</f>
        <v>0</v>
      </c>
      <c r="BL249" s="17" t="s">
        <v>134</v>
      </c>
      <c r="BM249" s="229" t="s">
        <v>438</v>
      </c>
    </row>
    <row r="250" s="2" customFormat="1" ht="21.75" customHeight="1">
      <c r="A250" s="38"/>
      <c r="B250" s="39"/>
      <c r="C250" s="218" t="s">
        <v>439</v>
      </c>
      <c r="D250" s="218" t="s">
        <v>129</v>
      </c>
      <c r="E250" s="219" t="s">
        <v>440</v>
      </c>
      <c r="F250" s="220" t="s">
        <v>441</v>
      </c>
      <c r="G250" s="221" t="s">
        <v>417</v>
      </c>
      <c r="H250" s="222">
        <v>251.255</v>
      </c>
      <c r="I250" s="223"/>
      <c r="J250" s="224">
        <f>ROUND(I250*H250,2)</f>
        <v>0</v>
      </c>
      <c r="K250" s="220" t="s">
        <v>133</v>
      </c>
      <c r="L250" s="44"/>
      <c r="M250" s="279" t="s">
        <v>1</v>
      </c>
      <c r="N250" s="280" t="s">
        <v>41</v>
      </c>
      <c r="O250" s="281"/>
      <c r="P250" s="282">
        <f>O250*H250</f>
        <v>0</v>
      </c>
      <c r="Q250" s="282">
        <v>0</v>
      </c>
      <c r="R250" s="282">
        <f>Q250*H250</f>
        <v>0</v>
      </c>
      <c r="S250" s="282">
        <v>0</v>
      </c>
      <c r="T250" s="283">
        <f>S250*H250</f>
        <v>0</v>
      </c>
      <c r="U250" s="38"/>
      <c r="V250" s="38"/>
      <c r="W250" s="38"/>
      <c r="X250" s="38"/>
      <c r="Y250" s="38"/>
      <c r="Z250" s="38"/>
      <c r="AA250" s="38"/>
      <c r="AB250" s="38"/>
      <c r="AC250" s="38"/>
      <c r="AD250" s="38"/>
      <c r="AE250" s="38"/>
      <c r="AR250" s="229" t="s">
        <v>134</v>
      </c>
      <c r="AT250" s="229" t="s">
        <v>129</v>
      </c>
      <c r="AU250" s="229" t="s">
        <v>86</v>
      </c>
      <c r="AY250" s="17" t="s">
        <v>127</v>
      </c>
      <c r="BE250" s="230">
        <f>IF(N250="základní",J250,0)</f>
        <v>0</v>
      </c>
      <c r="BF250" s="230">
        <f>IF(N250="snížená",J250,0)</f>
        <v>0</v>
      </c>
      <c r="BG250" s="230">
        <f>IF(N250="zákl. přenesená",J250,0)</f>
        <v>0</v>
      </c>
      <c r="BH250" s="230">
        <f>IF(N250="sníž. přenesená",J250,0)</f>
        <v>0</v>
      </c>
      <c r="BI250" s="230">
        <f>IF(N250="nulová",J250,0)</f>
        <v>0</v>
      </c>
      <c r="BJ250" s="17" t="s">
        <v>84</v>
      </c>
      <c r="BK250" s="230">
        <f>ROUND(I250*H250,2)</f>
        <v>0</v>
      </c>
      <c r="BL250" s="17" t="s">
        <v>134</v>
      </c>
      <c r="BM250" s="229" t="s">
        <v>442</v>
      </c>
    </row>
    <row r="251" s="2" customFormat="1" ht="6.96" customHeight="1">
      <c r="A251" s="38"/>
      <c r="B251" s="66"/>
      <c r="C251" s="67"/>
      <c r="D251" s="67"/>
      <c r="E251" s="67"/>
      <c r="F251" s="67"/>
      <c r="G251" s="67"/>
      <c r="H251" s="67"/>
      <c r="I251" s="67"/>
      <c r="J251" s="67"/>
      <c r="K251" s="67"/>
      <c r="L251" s="44"/>
      <c r="M251" s="38"/>
      <c r="O251" s="38"/>
      <c r="P251" s="38"/>
      <c r="Q251" s="38"/>
      <c r="R251" s="38"/>
      <c r="S251" s="38"/>
      <c r="T251" s="38"/>
      <c r="U251" s="38"/>
      <c r="V251" s="38"/>
      <c r="W251" s="38"/>
      <c r="X251" s="38"/>
      <c r="Y251" s="38"/>
      <c r="Z251" s="38"/>
      <c r="AA251" s="38"/>
      <c r="AB251" s="38"/>
      <c r="AC251" s="38"/>
      <c r="AD251" s="38"/>
      <c r="AE251" s="38"/>
    </row>
  </sheetData>
  <sheetProtection sheet="1" autoFilter="0" formatColumns="0" formatRows="0" objects="1" scenarios="1" spinCount="100000" saltValue="9hUYG2G7xZG9YLHZTeBY0ImmkIHUkqP8geYltnOE12FVq2i9IZWw6RGel/UKnlOE7kvKLIC21DhDc2weGHlcvQ==" hashValue="LOqqtq2JmIpdorfybrmskea47bJe7BRjMO1DG7e5R4elnrWwnaX3i1ht1qPmQclH8Qftmo9wEsTPPi9R2i4zlg==" algorithmName="SHA-512" password="E785"/>
  <autoFilter ref="C123:K25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row>
    <row r="3" s="1" customFormat="1" ht="6.96" customHeight="1">
      <c r="B3" s="136"/>
      <c r="C3" s="137"/>
      <c r="D3" s="137"/>
      <c r="E3" s="137"/>
      <c r="F3" s="137"/>
      <c r="G3" s="137"/>
      <c r="H3" s="137"/>
      <c r="I3" s="137"/>
      <c r="J3" s="137"/>
      <c r="K3" s="137"/>
      <c r="L3" s="20"/>
      <c r="AT3" s="17" t="s">
        <v>86</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PŘECHOD PRO CHODCE A CHODNÍK U AUTOBUSOVÉ ZASTÁVKY UL. TŘANOVICKÁ</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443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28. 6. 2024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34</v>
      </c>
      <c r="E26" s="38"/>
      <c r="F26" s="38"/>
      <c r="G26" s="38"/>
      <c r="H26" s="38"/>
      <c r="I26" s="38"/>
      <c r="J26" s="38"/>
      <c r="K26" s="38"/>
      <c r="L26" s="63"/>
      <c r="S26" s="38"/>
      <c r="T26" s="38"/>
      <c r="U26" s="38"/>
      <c r="V26" s="38"/>
      <c r="W26" s="38"/>
      <c r="X26" s="38"/>
      <c r="Y26" s="38"/>
      <c r="Z26" s="38"/>
      <c r="AA26" s="38"/>
      <c r="AB26" s="38"/>
      <c r="AC26" s="38"/>
      <c r="AD26" s="38"/>
      <c r="AE26" s="38"/>
    </row>
    <row r="27" s="8" customFormat="1" ht="119.25" customHeight="1">
      <c r="A27" s="145"/>
      <c r="B27" s="146"/>
      <c r="C27" s="145"/>
      <c r="D27" s="145"/>
      <c r="E27" s="147" t="s">
        <v>35</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ROUND((SUM(BE117:BE119)),  2)</f>
        <v>0</v>
      </c>
      <c r="G33" s="38"/>
      <c r="H33" s="38"/>
      <c r="I33" s="155">
        <v>0.20999999999999999</v>
      </c>
      <c r="J33" s="154">
        <f>ROUND(((SUM(BE117:BE119))*I33),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ROUND((SUM(BF117:BF119)),  2)</f>
        <v>0</v>
      </c>
      <c r="G34" s="38"/>
      <c r="H34" s="38"/>
      <c r="I34" s="155">
        <v>0.12</v>
      </c>
      <c r="J34" s="154">
        <f>ROUND(((SUM(BF117:BF119))*I34),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ROUND((SUM(BG117:BG119)),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ROUND((SUM(BH117:BH119)),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ROUND((SUM(BI117:BI119)),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PŘECHOD PRO CHODCE A CHODNÍK U AUTOBUSOVÉ ZASTÁVKY UL. TŘANOVICKÁ</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SO 400.1 - VEŘEJNÉ OSVĚTLENÍ  </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28. 6. 2024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Obec Těrlicko</v>
      </c>
      <c r="G91" s="40"/>
      <c r="H91" s="40"/>
      <c r="I91" s="32" t="s">
        <v>30</v>
      </c>
      <c r="J91" s="36" t="str">
        <f>E21</f>
        <v>INPROS F-M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J117</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444</v>
      </c>
      <c r="E97" s="182"/>
      <c r="F97" s="182"/>
      <c r="G97" s="182"/>
      <c r="H97" s="182"/>
      <c r="I97" s="182"/>
      <c r="J97" s="183">
        <f>J118</f>
        <v>0</v>
      </c>
      <c r="K97" s="180"/>
      <c r="L97" s="184"/>
      <c r="S97" s="9"/>
      <c r="T97" s="9"/>
      <c r="U97" s="9"/>
      <c r="V97" s="9"/>
      <c r="W97" s="9"/>
      <c r="X97" s="9"/>
      <c r="Y97" s="9"/>
      <c r="Z97" s="9"/>
      <c r="AA97" s="9"/>
      <c r="AB97" s="9"/>
      <c r="AC97" s="9"/>
      <c r="AD97" s="9"/>
      <c r="AE97" s="9"/>
    </row>
    <row r="98" s="2" customFormat="1" ht="21.84" customHeight="1">
      <c r="A98" s="38"/>
      <c r="B98" s="39"/>
      <c r="C98" s="40"/>
      <c r="D98" s="40"/>
      <c r="E98" s="40"/>
      <c r="F98" s="40"/>
      <c r="G98" s="40"/>
      <c r="H98" s="40"/>
      <c r="I98" s="40"/>
      <c r="J98" s="40"/>
      <c r="K98" s="40"/>
      <c r="L98" s="63"/>
      <c r="S98" s="38"/>
      <c r="T98" s="38"/>
      <c r="U98" s="38"/>
      <c r="V98" s="38"/>
      <c r="W98" s="38"/>
      <c r="X98" s="38"/>
      <c r="Y98" s="38"/>
      <c r="Z98" s="38"/>
      <c r="AA98" s="38"/>
      <c r="AB98" s="38"/>
      <c r="AC98" s="38"/>
      <c r="AD98" s="38"/>
      <c r="AE98" s="38"/>
    </row>
    <row r="99" s="2" customFormat="1" ht="6.96" customHeight="1">
      <c r="A99" s="38"/>
      <c r="B99" s="66"/>
      <c r="C99" s="67"/>
      <c r="D99" s="67"/>
      <c r="E99" s="67"/>
      <c r="F99" s="67"/>
      <c r="G99" s="67"/>
      <c r="H99" s="67"/>
      <c r="I99" s="67"/>
      <c r="J99" s="67"/>
      <c r="K99" s="67"/>
      <c r="L99" s="63"/>
      <c r="S99" s="38"/>
      <c r="T99" s="38"/>
      <c r="U99" s="38"/>
      <c r="V99" s="38"/>
      <c r="W99" s="38"/>
      <c r="X99" s="38"/>
      <c r="Y99" s="38"/>
      <c r="Z99" s="38"/>
      <c r="AA99" s="38"/>
      <c r="AB99" s="38"/>
      <c r="AC99" s="38"/>
      <c r="AD99" s="38"/>
      <c r="AE99" s="38"/>
    </row>
    <row r="103" s="2" customFormat="1" ht="6.96" customHeight="1">
      <c r="A103" s="38"/>
      <c r="B103" s="68"/>
      <c r="C103" s="69"/>
      <c r="D103" s="69"/>
      <c r="E103" s="69"/>
      <c r="F103" s="69"/>
      <c r="G103" s="69"/>
      <c r="H103" s="69"/>
      <c r="I103" s="69"/>
      <c r="J103" s="69"/>
      <c r="K103" s="69"/>
      <c r="L103" s="63"/>
      <c r="S103" s="38"/>
      <c r="T103" s="38"/>
      <c r="U103" s="38"/>
      <c r="V103" s="38"/>
      <c r="W103" s="38"/>
      <c r="X103" s="38"/>
      <c r="Y103" s="38"/>
      <c r="Z103" s="38"/>
      <c r="AA103" s="38"/>
      <c r="AB103" s="38"/>
      <c r="AC103" s="38"/>
      <c r="AD103" s="38"/>
      <c r="AE103" s="38"/>
    </row>
    <row r="104" s="2" customFormat="1" ht="24.96" customHeight="1">
      <c r="A104" s="38"/>
      <c r="B104" s="39"/>
      <c r="C104" s="23" t="s">
        <v>112</v>
      </c>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12" customHeight="1">
      <c r="A106" s="38"/>
      <c r="B106" s="39"/>
      <c r="C106" s="32" t="s">
        <v>16</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6.5" customHeight="1">
      <c r="A107" s="38"/>
      <c r="B107" s="39"/>
      <c r="C107" s="40"/>
      <c r="D107" s="40"/>
      <c r="E107" s="174" t="str">
        <f>E7</f>
        <v>PŘECHOD PRO CHODCE A CHODNÍK U AUTOBUSOVÉ ZASTÁVKY UL. TŘANOVICKÁ</v>
      </c>
      <c r="F107" s="32"/>
      <c r="G107" s="32"/>
      <c r="H107" s="32"/>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97</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76" t="str">
        <f>E9</f>
        <v xml:space="preserve">SO 400.1 - VEŘEJNÉ OSVĚTLENÍ  </v>
      </c>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20</v>
      </c>
      <c r="D111" s="40"/>
      <c r="E111" s="40"/>
      <c r="F111" s="27" t="str">
        <f>F12</f>
        <v xml:space="preserve"> </v>
      </c>
      <c r="G111" s="40"/>
      <c r="H111" s="40"/>
      <c r="I111" s="32" t="s">
        <v>22</v>
      </c>
      <c r="J111" s="79" t="str">
        <f>IF(J12="","",J12)</f>
        <v>28. 6. 2024</v>
      </c>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5.15" customHeight="1">
      <c r="A113" s="38"/>
      <c r="B113" s="39"/>
      <c r="C113" s="32" t="s">
        <v>24</v>
      </c>
      <c r="D113" s="40"/>
      <c r="E113" s="40"/>
      <c r="F113" s="27" t="str">
        <f>E15</f>
        <v>Obec Těrlicko</v>
      </c>
      <c r="G113" s="40"/>
      <c r="H113" s="40"/>
      <c r="I113" s="32" t="s">
        <v>30</v>
      </c>
      <c r="J113" s="36" t="str">
        <f>E21</f>
        <v>INPROS F-M s.r.o.</v>
      </c>
      <c r="K113" s="40"/>
      <c r="L113" s="63"/>
      <c r="S113" s="38"/>
      <c r="T113" s="38"/>
      <c r="U113" s="38"/>
      <c r="V113" s="38"/>
      <c r="W113" s="38"/>
      <c r="X113" s="38"/>
      <c r="Y113" s="38"/>
      <c r="Z113" s="38"/>
      <c r="AA113" s="38"/>
      <c r="AB113" s="38"/>
      <c r="AC113" s="38"/>
      <c r="AD113" s="38"/>
      <c r="AE113" s="38"/>
    </row>
    <row r="114" s="2" customFormat="1" ht="15.15" customHeight="1">
      <c r="A114" s="38"/>
      <c r="B114" s="39"/>
      <c r="C114" s="32" t="s">
        <v>28</v>
      </c>
      <c r="D114" s="40"/>
      <c r="E114" s="40"/>
      <c r="F114" s="27" t="str">
        <f>IF(E18="","",E18)</f>
        <v>Vyplň údaj</v>
      </c>
      <c r="G114" s="40"/>
      <c r="H114" s="40"/>
      <c r="I114" s="32" t="s">
        <v>33</v>
      </c>
      <c r="J114" s="36" t="str">
        <f>E24</f>
        <v xml:space="preserve"> </v>
      </c>
      <c r="K114" s="40"/>
      <c r="L114" s="63"/>
      <c r="S114" s="38"/>
      <c r="T114" s="38"/>
      <c r="U114" s="38"/>
      <c r="V114" s="38"/>
      <c r="W114" s="38"/>
      <c r="X114" s="38"/>
      <c r="Y114" s="38"/>
      <c r="Z114" s="38"/>
      <c r="AA114" s="38"/>
      <c r="AB114" s="38"/>
      <c r="AC114" s="38"/>
      <c r="AD114" s="38"/>
      <c r="AE114" s="38"/>
    </row>
    <row r="115" s="2" customFormat="1" ht="10.32"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11" customFormat="1" ht="29.28" customHeight="1">
      <c r="A116" s="191"/>
      <c r="B116" s="192"/>
      <c r="C116" s="193" t="s">
        <v>113</v>
      </c>
      <c r="D116" s="194" t="s">
        <v>61</v>
      </c>
      <c r="E116" s="194" t="s">
        <v>57</v>
      </c>
      <c r="F116" s="194" t="s">
        <v>58</v>
      </c>
      <c r="G116" s="194" t="s">
        <v>114</v>
      </c>
      <c r="H116" s="194" t="s">
        <v>115</v>
      </c>
      <c r="I116" s="194" t="s">
        <v>116</v>
      </c>
      <c r="J116" s="194" t="s">
        <v>101</v>
      </c>
      <c r="K116" s="195" t="s">
        <v>117</v>
      </c>
      <c r="L116" s="196"/>
      <c r="M116" s="100" t="s">
        <v>1</v>
      </c>
      <c r="N116" s="101" t="s">
        <v>40</v>
      </c>
      <c r="O116" s="101" t="s">
        <v>118</v>
      </c>
      <c r="P116" s="101" t="s">
        <v>119</v>
      </c>
      <c r="Q116" s="101" t="s">
        <v>120</v>
      </c>
      <c r="R116" s="101" t="s">
        <v>121</v>
      </c>
      <c r="S116" s="101" t="s">
        <v>122</v>
      </c>
      <c r="T116" s="102" t="s">
        <v>123</v>
      </c>
      <c r="U116" s="191"/>
      <c r="V116" s="191"/>
      <c r="W116" s="191"/>
      <c r="X116" s="191"/>
      <c r="Y116" s="191"/>
      <c r="Z116" s="191"/>
      <c r="AA116" s="191"/>
      <c r="AB116" s="191"/>
      <c r="AC116" s="191"/>
      <c r="AD116" s="191"/>
      <c r="AE116" s="191"/>
    </row>
    <row r="117" s="2" customFormat="1" ht="22.8" customHeight="1">
      <c r="A117" s="38"/>
      <c r="B117" s="39"/>
      <c r="C117" s="107" t="s">
        <v>124</v>
      </c>
      <c r="D117" s="40"/>
      <c r="E117" s="40"/>
      <c r="F117" s="40"/>
      <c r="G117" s="40"/>
      <c r="H117" s="40"/>
      <c r="I117" s="40"/>
      <c r="J117" s="197">
        <f>BK117</f>
        <v>0</v>
      </c>
      <c r="K117" s="40"/>
      <c r="L117" s="44"/>
      <c r="M117" s="103"/>
      <c r="N117" s="198"/>
      <c r="O117" s="104"/>
      <c r="P117" s="199">
        <f>P118</f>
        <v>0</v>
      </c>
      <c r="Q117" s="104"/>
      <c r="R117" s="199">
        <f>R118</f>
        <v>0</v>
      </c>
      <c r="S117" s="104"/>
      <c r="T117" s="200">
        <f>T118</f>
        <v>0</v>
      </c>
      <c r="U117" s="38"/>
      <c r="V117" s="38"/>
      <c r="W117" s="38"/>
      <c r="X117" s="38"/>
      <c r="Y117" s="38"/>
      <c r="Z117" s="38"/>
      <c r="AA117" s="38"/>
      <c r="AB117" s="38"/>
      <c r="AC117" s="38"/>
      <c r="AD117" s="38"/>
      <c r="AE117" s="38"/>
      <c r="AT117" s="17" t="s">
        <v>75</v>
      </c>
      <c r="AU117" s="17" t="s">
        <v>103</v>
      </c>
      <c r="BK117" s="201">
        <f>BK118</f>
        <v>0</v>
      </c>
    </row>
    <row r="118" s="12" customFormat="1" ht="25.92" customHeight="1">
      <c r="A118" s="12"/>
      <c r="B118" s="202"/>
      <c r="C118" s="203"/>
      <c r="D118" s="204" t="s">
        <v>75</v>
      </c>
      <c r="E118" s="205" t="s">
        <v>445</v>
      </c>
      <c r="F118" s="205" t="s">
        <v>446</v>
      </c>
      <c r="G118" s="203"/>
      <c r="H118" s="203"/>
      <c r="I118" s="206"/>
      <c r="J118" s="207">
        <f>BK118</f>
        <v>0</v>
      </c>
      <c r="K118" s="203"/>
      <c r="L118" s="208"/>
      <c r="M118" s="209"/>
      <c r="N118" s="210"/>
      <c r="O118" s="210"/>
      <c r="P118" s="211">
        <f>P119</f>
        <v>0</v>
      </c>
      <c r="Q118" s="210"/>
      <c r="R118" s="211">
        <f>R119</f>
        <v>0</v>
      </c>
      <c r="S118" s="210"/>
      <c r="T118" s="212">
        <f>T119</f>
        <v>0</v>
      </c>
      <c r="U118" s="12"/>
      <c r="V118" s="12"/>
      <c r="W118" s="12"/>
      <c r="X118" s="12"/>
      <c r="Y118" s="12"/>
      <c r="Z118" s="12"/>
      <c r="AA118" s="12"/>
      <c r="AB118" s="12"/>
      <c r="AC118" s="12"/>
      <c r="AD118" s="12"/>
      <c r="AE118" s="12"/>
      <c r="AR118" s="213" t="s">
        <v>134</v>
      </c>
      <c r="AT118" s="214" t="s">
        <v>75</v>
      </c>
      <c r="AU118" s="214" t="s">
        <v>76</v>
      </c>
      <c r="AY118" s="213" t="s">
        <v>127</v>
      </c>
      <c r="BK118" s="215">
        <f>BK119</f>
        <v>0</v>
      </c>
    </row>
    <row r="119" s="2" customFormat="1" ht="16.5" customHeight="1">
      <c r="A119" s="38"/>
      <c r="B119" s="39"/>
      <c r="C119" s="218" t="s">
        <v>84</v>
      </c>
      <c r="D119" s="218" t="s">
        <v>129</v>
      </c>
      <c r="E119" s="219" t="s">
        <v>447</v>
      </c>
      <c r="F119" s="220" t="s">
        <v>448</v>
      </c>
      <c r="G119" s="221" t="s">
        <v>449</v>
      </c>
      <c r="H119" s="222">
        <v>1</v>
      </c>
      <c r="I119" s="223"/>
      <c r="J119" s="224">
        <f>ROUND(I119*H119,2)</f>
        <v>0</v>
      </c>
      <c r="K119" s="220" t="s">
        <v>1</v>
      </c>
      <c r="L119" s="44"/>
      <c r="M119" s="279" t="s">
        <v>1</v>
      </c>
      <c r="N119" s="280" t="s">
        <v>41</v>
      </c>
      <c r="O119" s="281"/>
      <c r="P119" s="282">
        <f>O119*H119</f>
        <v>0</v>
      </c>
      <c r="Q119" s="282">
        <v>0</v>
      </c>
      <c r="R119" s="282">
        <f>Q119*H119</f>
        <v>0</v>
      </c>
      <c r="S119" s="282">
        <v>0</v>
      </c>
      <c r="T119" s="283">
        <f>S119*H119</f>
        <v>0</v>
      </c>
      <c r="U119" s="38"/>
      <c r="V119" s="38"/>
      <c r="W119" s="38"/>
      <c r="X119" s="38"/>
      <c r="Y119" s="38"/>
      <c r="Z119" s="38"/>
      <c r="AA119" s="38"/>
      <c r="AB119" s="38"/>
      <c r="AC119" s="38"/>
      <c r="AD119" s="38"/>
      <c r="AE119" s="38"/>
      <c r="AR119" s="229" t="s">
        <v>450</v>
      </c>
      <c r="AT119" s="229" t="s">
        <v>129</v>
      </c>
      <c r="AU119" s="229" t="s">
        <v>84</v>
      </c>
      <c r="AY119" s="17" t="s">
        <v>127</v>
      </c>
      <c r="BE119" s="230">
        <f>IF(N119="základní",J119,0)</f>
        <v>0</v>
      </c>
      <c r="BF119" s="230">
        <f>IF(N119="snížená",J119,0)</f>
        <v>0</v>
      </c>
      <c r="BG119" s="230">
        <f>IF(N119="zákl. přenesená",J119,0)</f>
        <v>0</v>
      </c>
      <c r="BH119" s="230">
        <f>IF(N119="sníž. přenesená",J119,0)</f>
        <v>0</v>
      </c>
      <c r="BI119" s="230">
        <f>IF(N119="nulová",J119,0)</f>
        <v>0</v>
      </c>
      <c r="BJ119" s="17" t="s">
        <v>84</v>
      </c>
      <c r="BK119" s="230">
        <f>ROUND(I119*H119,2)</f>
        <v>0</v>
      </c>
      <c r="BL119" s="17" t="s">
        <v>450</v>
      </c>
      <c r="BM119" s="229" t="s">
        <v>451</v>
      </c>
    </row>
    <row r="120" s="2" customFormat="1" ht="6.96" customHeight="1">
      <c r="A120" s="38"/>
      <c r="B120" s="66"/>
      <c r="C120" s="67"/>
      <c r="D120" s="67"/>
      <c r="E120" s="67"/>
      <c r="F120" s="67"/>
      <c r="G120" s="67"/>
      <c r="H120" s="67"/>
      <c r="I120" s="67"/>
      <c r="J120" s="67"/>
      <c r="K120" s="67"/>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wpp9zJ3aDQO10qm1zoy4Fc+hkVlu2D7nD57LlDJdY4IbAyrOHCV2moJFaCm5WmVkbFzZ49VTgH5evdtIcnuF6g==" hashValue="CujQf2PPRQVtsZabVKmGy4QSyLfEe+mnw65jtq2t6wnvl8MTu8WaDQlmKzFLUi2pc7gnxnbLJkgoGki9zuqPiQ=="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36"/>
      <c r="C3" s="137"/>
      <c r="D3" s="137"/>
      <c r="E3" s="137"/>
      <c r="F3" s="137"/>
      <c r="G3" s="137"/>
      <c r="H3" s="137"/>
      <c r="I3" s="137"/>
      <c r="J3" s="137"/>
      <c r="K3" s="137"/>
      <c r="L3" s="20"/>
      <c r="AT3" s="17" t="s">
        <v>86</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PŘECHOD PRO CHODCE A CHODNÍK U AUTOBUSOVÉ ZASTÁVKY UL. TŘANOVICKÁ</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452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28. 6. 2024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34</v>
      </c>
      <c r="E26" s="38"/>
      <c r="F26" s="38"/>
      <c r="G26" s="38"/>
      <c r="H26" s="38"/>
      <c r="I26" s="38"/>
      <c r="J26" s="38"/>
      <c r="K26" s="38"/>
      <c r="L26" s="63"/>
      <c r="S26" s="38"/>
      <c r="T26" s="38"/>
      <c r="U26" s="38"/>
      <c r="V26" s="38"/>
      <c r="W26" s="38"/>
      <c r="X26" s="38"/>
      <c r="Y26" s="38"/>
      <c r="Z26" s="38"/>
      <c r="AA26" s="38"/>
      <c r="AB26" s="38"/>
      <c r="AC26" s="38"/>
      <c r="AD26" s="38"/>
      <c r="AE26" s="38"/>
    </row>
    <row r="27" s="8" customFormat="1" ht="119.25" customHeight="1">
      <c r="A27" s="145"/>
      <c r="B27" s="146"/>
      <c r="C27" s="145"/>
      <c r="D27" s="145"/>
      <c r="E27" s="147" t="s">
        <v>35</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ROUND((SUM(BE117:BE119)),  2)</f>
        <v>0</v>
      </c>
      <c r="G33" s="38"/>
      <c r="H33" s="38"/>
      <c r="I33" s="155">
        <v>0.20999999999999999</v>
      </c>
      <c r="J33" s="154">
        <f>ROUND(((SUM(BE117:BE119))*I33),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ROUND((SUM(BF117:BF119)),  2)</f>
        <v>0</v>
      </c>
      <c r="G34" s="38"/>
      <c r="H34" s="38"/>
      <c r="I34" s="155">
        <v>0.12</v>
      </c>
      <c r="J34" s="154">
        <f>ROUND(((SUM(BF117:BF119))*I34),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ROUND((SUM(BG117:BG119)),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ROUND((SUM(BH117:BH119)),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ROUND((SUM(BI117:BI119)),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PŘECHOD PRO CHODCE A CHODNÍK U AUTOBUSOVÉ ZASTÁVKY UL. TŘANOVICKÁ</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400.2 - SVĚTELNÁ SIGNALIZACE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28. 6. 2024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Obec Těrlicko</v>
      </c>
      <c r="G91" s="40"/>
      <c r="H91" s="40"/>
      <c r="I91" s="32" t="s">
        <v>30</v>
      </c>
      <c r="J91" s="36" t="str">
        <f>E21</f>
        <v>INPROS F-M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J117</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444</v>
      </c>
      <c r="E97" s="182"/>
      <c r="F97" s="182"/>
      <c r="G97" s="182"/>
      <c r="H97" s="182"/>
      <c r="I97" s="182"/>
      <c r="J97" s="183">
        <f>J118</f>
        <v>0</v>
      </c>
      <c r="K97" s="180"/>
      <c r="L97" s="184"/>
      <c r="S97" s="9"/>
      <c r="T97" s="9"/>
      <c r="U97" s="9"/>
      <c r="V97" s="9"/>
      <c r="W97" s="9"/>
      <c r="X97" s="9"/>
      <c r="Y97" s="9"/>
      <c r="Z97" s="9"/>
      <c r="AA97" s="9"/>
      <c r="AB97" s="9"/>
      <c r="AC97" s="9"/>
      <c r="AD97" s="9"/>
      <c r="AE97" s="9"/>
    </row>
    <row r="98" s="2" customFormat="1" ht="21.84" customHeight="1">
      <c r="A98" s="38"/>
      <c r="B98" s="39"/>
      <c r="C98" s="40"/>
      <c r="D98" s="40"/>
      <c r="E98" s="40"/>
      <c r="F98" s="40"/>
      <c r="G98" s="40"/>
      <c r="H98" s="40"/>
      <c r="I98" s="40"/>
      <c r="J98" s="40"/>
      <c r="K98" s="40"/>
      <c r="L98" s="63"/>
      <c r="S98" s="38"/>
      <c r="T98" s="38"/>
      <c r="U98" s="38"/>
      <c r="V98" s="38"/>
      <c r="W98" s="38"/>
      <c r="X98" s="38"/>
      <c r="Y98" s="38"/>
      <c r="Z98" s="38"/>
      <c r="AA98" s="38"/>
      <c r="AB98" s="38"/>
      <c r="AC98" s="38"/>
      <c r="AD98" s="38"/>
      <c r="AE98" s="38"/>
    </row>
    <row r="99" s="2" customFormat="1" ht="6.96" customHeight="1">
      <c r="A99" s="38"/>
      <c r="B99" s="66"/>
      <c r="C99" s="67"/>
      <c r="D99" s="67"/>
      <c r="E99" s="67"/>
      <c r="F99" s="67"/>
      <c r="G99" s="67"/>
      <c r="H99" s="67"/>
      <c r="I99" s="67"/>
      <c r="J99" s="67"/>
      <c r="K99" s="67"/>
      <c r="L99" s="63"/>
      <c r="S99" s="38"/>
      <c r="T99" s="38"/>
      <c r="U99" s="38"/>
      <c r="V99" s="38"/>
      <c r="W99" s="38"/>
      <c r="X99" s="38"/>
      <c r="Y99" s="38"/>
      <c r="Z99" s="38"/>
      <c r="AA99" s="38"/>
      <c r="AB99" s="38"/>
      <c r="AC99" s="38"/>
      <c r="AD99" s="38"/>
      <c r="AE99" s="38"/>
    </row>
    <row r="103" s="2" customFormat="1" ht="6.96" customHeight="1">
      <c r="A103" s="38"/>
      <c r="B103" s="68"/>
      <c r="C103" s="69"/>
      <c r="D103" s="69"/>
      <c r="E103" s="69"/>
      <c r="F103" s="69"/>
      <c r="G103" s="69"/>
      <c r="H103" s="69"/>
      <c r="I103" s="69"/>
      <c r="J103" s="69"/>
      <c r="K103" s="69"/>
      <c r="L103" s="63"/>
      <c r="S103" s="38"/>
      <c r="T103" s="38"/>
      <c r="U103" s="38"/>
      <c r="V103" s="38"/>
      <c r="W103" s="38"/>
      <c r="X103" s="38"/>
      <c r="Y103" s="38"/>
      <c r="Z103" s="38"/>
      <c r="AA103" s="38"/>
      <c r="AB103" s="38"/>
      <c r="AC103" s="38"/>
      <c r="AD103" s="38"/>
      <c r="AE103" s="38"/>
    </row>
    <row r="104" s="2" customFormat="1" ht="24.96" customHeight="1">
      <c r="A104" s="38"/>
      <c r="B104" s="39"/>
      <c r="C104" s="23" t="s">
        <v>112</v>
      </c>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12" customHeight="1">
      <c r="A106" s="38"/>
      <c r="B106" s="39"/>
      <c r="C106" s="32" t="s">
        <v>16</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6.5" customHeight="1">
      <c r="A107" s="38"/>
      <c r="B107" s="39"/>
      <c r="C107" s="40"/>
      <c r="D107" s="40"/>
      <c r="E107" s="174" t="str">
        <f>E7</f>
        <v>PŘECHOD PRO CHODCE A CHODNÍK U AUTOBUSOVÉ ZASTÁVKY UL. TŘANOVICKÁ</v>
      </c>
      <c r="F107" s="32"/>
      <c r="G107" s="32"/>
      <c r="H107" s="32"/>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97</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76" t="str">
        <f>E9</f>
        <v>SO 400.2 - SVĚTELNÁ SIGNALIZACE</v>
      </c>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20</v>
      </c>
      <c r="D111" s="40"/>
      <c r="E111" s="40"/>
      <c r="F111" s="27" t="str">
        <f>F12</f>
        <v xml:space="preserve"> </v>
      </c>
      <c r="G111" s="40"/>
      <c r="H111" s="40"/>
      <c r="I111" s="32" t="s">
        <v>22</v>
      </c>
      <c r="J111" s="79" t="str">
        <f>IF(J12="","",J12)</f>
        <v>28. 6. 2024</v>
      </c>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5.15" customHeight="1">
      <c r="A113" s="38"/>
      <c r="B113" s="39"/>
      <c r="C113" s="32" t="s">
        <v>24</v>
      </c>
      <c r="D113" s="40"/>
      <c r="E113" s="40"/>
      <c r="F113" s="27" t="str">
        <f>E15</f>
        <v>Obec Těrlicko</v>
      </c>
      <c r="G113" s="40"/>
      <c r="H113" s="40"/>
      <c r="I113" s="32" t="s">
        <v>30</v>
      </c>
      <c r="J113" s="36" t="str">
        <f>E21</f>
        <v>INPROS F-M s.r.o.</v>
      </c>
      <c r="K113" s="40"/>
      <c r="L113" s="63"/>
      <c r="S113" s="38"/>
      <c r="T113" s="38"/>
      <c r="U113" s="38"/>
      <c r="V113" s="38"/>
      <c r="W113" s="38"/>
      <c r="X113" s="38"/>
      <c r="Y113" s="38"/>
      <c r="Z113" s="38"/>
      <c r="AA113" s="38"/>
      <c r="AB113" s="38"/>
      <c r="AC113" s="38"/>
      <c r="AD113" s="38"/>
      <c r="AE113" s="38"/>
    </row>
    <row r="114" s="2" customFormat="1" ht="15.15" customHeight="1">
      <c r="A114" s="38"/>
      <c r="B114" s="39"/>
      <c r="C114" s="32" t="s">
        <v>28</v>
      </c>
      <c r="D114" s="40"/>
      <c r="E114" s="40"/>
      <c r="F114" s="27" t="str">
        <f>IF(E18="","",E18)</f>
        <v>Vyplň údaj</v>
      </c>
      <c r="G114" s="40"/>
      <c r="H114" s="40"/>
      <c r="I114" s="32" t="s">
        <v>33</v>
      </c>
      <c r="J114" s="36" t="str">
        <f>E24</f>
        <v xml:space="preserve"> </v>
      </c>
      <c r="K114" s="40"/>
      <c r="L114" s="63"/>
      <c r="S114" s="38"/>
      <c r="T114" s="38"/>
      <c r="U114" s="38"/>
      <c r="V114" s="38"/>
      <c r="W114" s="38"/>
      <c r="X114" s="38"/>
      <c r="Y114" s="38"/>
      <c r="Z114" s="38"/>
      <c r="AA114" s="38"/>
      <c r="AB114" s="38"/>
      <c r="AC114" s="38"/>
      <c r="AD114" s="38"/>
      <c r="AE114" s="38"/>
    </row>
    <row r="115" s="2" customFormat="1" ht="10.32"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11" customFormat="1" ht="29.28" customHeight="1">
      <c r="A116" s="191"/>
      <c r="B116" s="192"/>
      <c r="C116" s="193" t="s">
        <v>113</v>
      </c>
      <c r="D116" s="194" t="s">
        <v>61</v>
      </c>
      <c r="E116" s="194" t="s">
        <v>57</v>
      </c>
      <c r="F116" s="194" t="s">
        <v>58</v>
      </c>
      <c r="G116" s="194" t="s">
        <v>114</v>
      </c>
      <c r="H116" s="194" t="s">
        <v>115</v>
      </c>
      <c r="I116" s="194" t="s">
        <v>116</v>
      </c>
      <c r="J116" s="194" t="s">
        <v>101</v>
      </c>
      <c r="K116" s="195" t="s">
        <v>117</v>
      </c>
      <c r="L116" s="196"/>
      <c r="M116" s="100" t="s">
        <v>1</v>
      </c>
      <c r="N116" s="101" t="s">
        <v>40</v>
      </c>
      <c r="O116" s="101" t="s">
        <v>118</v>
      </c>
      <c r="P116" s="101" t="s">
        <v>119</v>
      </c>
      <c r="Q116" s="101" t="s">
        <v>120</v>
      </c>
      <c r="R116" s="101" t="s">
        <v>121</v>
      </c>
      <c r="S116" s="101" t="s">
        <v>122</v>
      </c>
      <c r="T116" s="102" t="s">
        <v>123</v>
      </c>
      <c r="U116" s="191"/>
      <c r="V116" s="191"/>
      <c r="W116" s="191"/>
      <c r="X116" s="191"/>
      <c r="Y116" s="191"/>
      <c r="Z116" s="191"/>
      <c r="AA116" s="191"/>
      <c r="AB116" s="191"/>
      <c r="AC116" s="191"/>
      <c r="AD116" s="191"/>
      <c r="AE116" s="191"/>
    </row>
    <row r="117" s="2" customFormat="1" ht="22.8" customHeight="1">
      <c r="A117" s="38"/>
      <c r="B117" s="39"/>
      <c r="C117" s="107" t="s">
        <v>124</v>
      </c>
      <c r="D117" s="40"/>
      <c r="E117" s="40"/>
      <c r="F117" s="40"/>
      <c r="G117" s="40"/>
      <c r="H117" s="40"/>
      <c r="I117" s="40"/>
      <c r="J117" s="197">
        <f>BK117</f>
        <v>0</v>
      </c>
      <c r="K117" s="40"/>
      <c r="L117" s="44"/>
      <c r="M117" s="103"/>
      <c r="N117" s="198"/>
      <c r="O117" s="104"/>
      <c r="P117" s="199">
        <f>P118</f>
        <v>0</v>
      </c>
      <c r="Q117" s="104"/>
      <c r="R117" s="199">
        <f>R118</f>
        <v>0</v>
      </c>
      <c r="S117" s="104"/>
      <c r="T117" s="200">
        <f>T118</f>
        <v>0</v>
      </c>
      <c r="U117" s="38"/>
      <c r="V117" s="38"/>
      <c r="W117" s="38"/>
      <c r="X117" s="38"/>
      <c r="Y117" s="38"/>
      <c r="Z117" s="38"/>
      <c r="AA117" s="38"/>
      <c r="AB117" s="38"/>
      <c r="AC117" s="38"/>
      <c r="AD117" s="38"/>
      <c r="AE117" s="38"/>
      <c r="AT117" s="17" t="s">
        <v>75</v>
      </c>
      <c r="AU117" s="17" t="s">
        <v>103</v>
      </c>
      <c r="BK117" s="201">
        <f>BK118</f>
        <v>0</v>
      </c>
    </row>
    <row r="118" s="12" customFormat="1" ht="25.92" customHeight="1">
      <c r="A118" s="12"/>
      <c r="B118" s="202"/>
      <c r="C118" s="203"/>
      <c r="D118" s="204" t="s">
        <v>75</v>
      </c>
      <c r="E118" s="205" t="s">
        <v>445</v>
      </c>
      <c r="F118" s="205" t="s">
        <v>446</v>
      </c>
      <c r="G118" s="203"/>
      <c r="H118" s="203"/>
      <c r="I118" s="206"/>
      <c r="J118" s="207">
        <f>BK118</f>
        <v>0</v>
      </c>
      <c r="K118" s="203"/>
      <c r="L118" s="208"/>
      <c r="M118" s="209"/>
      <c r="N118" s="210"/>
      <c r="O118" s="210"/>
      <c r="P118" s="211">
        <f>P119</f>
        <v>0</v>
      </c>
      <c r="Q118" s="210"/>
      <c r="R118" s="211">
        <f>R119</f>
        <v>0</v>
      </c>
      <c r="S118" s="210"/>
      <c r="T118" s="212">
        <f>T119</f>
        <v>0</v>
      </c>
      <c r="U118" s="12"/>
      <c r="V118" s="12"/>
      <c r="W118" s="12"/>
      <c r="X118" s="12"/>
      <c r="Y118" s="12"/>
      <c r="Z118" s="12"/>
      <c r="AA118" s="12"/>
      <c r="AB118" s="12"/>
      <c r="AC118" s="12"/>
      <c r="AD118" s="12"/>
      <c r="AE118" s="12"/>
      <c r="AR118" s="213" t="s">
        <v>134</v>
      </c>
      <c r="AT118" s="214" t="s">
        <v>75</v>
      </c>
      <c r="AU118" s="214" t="s">
        <v>76</v>
      </c>
      <c r="AY118" s="213" t="s">
        <v>127</v>
      </c>
      <c r="BK118" s="215">
        <f>BK119</f>
        <v>0</v>
      </c>
    </row>
    <row r="119" s="2" customFormat="1" ht="16.5" customHeight="1">
      <c r="A119" s="38"/>
      <c r="B119" s="39"/>
      <c r="C119" s="218" t="s">
        <v>84</v>
      </c>
      <c r="D119" s="218" t="s">
        <v>129</v>
      </c>
      <c r="E119" s="219" t="s">
        <v>447</v>
      </c>
      <c r="F119" s="220" t="s">
        <v>453</v>
      </c>
      <c r="G119" s="221" t="s">
        <v>449</v>
      </c>
      <c r="H119" s="222">
        <v>1</v>
      </c>
      <c r="I119" s="223"/>
      <c r="J119" s="224">
        <f>ROUND(I119*H119,2)</f>
        <v>0</v>
      </c>
      <c r="K119" s="220" t="s">
        <v>1</v>
      </c>
      <c r="L119" s="44"/>
      <c r="M119" s="279" t="s">
        <v>1</v>
      </c>
      <c r="N119" s="280" t="s">
        <v>41</v>
      </c>
      <c r="O119" s="281"/>
      <c r="P119" s="282">
        <f>O119*H119</f>
        <v>0</v>
      </c>
      <c r="Q119" s="282">
        <v>0</v>
      </c>
      <c r="R119" s="282">
        <f>Q119*H119</f>
        <v>0</v>
      </c>
      <c r="S119" s="282">
        <v>0</v>
      </c>
      <c r="T119" s="283">
        <f>S119*H119</f>
        <v>0</v>
      </c>
      <c r="U119" s="38"/>
      <c r="V119" s="38"/>
      <c r="W119" s="38"/>
      <c r="X119" s="38"/>
      <c r="Y119" s="38"/>
      <c r="Z119" s="38"/>
      <c r="AA119" s="38"/>
      <c r="AB119" s="38"/>
      <c r="AC119" s="38"/>
      <c r="AD119" s="38"/>
      <c r="AE119" s="38"/>
      <c r="AR119" s="229" t="s">
        <v>450</v>
      </c>
      <c r="AT119" s="229" t="s">
        <v>129</v>
      </c>
      <c r="AU119" s="229" t="s">
        <v>84</v>
      </c>
      <c r="AY119" s="17" t="s">
        <v>127</v>
      </c>
      <c r="BE119" s="230">
        <f>IF(N119="základní",J119,0)</f>
        <v>0</v>
      </c>
      <c r="BF119" s="230">
        <f>IF(N119="snížená",J119,0)</f>
        <v>0</v>
      </c>
      <c r="BG119" s="230">
        <f>IF(N119="zákl. přenesená",J119,0)</f>
        <v>0</v>
      </c>
      <c r="BH119" s="230">
        <f>IF(N119="sníž. přenesená",J119,0)</f>
        <v>0</v>
      </c>
      <c r="BI119" s="230">
        <f>IF(N119="nulová",J119,0)</f>
        <v>0</v>
      </c>
      <c r="BJ119" s="17" t="s">
        <v>84</v>
      </c>
      <c r="BK119" s="230">
        <f>ROUND(I119*H119,2)</f>
        <v>0</v>
      </c>
      <c r="BL119" s="17" t="s">
        <v>450</v>
      </c>
      <c r="BM119" s="229" t="s">
        <v>454</v>
      </c>
    </row>
    <row r="120" s="2" customFormat="1" ht="6.96" customHeight="1">
      <c r="A120" s="38"/>
      <c r="B120" s="66"/>
      <c r="C120" s="67"/>
      <c r="D120" s="67"/>
      <c r="E120" s="67"/>
      <c r="F120" s="67"/>
      <c r="G120" s="67"/>
      <c r="H120" s="67"/>
      <c r="I120" s="67"/>
      <c r="J120" s="67"/>
      <c r="K120" s="67"/>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Pg9GajGdrTfXrWUo6ylLwBm46zecy3msSN03ZPaFyCgmr2qdWn8qtjkksB8Sy/yjYn1kJIbxo7O51uJzB8Y/+g==" hashValue="MOPu9/LBr2+NOzW/9zSB+keqqy8ZN0sLfxyYujxOanNwYCBM7TqypPIQhYZfHtylXW5udZx06kDYsiLEf5ak0Q=="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36"/>
      <c r="C3" s="137"/>
      <c r="D3" s="137"/>
      <c r="E3" s="137"/>
      <c r="F3" s="137"/>
      <c r="G3" s="137"/>
      <c r="H3" s="137"/>
      <c r="I3" s="137"/>
      <c r="J3" s="137"/>
      <c r="K3" s="137"/>
      <c r="L3" s="20"/>
      <c r="AT3" s="17" t="s">
        <v>86</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PŘECHOD PRO CHODCE A CHODNÍK U AUTOBUSOVÉ ZASTÁVKY UL. TŘANOVICKÁ</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455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28. 6. 2024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34</v>
      </c>
      <c r="E26" s="38"/>
      <c r="F26" s="38"/>
      <c r="G26" s="38"/>
      <c r="H26" s="38"/>
      <c r="I26" s="38"/>
      <c r="J26" s="38"/>
      <c r="K26" s="38"/>
      <c r="L26" s="63"/>
      <c r="S26" s="38"/>
      <c r="T26" s="38"/>
      <c r="U26" s="38"/>
      <c r="V26" s="38"/>
      <c r="W26" s="38"/>
      <c r="X26" s="38"/>
      <c r="Y26" s="38"/>
      <c r="Z26" s="38"/>
      <c r="AA26" s="38"/>
      <c r="AB26" s="38"/>
      <c r="AC26" s="38"/>
      <c r="AD26" s="38"/>
      <c r="AE26" s="38"/>
    </row>
    <row r="27" s="8" customFormat="1" ht="119.25" customHeight="1">
      <c r="A27" s="145"/>
      <c r="B27" s="146"/>
      <c r="C27" s="145"/>
      <c r="D27" s="145"/>
      <c r="E27" s="147" t="s">
        <v>35</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ROUND((SUM(BE124:BE156)),  2)</f>
        <v>0</v>
      </c>
      <c r="G33" s="38"/>
      <c r="H33" s="38"/>
      <c r="I33" s="155">
        <v>0.20999999999999999</v>
      </c>
      <c r="J33" s="154">
        <f>ROUND(((SUM(BE124:BE156))*I33),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ROUND((SUM(BF124:BF156)),  2)</f>
        <v>0</v>
      </c>
      <c r="G34" s="38"/>
      <c r="H34" s="38"/>
      <c r="I34" s="155">
        <v>0.12</v>
      </c>
      <c r="J34" s="154">
        <f>ROUND(((SUM(BF124:BF156))*I34),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ROUND((SUM(BG124:BG156)),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ROUND((SUM(BH124:BH156)),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ROUND((SUM(BI124:BI156)),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PŘECHOD PRO CHODCE A CHODNÍK U AUTOBUSOVÉ ZASTÁVKY UL. TŘANOVICKÁ</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VON - VEDLEJŠÍ A OSTATNÍ NÁKLADY STAVBY </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28. 6. 2024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Obec Těrlicko</v>
      </c>
      <c r="G91" s="40"/>
      <c r="H91" s="40"/>
      <c r="I91" s="32" t="s">
        <v>30</v>
      </c>
      <c r="J91" s="36" t="str">
        <f>E21</f>
        <v>INPROS F-M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456</v>
      </c>
      <c r="E97" s="182"/>
      <c r="F97" s="182"/>
      <c r="G97" s="182"/>
      <c r="H97" s="182"/>
      <c r="I97" s="182"/>
      <c r="J97" s="183">
        <f>J125</f>
        <v>0</v>
      </c>
      <c r="K97" s="180"/>
      <c r="L97" s="184"/>
      <c r="S97" s="9"/>
      <c r="T97" s="9"/>
      <c r="U97" s="9"/>
      <c r="V97" s="9"/>
      <c r="W97" s="9"/>
      <c r="X97" s="9"/>
      <c r="Y97" s="9"/>
      <c r="Z97" s="9"/>
      <c r="AA97" s="9"/>
      <c r="AB97" s="9"/>
      <c r="AC97" s="9"/>
      <c r="AD97" s="9"/>
      <c r="AE97" s="9"/>
    </row>
    <row r="98" s="10" customFormat="1" ht="19.92" customHeight="1">
      <c r="A98" s="10"/>
      <c r="B98" s="185"/>
      <c r="C98" s="186"/>
      <c r="D98" s="187" t="s">
        <v>457</v>
      </c>
      <c r="E98" s="188"/>
      <c r="F98" s="188"/>
      <c r="G98" s="188"/>
      <c r="H98" s="188"/>
      <c r="I98" s="188"/>
      <c r="J98" s="189">
        <f>J126</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458</v>
      </c>
      <c r="E99" s="188"/>
      <c r="F99" s="188"/>
      <c r="G99" s="188"/>
      <c r="H99" s="188"/>
      <c r="I99" s="188"/>
      <c r="J99" s="189">
        <f>J135</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459</v>
      </c>
      <c r="E100" s="188"/>
      <c r="F100" s="188"/>
      <c r="G100" s="188"/>
      <c r="H100" s="188"/>
      <c r="I100" s="188"/>
      <c r="J100" s="189">
        <f>J138</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460</v>
      </c>
      <c r="E101" s="188"/>
      <c r="F101" s="188"/>
      <c r="G101" s="188"/>
      <c r="H101" s="188"/>
      <c r="I101" s="188"/>
      <c r="J101" s="189">
        <f>J143</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461</v>
      </c>
      <c r="E102" s="188"/>
      <c r="F102" s="188"/>
      <c r="G102" s="188"/>
      <c r="H102" s="188"/>
      <c r="I102" s="188"/>
      <c r="J102" s="189">
        <f>J148</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462</v>
      </c>
      <c r="E103" s="188"/>
      <c r="F103" s="188"/>
      <c r="G103" s="188"/>
      <c r="H103" s="188"/>
      <c r="I103" s="188"/>
      <c r="J103" s="189">
        <f>J151</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463</v>
      </c>
      <c r="E104" s="188"/>
      <c r="F104" s="188"/>
      <c r="G104" s="188"/>
      <c r="H104" s="188"/>
      <c r="I104" s="188"/>
      <c r="J104" s="189">
        <f>J154</f>
        <v>0</v>
      </c>
      <c r="K104" s="186"/>
      <c r="L104" s="190"/>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112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4" t="str">
        <f>E7</f>
        <v>PŘECHOD PRO CHODCE A CHODNÍK U AUTOBUSOVÉ ZASTÁVKY UL. TŘANOVICKÁ</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97</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 xml:space="preserve">VON - VEDLEJŠÍ A OSTATNÍ NÁKLADY STAVBY </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 xml:space="preserve"> </v>
      </c>
      <c r="G118" s="40"/>
      <c r="H118" s="40"/>
      <c r="I118" s="32" t="s">
        <v>22</v>
      </c>
      <c r="J118" s="79" t="str">
        <f>IF(J12="","",J12)</f>
        <v>28. 6. 2024</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Obec Těrlicko</v>
      </c>
      <c r="G120" s="40"/>
      <c r="H120" s="40"/>
      <c r="I120" s="32" t="s">
        <v>30</v>
      </c>
      <c r="J120" s="36" t="str">
        <f>E21</f>
        <v>INPROS F-M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113</v>
      </c>
      <c r="D123" s="194" t="s">
        <v>61</v>
      </c>
      <c r="E123" s="194" t="s">
        <v>57</v>
      </c>
      <c r="F123" s="194" t="s">
        <v>58</v>
      </c>
      <c r="G123" s="194" t="s">
        <v>114</v>
      </c>
      <c r="H123" s="194" t="s">
        <v>115</v>
      </c>
      <c r="I123" s="194" t="s">
        <v>116</v>
      </c>
      <c r="J123" s="194" t="s">
        <v>101</v>
      </c>
      <c r="K123" s="195" t="s">
        <v>117</v>
      </c>
      <c r="L123" s="196"/>
      <c r="M123" s="100" t="s">
        <v>1</v>
      </c>
      <c r="N123" s="101" t="s">
        <v>40</v>
      </c>
      <c r="O123" s="101" t="s">
        <v>118</v>
      </c>
      <c r="P123" s="101" t="s">
        <v>119</v>
      </c>
      <c r="Q123" s="101" t="s">
        <v>120</v>
      </c>
      <c r="R123" s="101" t="s">
        <v>121</v>
      </c>
      <c r="S123" s="101" t="s">
        <v>122</v>
      </c>
      <c r="T123" s="102" t="s">
        <v>123</v>
      </c>
      <c r="U123" s="191"/>
      <c r="V123" s="191"/>
      <c r="W123" s="191"/>
      <c r="X123" s="191"/>
      <c r="Y123" s="191"/>
      <c r="Z123" s="191"/>
      <c r="AA123" s="191"/>
      <c r="AB123" s="191"/>
      <c r="AC123" s="191"/>
      <c r="AD123" s="191"/>
      <c r="AE123" s="191"/>
    </row>
    <row r="124" s="2" customFormat="1" ht="22.8" customHeight="1">
      <c r="A124" s="38"/>
      <c r="B124" s="39"/>
      <c r="C124" s="107" t="s">
        <v>124</v>
      </c>
      <c r="D124" s="40"/>
      <c r="E124" s="40"/>
      <c r="F124" s="40"/>
      <c r="G124" s="40"/>
      <c r="H124" s="40"/>
      <c r="I124" s="40"/>
      <c r="J124" s="197">
        <f>BK124</f>
        <v>0</v>
      </c>
      <c r="K124" s="40"/>
      <c r="L124" s="44"/>
      <c r="M124" s="103"/>
      <c r="N124" s="198"/>
      <c r="O124" s="104"/>
      <c r="P124" s="199">
        <f>P125</f>
        <v>0</v>
      </c>
      <c r="Q124" s="104"/>
      <c r="R124" s="199">
        <f>R125</f>
        <v>0</v>
      </c>
      <c r="S124" s="104"/>
      <c r="T124" s="200">
        <f>T125</f>
        <v>0</v>
      </c>
      <c r="U124" s="38"/>
      <c r="V124" s="38"/>
      <c r="W124" s="38"/>
      <c r="X124" s="38"/>
      <c r="Y124" s="38"/>
      <c r="Z124" s="38"/>
      <c r="AA124" s="38"/>
      <c r="AB124" s="38"/>
      <c r="AC124" s="38"/>
      <c r="AD124" s="38"/>
      <c r="AE124" s="38"/>
      <c r="AT124" s="17" t="s">
        <v>75</v>
      </c>
      <c r="AU124" s="17" t="s">
        <v>103</v>
      </c>
      <c r="BK124" s="201">
        <f>BK125</f>
        <v>0</v>
      </c>
    </row>
    <row r="125" s="12" customFormat="1" ht="25.92" customHeight="1">
      <c r="A125" s="12"/>
      <c r="B125" s="202"/>
      <c r="C125" s="203"/>
      <c r="D125" s="204" t="s">
        <v>75</v>
      </c>
      <c r="E125" s="205" t="s">
        <v>464</v>
      </c>
      <c r="F125" s="205" t="s">
        <v>464</v>
      </c>
      <c r="G125" s="203"/>
      <c r="H125" s="203"/>
      <c r="I125" s="206"/>
      <c r="J125" s="207">
        <f>BK125</f>
        <v>0</v>
      </c>
      <c r="K125" s="203"/>
      <c r="L125" s="208"/>
      <c r="M125" s="209"/>
      <c r="N125" s="210"/>
      <c r="O125" s="210"/>
      <c r="P125" s="211">
        <f>P126+P135+P138+P143+P148+P151+P154</f>
        <v>0</v>
      </c>
      <c r="Q125" s="210"/>
      <c r="R125" s="211">
        <f>R126+R135+R138+R143+R148+R151+R154</f>
        <v>0</v>
      </c>
      <c r="S125" s="210"/>
      <c r="T125" s="212">
        <f>T126+T135+T138+T143+T148+T151+T154</f>
        <v>0</v>
      </c>
      <c r="U125" s="12"/>
      <c r="V125" s="12"/>
      <c r="W125" s="12"/>
      <c r="X125" s="12"/>
      <c r="Y125" s="12"/>
      <c r="Z125" s="12"/>
      <c r="AA125" s="12"/>
      <c r="AB125" s="12"/>
      <c r="AC125" s="12"/>
      <c r="AD125" s="12"/>
      <c r="AE125" s="12"/>
      <c r="AR125" s="213" t="s">
        <v>146</v>
      </c>
      <c r="AT125" s="214" t="s">
        <v>75</v>
      </c>
      <c r="AU125" s="214" t="s">
        <v>76</v>
      </c>
      <c r="AY125" s="213" t="s">
        <v>127</v>
      </c>
      <c r="BK125" s="215">
        <f>BK126+BK135+BK138+BK143+BK148+BK151+BK154</f>
        <v>0</v>
      </c>
    </row>
    <row r="126" s="12" customFormat="1" ht="22.8" customHeight="1">
      <c r="A126" s="12"/>
      <c r="B126" s="202"/>
      <c r="C126" s="203"/>
      <c r="D126" s="204" t="s">
        <v>75</v>
      </c>
      <c r="E126" s="216" t="s">
        <v>465</v>
      </c>
      <c r="F126" s="216" t="s">
        <v>466</v>
      </c>
      <c r="G126" s="203"/>
      <c r="H126" s="203"/>
      <c r="I126" s="206"/>
      <c r="J126" s="217">
        <f>BK126</f>
        <v>0</v>
      </c>
      <c r="K126" s="203"/>
      <c r="L126" s="208"/>
      <c r="M126" s="209"/>
      <c r="N126" s="210"/>
      <c r="O126" s="210"/>
      <c r="P126" s="211">
        <f>SUM(P127:P134)</f>
        <v>0</v>
      </c>
      <c r="Q126" s="210"/>
      <c r="R126" s="211">
        <f>SUM(R127:R134)</f>
        <v>0</v>
      </c>
      <c r="S126" s="210"/>
      <c r="T126" s="212">
        <f>SUM(T127:T134)</f>
        <v>0</v>
      </c>
      <c r="U126" s="12"/>
      <c r="V126" s="12"/>
      <c r="W126" s="12"/>
      <c r="X126" s="12"/>
      <c r="Y126" s="12"/>
      <c r="Z126" s="12"/>
      <c r="AA126" s="12"/>
      <c r="AB126" s="12"/>
      <c r="AC126" s="12"/>
      <c r="AD126" s="12"/>
      <c r="AE126" s="12"/>
      <c r="AR126" s="213" t="s">
        <v>146</v>
      </c>
      <c r="AT126" s="214" t="s">
        <v>75</v>
      </c>
      <c r="AU126" s="214" t="s">
        <v>84</v>
      </c>
      <c r="AY126" s="213" t="s">
        <v>127</v>
      </c>
      <c r="BK126" s="215">
        <f>SUM(BK127:BK134)</f>
        <v>0</v>
      </c>
    </row>
    <row r="127" s="2" customFormat="1" ht="16.5" customHeight="1">
      <c r="A127" s="38"/>
      <c r="B127" s="39"/>
      <c r="C127" s="218" t="s">
        <v>84</v>
      </c>
      <c r="D127" s="218" t="s">
        <v>129</v>
      </c>
      <c r="E127" s="219" t="s">
        <v>467</v>
      </c>
      <c r="F127" s="220" t="s">
        <v>468</v>
      </c>
      <c r="G127" s="221" t="s">
        <v>369</v>
      </c>
      <c r="H127" s="222">
        <v>1</v>
      </c>
      <c r="I127" s="223"/>
      <c r="J127" s="224">
        <f>ROUND(I127*H127,2)</f>
        <v>0</v>
      </c>
      <c r="K127" s="220" t="s">
        <v>133</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469</v>
      </c>
      <c r="AT127" s="229" t="s">
        <v>129</v>
      </c>
      <c r="AU127" s="229" t="s">
        <v>86</v>
      </c>
      <c r="AY127" s="17" t="s">
        <v>127</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469</v>
      </c>
      <c r="BM127" s="229" t="s">
        <v>470</v>
      </c>
    </row>
    <row r="128" s="2" customFormat="1">
      <c r="A128" s="38"/>
      <c r="B128" s="39"/>
      <c r="C128" s="40"/>
      <c r="D128" s="233" t="s">
        <v>305</v>
      </c>
      <c r="E128" s="40"/>
      <c r="F128" s="275" t="s">
        <v>471</v>
      </c>
      <c r="G128" s="40"/>
      <c r="H128" s="40"/>
      <c r="I128" s="276"/>
      <c r="J128" s="40"/>
      <c r="K128" s="40"/>
      <c r="L128" s="44"/>
      <c r="M128" s="277"/>
      <c r="N128" s="278"/>
      <c r="O128" s="91"/>
      <c r="P128" s="91"/>
      <c r="Q128" s="91"/>
      <c r="R128" s="91"/>
      <c r="S128" s="91"/>
      <c r="T128" s="92"/>
      <c r="U128" s="38"/>
      <c r="V128" s="38"/>
      <c r="W128" s="38"/>
      <c r="X128" s="38"/>
      <c r="Y128" s="38"/>
      <c r="Z128" s="38"/>
      <c r="AA128" s="38"/>
      <c r="AB128" s="38"/>
      <c r="AC128" s="38"/>
      <c r="AD128" s="38"/>
      <c r="AE128" s="38"/>
      <c r="AT128" s="17" t="s">
        <v>305</v>
      </c>
      <c r="AU128" s="17" t="s">
        <v>86</v>
      </c>
    </row>
    <row r="129" s="2" customFormat="1" ht="16.5" customHeight="1">
      <c r="A129" s="38"/>
      <c r="B129" s="39"/>
      <c r="C129" s="218" t="s">
        <v>86</v>
      </c>
      <c r="D129" s="218" t="s">
        <v>129</v>
      </c>
      <c r="E129" s="219" t="s">
        <v>472</v>
      </c>
      <c r="F129" s="220" t="s">
        <v>473</v>
      </c>
      <c r="G129" s="221" t="s">
        <v>369</v>
      </c>
      <c r="H129" s="222">
        <v>1</v>
      </c>
      <c r="I129" s="223"/>
      <c r="J129" s="224">
        <f>ROUND(I129*H129,2)</f>
        <v>0</v>
      </c>
      <c r="K129" s="220" t="s">
        <v>133</v>
      </c>
      <c r="L129" s="44"/>
      <c r="M129" s="225" t="s">
        <v>1</v>
      </c>
      <c r="N129" s="226" t="s">
        <v>41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469</v>
      </c>
      <c r="AT129" s="229" t="s">
        <v>129</v>
      </c>
      <c r="AU129" s="229" t="s">
        <v>86</v>
      </c>
      <c r="AY129" s="17" t="s">
        <v>127</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469</v>
      </c>
      <c r="BM129" s="229" t="s">
        <v>474</v>
      </c>
    </row>
    <row r="130" s="2" customFormat="1">
      <c r="A130" s="38"/>
      <c r="B130" s="39"/>
      <c r="C130" s="40"/>
      <c r="D130" s="233" t="s">
        <v>305</v>
      </c>
      <c r="E130" s="40"/>
      <c r="F130" s="275" t="s">
        <v>475</v>
      </c>
      <c r="G130" s="40"/>
      <c r="H130" s="40"/>
      <c r="I130" s="276"/>
      <c r="J130" s="40"/>
      <c r="K130" s="40"/>
      <c r="L130" s="44"/>
      <c r="M130" s="277"/>
      <c r="N130" s="278"/>
      <c r="O130" s="91"/>
      <c r="P130" s="91"/>
      <c r="Q130" s="91"/>
      <c r="R130" s="91"/>
      <c r="S130" s="91"/>
      <c r="T130" s="92"/>
      <c r="U130" s="38"/>
      <c r="V130" s="38"/>
      <c r="W130" s="38"/>
      <c r="X130" s="38"/>
      <c r="Y130" s="38"/>
      <c r="Z130" s="38"/>
      <c r="AA130" s="38"/>
      <c r="AB130" s="38"/>
      <c r="AC130" s="38"/>
      <c r="AD130" s="38"/>
      <c r="AE130" s="38"/>
      <c r="AT130" s="17" t="s">
        <v>305</v>
      </c>
      <c r="AU130" s="17" t="s">
        <v>86</v>
      </c>
    </row>
    <row r="131" s="2" customFormat="1" ht="16.5" customHeight="1">
      <c r="A131" s="38"/>
      <c r="B131" s="39"/>
      <c r="C131" s="218" t="s">
        <v>139</v>
      </c>
      <c r="D131" s="218" t="s">
        <v>129</v>
      </c>
      <c r="E131" s="219" t="s">
        <v>476</v>
      </c>
      <c r="F131" s="220" t="s">
        <v>477</v>
      </c>
      <c r="G131" s="221" t="s">
        <v>369</v>
      </c>
      <c r="H131" s="222">
        <v>1</v>
      </c>
      <c r="I131" s="223"/>
      <c r="J131" s="224">
        <f>ROUND(I131*H131,2)</f>
        <v>0</v>
      </c>
      <c r="K131" s="220" t="s">
        <v>133</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469</v>
      </c>
      <c r="AT131" s="229" t="s">
        <v>129</v>
      </c>
      <c r="AU131" s="229" t="s">
        <v>86</v>
      </c>
      <c r="AY131" s="17" t="s">
        <v>127</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469</v>
      </c>
      <c r="BM131" s="229" t="s">
        <v>478</v>
      </c>
    </row>
    <row r="132" s="2" customFormat="1">
      <c r="A132" s="38"/>
      <c r="B132" s="39"/>
      <c r="C132" s="40"/>
      <c r="D132" s="233" t="s">
        <v>305</v>
      </c>
      <c r="E132" s="40"/>
      <c r="F132" s="275" t="s">
        <v>479</v>
      </c>
      <c r="G132" s="40"/>
      <c r="H132" s="40"/>
      <c r="I132" s="276"/>
      <c r="J132" s="40"/>
      <c r="K132" s="40"/>
      <c r="L132" s="44"/>
      <c r="M132" s="277"/>
      <c r="N132" s="278"/>
      <c r="O132" s="91"/>
      <c r="P132" s="91"/>
      <c r="Q132" s="91"/>
      <c r="R132" s="91"/>
      <c r="S132" s="91"/>
      <c r="T132" s="92"/>
      <c r="U132" s="38"/>
      <c r="V132" s="38"/>
      <c r="W132" s="38"/>
      <c r="X132" s="38"/>
      <c r="Y132" s="38"/>
      <c r="Z132" s="38"/>
      <c r="AA132" s="38"/>
      <c r="AB132" s="38"/>
      <c r="AC132" s="38"/>
      <c r="AD132" s="38"/>
      <c r="AE132" s="38"/>
      <c r="AT132" s="17" t="s">
        <v>305</v>
      </c>
      <c r="AU132" s="17" t="s">
        <v>86</v>
      </c>
    </row>
    <row r="133" s="2" customFormat="1" ht="16.5" customHeight="1">
      <c r="A133" s="38"/>
      <c r="B133" s="39"/>
      <c r="C133" s="218" t="s">
        <v>134</v>
      </c>
      <c r="D133" s="218" t="s">
        <v>129</v>
      </c>
      <c r="E133" s="219" t="s">
        <v>480</v>
      </c>
      <c r="F133" s="220" t="s">
        <v>481</v>
      </c>
      <c r="G133" s="221" t="s">
        <v>369</v>
      </c>
      <c r="H133" s="222">
        <v>1</v>
      </c>
      <c r="I133" s="223"/>
      <c r="J133" s="224">
        <f>ROUND(I133*H133,2)</f>
        <v>0</v>
      </c>
      <c r="K133" s="220" t="s">
        <v>133</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469</v>
      </c>
      <c r="AT133" s="229" t="s">
        <v>129</v>
      </c>
      <c r="AU133" s="229" t="s">
        <v>86</v>
      </c>
      <c r="AY133" s="17" t="s">
        <v>127</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469</v>
      </c>
      <c r="BM133" s="229" t="s">
        <v>482</v>
      </c>
    </row>
    <row r="134" s="2" customFormat="1">
      <c r="A134" s="38"/>
      <c r="B134" s="39"/>
      <c r="C134" s="40"/>
      <c r="D134" s="233" t="s">
        <v>305</v>
      </c>
      <c r="E134" s="40"/>
      <c r="F134" s="275" t="s">
        <v>483</v>
      </c>
      <c r="G134" s="40"/>
      <c r="H134" s="40"/>
      <c r="I134" s="276"/>
      <c r="J134" s="40"/>
      <c r="K134" s="40"/>
      <c r="L134" s="44"/>
      <c r="M134" s="277"/>
      <c r="N134" s="278"/>
      <c r="O134" s="91"/>
      <c r="P134" s="91"/>
      <c r="Q134" s="91"/>
      <c r="R134" s="91"/>
      <c r="S134" s="91"/>
      <c r="T134" s="92"/>
      <c r="U134" s="38"/>
      <c r="V134" s="38"/>
      <c r="W134" s="38"/>
      <c r="X134" s="38"/>
      <c r="Y134" s="38"/>
      <c r="Z134" s="38"/>
      <c r="AA134" s="38"/>
      <c r="AB134" s="38"/>
      <c r="AC134" s="38"/>
      <c r="AD134" s="38"/>
      <c r="AE134" s="38"/>
      <c r="AT134" s="17" t="s">
        <v>305</v>
      </c>
      <c r="AU134" s="17" t="s">
        <v>86</v>
      </c>
    </row>
    <row r="135" s="12" customFormat="1" ht="22.8" customHeight="1">
      <c r="A135" s="12"/>
      <c r="B135" s="202"/>
      <c r="C135" s="203"/>
      <c r="D135" s="204" t="s">
        <v>75</v>
      </c>
      <c r="E135" s="216" t="s">
        <v>484</v>
      </c>
      <c r="F135" s="216" t="s">
        <v>485</v>
      </c>
      <c r="G135" s="203"/>
      <c r="H135" s="203"/>
      <c r="I135" s="206"/>
      <c r="J135" s="217">
        <f>BK135</f>
        <v>0</v>
      </c>
      <c r="K135" s="203"/>
      <c r="L135" s="208"/>
      <c r="M135" s="209"/>
      <c r="N135" s="210"/>
      <c r="O135" s="210"/>
      <c r="P135" s="211">
        <f>SUM(P136:P137)</f>
        <v>0</v>
      </c>
      <c r="Q135" s="210"/>
      <c r="R135" s="211">
        <f>SUM(R136:R137)</f>
        <v>0</v>
      </c>
      <c r="S135" s="210"/>
      <c r="T135" s="212">
        <f>SUM(T136:T137)</f>
        <v>0</v>
      </c>
      <c r="U135" s="12"/>
      <c r="V135" s="12"/>
      <c r="W135" s="12"/>
      <c r="X135" s="12"/>
      <c r="Y135" s="12"/>
      <c r="Z135" s="12"/>
      <c r="AA135" s="12"/>
      <c r="AB135" s="12"/>
      <c r="AC135" s="12"/>
      <c r="AD135" s="12"/>
      <c r="AE135" s="12"/>
      <c r="AR135" s="213" t="s">
        <v>146</v>
      </c>
      <c r="AT135" s="214" t="s">
        <v>75</v>
      </c>
      <c r="AU135" s="214" t="s">
        <v>84</v>
      </c>
      <c r="AY135" s="213" t="s">
        <v>127</v>
      </c>
      <c r="BK135" s="215">
        <f>SUM(BK136:BK137)</f>
        <v>0</v>
      </c>
    </row>
    <row r="136" s="2" customFormat="1" ht="16.5" customHeight="1">
      <c r="A136" s="38"/>
      <c r="B136" s="39"/>
      <c r="C136" s="218" t="s">
        <v>146</v>
      </c>
      <c r="D136" s="218" t="s">
        <v>129</v>
      </c>
      <c r="E136" s="219" t="s">
        <v>486</v>
      </c>
      <c r="F136" s="220" t="s">
        <v>487</v>
      </c>
      <c r="G136" s="221" t="s">
        <v>369</v>
      </c>
      <c r="H136" s="222">
        <v>1</v>
      </c>
      <c r="I136" s="223"/>
      <c r="J136" s="224">
        <f>ROUND(I136*H136,2)</f>
        <v>0</v>
      </c>
      <c r="K136" s="220" t="s">
        <v>133</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469</v>
      </c>
      <c r="AT136" s="229" t="s">
        <v>129</v>
      </c>
      <c r="AU136" s="229" t="s">
        <v>86</v>
      </c>
      <c r="AY136" s="17" t="s">
        <v>127</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469</v>
      </c>
      <c r="BM136" s="229" t="s">
        <v>488</v>
      </c>
    </row>
    <row r="137" s="2" customFormat="1">
      <c r="A137" s="38"/>
      <c r="B137" s="39"/>
      <c r="C137" s="40"/>
      <c r="D137" s="233" t="s">
        <v>305</v>
      </c>
      <c r="E137" s="40"/>
      <c r="F137" s="275" t="s">
        <v>489</v>
      </c>
      <c r="G137" s="40"/>
      <c r="H137" s="40"/>
      <c r="I137" s="276"/>
      <c r="J137" s="40"/>
      <c r="K137" s="40"/>
      <c r="L137" s="44"/>
      <c r="M137" s="277"/>
      <c r="N137" s="278"/>
      <c r="O137" s="91"/>
      <c r="P137" s="91"/>
      <c r="Q137" s="91"/>
      <c r="R137" s="91"/>
      <c r="S137" s="91"/>
      <c r="T137" s="92"/>
      <c r="U137" s="38"/>
      <c r="V137" s="38"/>
      <c r="W137" s="38"/>
      <c r="X137" s="38"/>
      <c r="Y137" s="38"/>
      <c r="Z137" s="38"/>
      <c r="AA137" s="38"/>
      <c r="AB137" s="38"/>
      <c r="AC137" s="38"/>
      <c r="AD137" s="38"/>
      <c r="AE137" s="38"/>
      <c r="AT137" s="17" t="s">
        <v>305</v>
      </c>
      <c r="AU137" s="17" t="s">
        <v>86</v>
      </c>
    </row>
    <row r="138" s="12" customFormat="1" ht="22.8" customHeight="1">
      <c r="A138" s="12"/>
      <c r="B138" s="202"/>
      <c r="C138" s="203"/>
      <c r="D138" s="204" t="s">
        <v>75</v>
      </c>
      <c r="E138" s="216" t="s">
        <v>490</v>
      </c>
      <c r="F138" s="216" t="s">
        <v>491</v>
      </c>
      <c r="G138" s="203"/>
      <c r="H138" s="203"/>
      <c r="I138" s="206"/>
      <c r="J138" s="217">
        <f>BK138</f>
        <v>0</v>
      </c>
      <c r="K138" s="203"/>
      <c r="L138" s="208"/>
      <c r="M138" s="209"/>
      <c r="N138" s="210"/>
      <c r="O138" s="210"/>
      <c r="P138" s="211">
        <f>SUM(P139:P142)</f>
        <v>0</v>
      </c>
      <c r="Q138" s="210"/>
      <c r="R138" s="211">
        <f>SUM(R139:R142)</f>
        <v>0</v>
      </c>
      <c r="S138" s="210"/>
      <c r="T138" s="212">
        <f>SUM(T139:T142)</f>
        <v>0</v>
      </c>
      <c r="U138" s="12"/>
      <c r="V138" s="12"/>
      <c r="W138" s="12"/>
      <c r="X138" s="12"/>
      <c r="Y138" s="12"/>
      <c r="Z138" s="12"/>
      <c r="AA138" s="12"/>
      <c r="AB138" s="12"/>
      <c r="AC138" s="12"/>
      <c r="AD138" s="12"/>
      <c r="AE138" s="12"/>
      <c r="AR138" s="213" t="s">
        <v>146</v>
      </c>
      <c r="AT138" s="214" t="s">
        <v>75</v>
      </c>
      <c r="AU138" s="214" t="s">
        <v>84</v>
      </c>
      <c r="AY138" s="213" t="s">
        <v>127</v>
      </c>
      <c r="BK138" s="215">
        <f>SUM(BK139:BK142)</f>
        <v>0</v>
      </c>
    </row>
    <row r="139" s="2" customFormat="1" ht="16.5" customHeight="1">
      <c r="A139" s="38"/>
      <c r="B139" s="39"/>
      <c r="C139" s="218" t="s">
        <v>150</v>
      </c>
      <c r="D139" s="218" t="s">
        <v>129</v>
      </c>
      <c r="E139" s="219" t="s">
        <v>492</v>
      </c>
      <c r="F139" s="220" t="s">
        <v>493</v>
      </c>
      <c r="G139" s="221" t="s">
        <v>369</v>
      </c>
      <c r="H139" s="222">
        <v>1</v>
      </c>
      <c r="I139" s="223"/>
      <c r="J139" s="224">
        <f>ROUND(I139*H139,2)</f>
        <v>0</v>
      </c>
      <c r="K139" s="220" t="s">
        <v>133</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469</v>
      </c>
      <c r="AT139" s="229" t="s">
        <v>129</v>
      </c>
      <c r="AU139" s="229" t="s">
        <v>86</v>
      </c>
      <c r="AY139" s="17" t="s">
        <v>127</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469</v>
      </c>
      <c r="BM139" s="229" t="s">
        <v>494</v>
      </c>
    </row>
    <row r="140" s="2" customFormat="1">
      <c r="A140" s="38"/>
      <c r="B140" s="39"/>
      <c r="C140" s="40"/>
      <c r="D140" s="233" t="s">
        <v>305</v>
      </c>
      <c r="E140" s="40"/>
      <c r="F140" s="275" t="s">
        <v>495</v>
      </c>
      <c r="G140" s="40"/>
      <c r="H140" s="40"/>
      <c r="I140" s="276"/>
      <c r="J140" s="40"/>
      <c r="K140" s="40"/>
      <c r="L140" s="44"/>
      <c r="M140" s="277"/>
      <c r="N140" s="278"/>
      <c r="O140" s="91"/>
      <c r="P140" s="91"/>
      <c r="Q140" s="91"/>
      <c r="R140" s="91"/>
      <c r="S140" s="91"/>
      <c r="T140" s="92"/>
      <c r="U140" s="38"/>
      <c r="V140" s="38"/>
      <c r="W140" s="38"/>
      <c r="X140" s="38"/>
      <c r="Y140" s="38"/>
      <c r="Z140" s="38"/>
      <c r="AA140" s="38"/>
      <c r="AB140" s="38"/>
      <c r="AC140" s="38"/>
      <c r="AD140" s="38"/>
      <c r="AE140" s="38"/>
      <c r="AT140" s="17" t="s">
        <v>305</v>
      </c>
      <c r="AU140" s="17" t="s">
        <v>86</v>
      </c>
    </row>
    <row r="141" s="2" customFormat="1" ht="16.5" customHeight="1">
      <c r="A141" s="38"/>
      <c r="B141" s="39"/>
      <c r="C141" s="218" t="s">
        <v>155</v>
      </c>
      <c r="D141" s="218" t="s">
        <v>129</v>
      </c>
      <c r="E141" s="219" t="s">
        <v>496</v>
      </c>
      <c r="F141" s="220" t="s">
        <v>497</v>
      </c>
      <c r="G141" s="221" t="s">
        <v>369</v>
      </c>
      <c r="H141" s="222">
        <v>1</v>
      </c>
      <c r="I141" s="223"/>
      <c r="J141" s="224">
        <f>ROUND(I141*H141,2)</f>
        <v>0</v>
      </c>
      <c r="K141" s="220" t="s">
        <v>133</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469</v>
      </c>
      <c r="AT141" s="229" t="s">
        <v>129</v>
      </c>
      <c r="AU141" s="229" t="s">
        <v>86</v>
      </c>
      <c r="AY141" s="17" t="s">
        <v>127</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469</v>
      </c>
      <c r="BM141" s="229" t="s">
        <v>498</v>
      </c>
    </row>
    <row r="142" s="2" customFormat="1">
      <c r="A142" s="38"/>
      <c r="B142" s="39"/>
      <c r="C142" s="40"/>
      <c r="D142" s="233" t="s">
        <v>305</v>
      </c>
      <c r="E142" s="40"/>
      <c r="F142" s="275" t="s">
        <v>499</v>
      </c>
      <c r="G142" s="40"/>
      <c r="H142" s="40"/>
      <c r="I142" s="276"/>
      <c r="J142" s="40"/>
      <c r="K142" s="40"/>
      <c r="L142" s="44"/>
      <c r="M142" s="277"/>
      <c r="N142" s="278"/>
      <c r="O142" s="91"/>
      <c r="P142" s="91"/>
      <c r="Q142" s="91"/>
      <c r="R142" s="91"/>
      <c r="S142" s="91"/>
      <c r="T142" s="92"/>
      <c r="U142" s="38"/>
      <c r="V142" s="38"/>
      <c r="W142" s="38"/>
      <c r="X142" s="38"/>
      <c r="Y142" s="38"/>
      <c r="Z142" s="38"/>
      <c r="AA142" s="38"/>
      <c r="AB142" s="38"/>
      <c r="AC142" s="38"/>
      <c r="AD142" s="38"/>
      <c r="AE142" s="38"/>
      <c r="AT142" s="17" t="s">
        <v>305</v>
      </c>
      <c r="AU142" s="17" t="s">
        <v>86</v>
      </c>
    </row>
    <row r="143" s="12" customFormat="1" ht="22.8" customHeight="1">
      <c r="A143" s="12"/>
      <c r="B143" s="202"/>
      <c r="C143" s="203"/>
      <c r="D143" s="204" t="s">
        <v>75</v>
      </c>
      <c r="E143" s="216" t="s">
        <v>500</v>
      </c>
      <c r="F143" s="216" t="s">
        <v>501</v>
      </c>
      <c r="G143" s="203"/>
      <c r="H143" s="203"/>
      <c r="I143" s="206"/>
      <c r="J143" s="217">
        <f>BK143</f>
        <v>0</v>
      </c>
      <c r="K143" s="203"/>
      <c r="L143" s="208"/>
      <c r="M143" s="209"/>
      <c r="N143" s="210"/>
      <c r="O143" s="210"/>
      <c r="P143" s="211">
        <f>SUM(P144:P147)</f>
        <v>0</v>
      </c>
      <c r="Q143" s="210"/>
      <c r="R143" s="211">
        <f>SUM(R144:R147)</f>
        <v>0</v>
      </c>
      <c r="S143" s="210"/>
      <c r="T143" s="212">
        <f>SUM(T144:T147)</f>
        <v>0</v>
      </c>
      <c r="U143" s="12"/>
      <c r="V143" s="12"/>
      <c r="W143" s="12"/>
      <c r="X143" s="12"/>
      <c r="Y143" s="12"/>
      <c r="Z143" s="12"/>
      <c r="AA143" s="12"/>
      <c r="AB143" s="12"/>
      <c r="AC143" s="12"/>
      <c r="AD143" s="12"/>
      <c r="AE143" s="12"/>
      <c r="AR143" s="213" t="s">
        <v>146</v>
      </c>
      <c r="AT143" s="214" t="s">
        <v>75</v>
      </c>
      <c r="AU143" s="214" t="s">
        <v>84</v>
      </c>
      <c r="AY143" s="213" t="s">
        <v>127</v>
      </c>
      <c r="BK143" s="215">
        <f>SUM(BK144:BK147)</f>
        <v>0</v>
      </c>
    </row>
    <row r="144" s="2" customFormat="1" ht="16.5" customHeight="1">
      <c r="A144" s="38"/>
      <c r="B144" s="39"/>
      <c r="C144" s="218" t="s">
        <v>159</v>
      </c>
      <c r="D144" s="218" t="s">
        <v>129</v>
      </c>
      <c r="E144" s="219" t="s">
        <v>502</v>
      </c>
      <c r="F144" s="220" t="s">
        <v>503</v>
      </c>
      <c r="G144" s="221" t="s">
        <v>369</v>
      </c>
      <c r="H144" s="222">
        <v>1</v>
      </c>
      <c r="I144" s="223"/>
      <c r="J144" s="224">
        <f>ROUND(I144*H144,2)</f>
        <v>0</v>
      </c>
      <c r="K144" s="220" t="s">
        <v>133</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469</v>
      </c>
      <c r="AT144" s="229" t="s">
        <v>129</v>
      </c>
      <c r="AU144" s="229" t="s">
        <v>86</v>
      </c>
      <c r="AY144" s="17" t="s">
        <v>127</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469</v>
      </c>
      <c r="BM144" s="229" t="s">
        <v>504</v>
      </c>
    </row>
    <row r="145" s="2" customFormat="1">
      <c r="A145" s="38"/>
      <c r="B145" s="39"/>
      <c r="C145" s="40"/>
      <c r="D145" s="233" t="s">
        <v>305</v>
      </c>
      <c r="E145" s="40"/>
      <c r="F145" s="275" t="s">
        <v>505</v>
      </c>
      <c r="G145" s="40"/>
      <c r="H145" s="40"/>
      <c r="I145" s="276"/>
      <c r="J145" s="40"/>
      <c r="K145" s="40"/>
      <c r="L145" s="44"/>
      <c r="M145" s="277"/>
      <c r="N145" s="278"/>
      <c r="O145" s="91"/>
      <c r="P145" s="91"/>
      <c r="Q145" s="91"/>
      <c r="R145" s="91"/>
      <c r="S145" s="91"/>
      <c r="T145" s="92"/>
      <c r="U145" s="38"/>
      <c r="V145" s="38"/>
      <c r="W145" s="38"/>
      <c r="X145" s="38"/>
      <c r="Y145" s="38"/>
      <c r="Z145" s="38"/>
      <c r="AA145" s="38"/>
      <c r="AB145" s="38"/>
      <c r="AC145" s="38"/>
      <c r="AD145" s="38"/>
      <c r="AE145" s="38"/>
      <c r="AT145" s="17" t="s">
        <v>305</v>
      </c>
      <c r="AU145" s="17" t="s">
        <v>86</v>
      </c>
    </row>
    <row r="146" s="2" customFormat="1" ht="16.5" customHeight="1">
      <c r="A146" s="38"/>
      <c r="B146" s="39"/>
      <c r="C146" s="218" t="s">
        <v>163</v>
      </c>
      <c r="D146" s="218" t="s">
        <v>129</v>
      </c>
      <c r="E146" s="219" t="s">
        <v>506</v>
      </c>
      <c r="F146" s="220" t="s">
        <v>507</v>
      </c>
      <c r="G146" s="221" t="s">
        <v>369</v>
      </c>
      <c r="H146" s="222">
        <v>1</v>
      </c>
      <c r="I146" s="223"/>
      <c r="J146" s="224">
        <f>ROUND(I146*H146,2)</f>
        <v>0</v>
      </c>
      <c r="K146" s="220" t="s">
        <v>133</v>
      </c>
      <c r="L146" s="44"/>
      <c r="M146" s="225" t="s">
        <v>1</v>
      </c>
      <c r="N146" s="226" t="s">
        <v>41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469</v>
      </c>
      <c r="AT146" s="229" t="s">
        <v>129</v>
      </c>
      <c r="AU146" s="229" t="s">
        <v>86</v>
      </c>
      <c r="AY146" s="17" t="s">
        <v>127</v>
      </c>
      <c r="BE146" s="230">
        <f>IF(N146="základní",J146,0)</f>
        <v>0</v>
      </c>
      <c r="BF146" s="230">
        <f>IF(N146="snížená",J146,0)</f>
        <v>0</v>
      </c>
      <c r="BG146" s="230">
        <f>IF(N146="zákl. přenesená",J146,0)</f>
        <v>0</v>
      </c>
      <c r="BH146" s="230">
        <f>IF(N146="sníž. přenesená",J146,0)</f>
        <v>0</v>
      </c>
      <c r="BI146" s="230">
        <f>IF(N146="nulová",J146,0)</f>
        <v>0</v>
      </c>
      <c r="BJ146" s="17" t="s">
        <v>84</v>
      </c>
      <c r="BK146" s="230">
        <f>ROUND(I146*H146,2)</f>
        <v>0</v>
      </c>
      <c r="BL146" s="17" t="s">
        <v>469</v>
      </c>
      <c r="BM146" s="229" t="s">
        <v>508</v>
      </c>
    </row>
    <row r="147" s="2" customFormat="1">
      <c r="A147" s="38"/>
      <c r="B147" s="39"/>
      <c r="C147" s="40"/>
      <c r="D147" s="233" t="s">
        <v>305</v>
      </c>
      <c r="E147" s="40"/>
      <c r="F147" s="275" t="s">
        <v>509</v>
      </c>
      <c r="G147" s="40"/>
      <c r="H147" s="40"/>
      <c r="I147" s="276"/>
      <c r="J147" s="40"/>
      <c r="K147" s="40"/>
      <c r="L147" s="44"/>
      <c r="M147" s="277"/>
      <c r="N147" s="278"/>
      <c r="O147" s="91"/>
      <c r="P147" s="91"/>
      <c r="Q147" s="91"/>
      <c r="R147" s="91"/>
      <c r="S147" s="91"/>
      <c r="T147" s="92"/>
      <c r="U147" s="38"/>
      <c r="V147" s="38"/>
      <c r="W147" s="38"/>
      <c r="X147" s="38"/>
      <c r="Y147" s="38"/>
      <c r="Z147" s="38"/>
      <c r="AA147" s="38"/>
      <c r="AB147" s="38"/>
      <c r="AC147" s="38"/>
      <c r="AD147" s="38"/>
      <c r="AE147" s="38"/>
      <c r="AT147" s="17" t="s">
        <v>305</v>
      </c>
      <c r="AU147" s="17" t="s">
        <v>86</v>
      </c>
    </row>
    <row r="148" s="12" customFormat="1" ht="22.8" customHeight="1">
      <c r="A148" s="12"/>
      <c r="B148" s="202"/>
      <c r="C148" s="203"/>
      <c r="D148" s="204" t="s">
        <v>75</v>
      </c>
      <c r="E148" s="216" t="s">
        <v>510</v>
      </c>
      <c r="F148" s="216" t="s">
        <v>511</v>
      </c>
      <c r="G148" s="203"/>
      <c r="H148" s="203"/>
      <c r="I148" s="206"/>
      <c r="J148" s="217">
        <f>BK148</f>
        <v>0</v>
      </c>
      <c r="K148" s="203"/>
      <c r="L148" s="208"/>
      <c r="M148" s="209"/>
      <c r="N148" s="210"/>
      <c r="O148" s="210"/>
      <c r="P148" s="211">
        <f>SUM(P149:P150)</f>
        <v>0</v>
      </c>
      <c r="Q148" s="210"/>
      <c r="R148" s="211">
        <f>SUM(R149:R150)</f>
        <v>0</v>
      </c>
      <c r="S148" s="210"/>
      <c r="T148" s="212">
        <f>SUM(T149:T150)</f>
        <v>0</v>
      </c>
      <c r="U148" s="12"/>
      <c r="V148" s="12"/>
      <c r="W148" s="12"/>
      <c r="X148" s="12"/>
      <c r="Y148" s="12"/>
      <c r="Z148" s="12"/>
      <c r="AA148" s="12"/>
      <c r="AB148" s="12"/>
      <c r="AC148" s="12"/>
      <c r="AD148" s="12"/>
      <c r="AE148" s="12"/>
      <c r="AR148" s="213" t="s">
        <v>146</v>
      </c>
      <c r="AT148" s="214" t="s">
        <v>75</v>
      </c>
      <c r="AU148" s="214" t="s">
        <v>84</v>
      </c>
      <c r="AY148" s="213" t="s">
        <v>127</v>
      </c>
      <c r="BK148" s="215">
        <f>SUM(BK149:BK150)</f>
        <v>0</v>
      </c>
    </row>
    <row r="149" s="2" customFormat="1" ht="16.5" customHeight="1">
      <c r="A149" s="38"/>
      <c r="B149" s="39"/>
      <c r="C149" s="218" t="s">
        <v>168</v>
      </c>
      <c r="D149" s="218" t="s">
        <v>129</v>
      </c>
      <c r="E149" s="219" t="s">
        <v>512</v>
      </c>
      <c r="F149" s="220" t="s">
        <v>513</v>
      </c>
      <c r="G149" s="221" t="s">
        <v>369</v>
      </c>
      <c r="H149" s="222">
        <v>1</v>
      </c>
      <c r="I149" s="223"/>
      <c r="J149" s="224">
        <f>ROUND(I149*H149,2)</f>
        <v>0</v>
      </c>
      <c r="K149" s="220" t="s">
        <v>133</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469</v>
      </c>
      <c r="AT149" s="229" t="s">
        <v>129</v>
      </c>
      <c r="AU149" s="229" t="s">
        <v>86</v>
      </c>
      <c r="AY149" s="17" t="s">
        <v>127</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469</v>
      </c>
      <c r="BM149" s="229" t="s">
        <v>514</v>
      </c>
    </row>
    <row r="150" s="2" customFormat="1">
      <c r="A150" s="38"/>
      <c r="B150" s="39"/>
      <c r="C150" s="40"/>
      <c r="D150" s="233" t="s">
        <v>305</v>
      </c>
      <c r="E150" s="40"/>
      <c r="F150" s="275" t="s">
        <v>515</v>
      </c>
      <c r="G150" s="40"/>
      <c r="H150" s="40"/>
      <c r="I150" s="276"/>
      <c r="J150" s="40"/>
      <c r="K150" s="40"/>
      <c r="L150" s="44"/>
      <c r="M150" s="277"/>
      <c r="N150" s="278"/>
      <c r="O150" s="91"/>
      <c r="P150" s="91"/>
      <c r="Q150" s="91"/>
      <c r="R150" s="91"/>
      <c r="S150" s="91"/>
      <c r="T150" s="92"/>
      <c r="U150" s="38"/>
      <c r="V150" s="38"/>
      <c r="W150" s="38"/>
      <c r="X150" s="38"/>
      <c r="Y150" s="38"/>
      <c r="Z150" s="38"/>
      <c r="AA150" s="38"/>
      <c r="AB150" s="38"/>
      <c r="AC150" s="38"/>
      <c r="AD150" s="38"/>
      <c r="AE150" s="38"/>
      <c r="AT150" s="17" t="s">
        <v>305</v>
      </c>
      <c r="AU150" s="17" t="s">
        <v>86</v>
      </c>
    </row>
    <row r="151" s="12" customFormat="1" ht="22.8" customHeight="1">
      <c r="A151" s="12"/>
      <c r="B151" s="202"/>
      <c r="C151" s="203"/>
      <c r="D151" s="204" t="s">
        <v>75</v>
      </c>
      <c r="E151" s="216" t="s">
        <v>516</v>
      </c>
      <c r="F151" s="216" t="s">
        <v>517</v>
      </c>
      <c r="G151" s="203"/>
      <c r="H151" s="203"/>
      <c r="I151" s="206"/>
      <c r="J151" s="217">
        <f>BK151</f>
        <v>0</v>
      </c>
      <c r="K151" s="203"/>
      <c r="L151" s="208"/>
      <c r="M151" s="209"/>
      <c r="N151" s="210"/>
      <c r="O151" s="210"/>
      <c r="P151" s="211">
        <f>SUM(P152:P153)</f>
        <v>0</v>
      </c>
      <c r="Q151" s="210"/>
      <c r="R151" s="211">
        <f>SUM(R152:R153)</f>
        <v>0</v>
      </c>
      <c r="S151" s="210"/>
      <c r="T151" s="212">
        <f>SUM(T152:T153)</f>
        <v>0</v>
      </c>
      <c r="U151" s="12"/>
      <c r="V151" s="12"/>
      <c r="W151" s="12"/>
      <c r="X151" s="12"/>
      <c r="Y151" s="12"/>
      <c r="Z151" s="12"/>
      <c r="AA151" s="12"/>
      <c r="AB151" s="12"/>
      <c r="AC151" s="12"/>
      <c r="AD151" s="12"/>
      <c r="AE151" s="12"/>
      <c r="AR151" s="213" t="s">
        <v>146</v>
      </c>
      <c r="AT151" s="214" t="s">
        <v>75</v>
      </c>
      <c r="AU151" s="214" t="s">
        <v>84</v>
      </c>
      <c r="AY151" s="213" t="s">
        <v>127</v>
      </c>
      <c r="BK151" s="215">
        <f>SUM(BK152:BK153)</f>
        <v>0</v>
      </c>
    </row>
    <row r="152" s="2" customFormat="1" ht="16.5" customHeight="1">
      <c r="A152" s="38"/>
      <c r="B152" s="39"/>
      <c r="C152" s="218" t="s">
        <v>175</v>
      </c>
      <c r="D152" s="218" t="s">
        <v>129</v>
      </c>
      <c r="E152" s="219" t="s">
        <v>518</v>
      </c>
      <c r="F152" s="220" t="s">
        <v>519</v>
      </c>
      <c r="G152" s="221" t="s">
        <v>369</v>
      </c>
      <c r="H152" s="222">
        <v>1</v>
      </c>
      <c r="I152" s="223"/>
      <c r="J152" s="224">
        <f>ROUND(I152*H152,2)</f>
        <v>0</v>
      </c>
      <c r="K152" s="220" t="s">
        <v>133</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469</v>
      </c>
      <c r="AT152" s="229" t="s">
        <v>129</v>
      </c>
      <c r="AU152" s="229" t="s">
        <v>86</v>
      </c>
      <c r="AY152" s="17" t="s">
        <v>127</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469</v>
      </c>
      <c r="BM152" s="229" t="s">
        <v>520</v>
      </c>
    </row>
    <row r="153" s="2" customFormat="1">
      <c r="A153" s="38"/>
      <c r="B153" s="39"/>
      <c r="C153" s="40"/>
      <c r="D153" s="233" t="s">
        <v>305</v>
      </c>
      <c r="E153" s="40"/>
      <c r="F153" s="275" t="s">
        <v>521</v>
      </c>
      <c r="G153" s="40"/>
      <c r="H153" s="40"/>
      <c r="I153" s="276"/>
      <c r="J153" s="40"/>
      <c r="K153" s="40"/>
      <c r="L153" s="44"/>
      <c r="M153" s="277"/>
      <c r="N153" s="278"/>
      <c r="O153" s="91"/>
      <c r="P153" s="91"/>
      <c r="Q153" s="91"/>
      <c r="R153" s="91"/>
      <c r="S153" s="91"/>
      <c r="T153" s="92"/>
      <c r="U153" s="38"/>
      <c r="V153" s="38"/>
      <c r="W153" s="38"/>
      <c r="X153" s="38"/>
      <c r="Y153" s="38"/>
      <c r="Z153" s="38"/>
      <c r="AA153" s="38"/>
      <c r="AB153" s="38"/>
      <c r="AC153" s="38"/>
      <c r="AD153" s="38"/>
      <c r="AE153" s="38"/>
      <c r="AT153" s="17" t="s">
        <v>305</v>
      </c>
      <c r="AU153" s="17" t="s">
        <v>86</v>
      </c>
    </row>
    <row r="154" s="12" customFormat="1" ht="22.8" customHeight="1">
      <c r="A154" s="12"/>
      <c r="B154" s="202"/>
      <c r="C154" s="203"/>
      <c r="D154" s="204" t="s">
        <v>75</v>
      </c>
      <c r="E154" s="216" t="s">
        <v>522</v>
      </c>
      <c r="F154" s="216" t="s">
        <v>523</v>
      </c>
      <c r="G154" s="203"/>
      <c r="H154" s="203"/>
      <c r="I154" s="206"/>
      <c r="J154" s="217">
        <f>BK154</f>
        <v>0</v>
      </c>
      <c r="K154" s="203"/>
      <c r="L154" s="208"/>
      <c r="M154" s="209"/>
      <c r="N154" s="210"/>
      <c r="O154" s="210"/>
      <c r="P154" s="211">
        <f>SUM(P155:P156)</f>
        <v>0</v>
      </c>
      <c r="Q154" s="210"/>
      <c r="R154" s="211">
        <f>SUM(R155:R156)</f>
        <v>0</v>
      </c>
      <c r="S154" s="210"/>
      <c r="T154" s="212">
        <f>SUM(T155:T156)</f>
        <v>0</v>
      </c>
      <c r="U154" s="12"/>
      <c r="V154" s="12"/>
      <c r="W154" s="12"/>
      <c r="X154" s="12"/>
      <c r="Y154" s="12"/>
      <c r="Z154" s="12"/>
      <c r="AA154" s="12"/>
      <c r="AB154" s="12"/>
      <c r="AC154" s="12"/>
      <c r="AD154" s="12"/>
      <c r="AE154" s="12"/>
      <c r="AR154" s="213" t="s">
        <v>146</v>
      </c>
      <c r="AT154" s="214" t="s">
        <v>75</v>
      </c>
      <c r="AU154" s="214" t="s">
        <v>84</v>
      </c>
      <c r="AY154" s="213" t="s">
        <v>127</v>
      </c>
      <c r="BK154" s="215">
        <f>SUM(BK155:BK156)</f>
        <v>0</v>
      </c>
    </row>
    <row r="155" s="2" customFormat="1" ht="16.5" customHeight="1">
      <c r="A155" s="38"/>
      <c r="B155" s="39"/>
      <c r="C155" s="218" t="s">
        <v>8</v>
      </c>
      <c r="D155" s="218" t="s">
        <v>129</v>
      </c>
      <c r="E155" s="219" t="s">
        <v>524</v>
      </c>
      <c r="F155" s="220" t="s">
        <v>523</v>
      </c>
      <c r="G155" s="221" t="s">
        <v>369</v>
      </c>
      <c r="H155" s="222">
        <v>1</v>
      </c>
      <c r="I155" s="223"/>
      <c r="J155" s="224">
        <f>ROUND(I155*H155,2)</f>
        <v>0</v>
      </c>
      <c r="K155" s="220" t="s">
        <v>133</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469</v>
      </c>
      <c r="AT155" s="229" t="s">
        <v>129</v>
      </c>
      <c r="AU155" s="229" t="s">
        <v>86</v>
      </c>
      <c r="AY155" s="17" t="s">
        <v>127</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469</v>
      </c>
      <c r="BM155" s="229" t="s">
        <v>525</v>
      </c>
    </row>
    <row r="156" s="2" customFormat="1">
      <c r="A156" s="38"/>
      <c r="B156" s="39"/>
      <c r="C156" s="40"/>
      <c r="D156" s="233" t="s">
        <v>305</v>
      </c>
      <c r="E156" s="40"/>
      <c r="F156" s="275" t="s">
        <v>526</v>
      </c>
      <c r="G156" s="40"/>
      <c r="H156" s="40"/>
      <c r="I156" s="276"/>
      <c r="J156" s="40"/>
      <c r="K156" s="40"/>
      <c r="L156" s="44"/>
      <c r="M156" s="284"/>
      <c r="N156" s="285"/>
      <c r="O156" s="281"/>
      <c r="P156" s="281"/>
      <c r="Q156" s="281"/>
      <c r="R156" s="281"/>
      <c r="S156" s="281"/>
      <c r="T156" s="286"/>
      <c r="U156" s="38"/>
      <c r="V156" s="38"/>
      <c r="W156" s="38"/>
      <c r="X156" s="38"/>
      <c r="Y156" s="38"/>
      <c r="Z156" s="38"/>
      <c r="AA156" s="38"/>
      <c r="AB156" s="38"/>
      <c r="AC156" s="38"/>
      <c r="AD156" s="38"/>
      <c r="AE156" s="38"/>
      <c r="AT156" s="17" t="s">
        <v>305</v>
      </c>
      <c r="AU156" s="17" t="s">
        <v>86</v>
      </c>
    </row>
    <row r="157" s="2" customFormat="1" ht="6.96" customHeight="1">
      <c r="A157" s="38"/>
      <c r="B157" s="66"/>
      <c r="C157" s="67"/>
      <c r="D157" s="67"/>
      <c r="E157" s="67"/>
      <c r="F157" s="67"/>
      <c r="G157" s="67"/>
      <c r="H157" s="67"/>
      <c r="I157" s="67"/>
      <c r="J157" s="67"/>
      <c r="K157" s="67"/>
      <c r="L157" s="44"/>
      <c r="M157" s="38"/>
      <c r="O157" s="38"/>
      <c r="P157" s="38"/>
      <c r="Q157" s="38"/>
      <c r="R157" s="38"/>
      <c r="S157" s="38"/>
      <c r="T157" s="38"/>
      <c r="U157" s="38"/>
      <c r="V157" s="38"/>
      <c r="W157" s="38"/>
      <c r="X157" s="38"/>
      <c r="Y157" s="38"/>
      <c r="Z157" s="38"/>
      <c r="AA157" s="38"/>
      <c r="AB157" s="38"/>
      <c r="AC157" s="38"/>
      <c r="AD157" s="38"/>
      <c r="AE157" s="38"/>
    </row>
  </sheetData>
  <sheetProtection sheet="1" autoFilter="0" formatColumns="0" formatRows="0" objects="1" scenarios="1" spinCount="100000" saltValue="oqHnteM8LZ+bj0Ujf+38fFlc4lugXgzb86D7mvrHeYIMiaA+P7BSSbxyezdZehRd+k+ophqU1MD8ZYf2E2c6IA==" hashValue="BV4KmXwH0VQhN5WoIMkB8LIzmwfJ+tMeG/RyCxBT0NWA2uVmi4mkXYr3Ym95KmM55Kqe67rtpQOx8y8HfaLbZw==" algorithmName="SHA-512" password="E785"/>
  <autoFilter ref="C123:K15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2024-06-28T10:02:57Z</dcterms:created>
  <dcterms:modified xsi:type="dcterms:W3CDTF">2024-06-28T10:03:00Z</dcterms:modified>
</cp:coreProperties>
</file>