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os.kousal\OneDrive - MIVOKOR s.r.o. (CSID 4153640)\Zakaznici MIVOKORu\01. TEPLOVODNÍ KOTLE GREENTECH CS\18. OZ Stavby s.r.o\VŘ Podklady\2024.09.18 podklady pro zadání\"/>
    </mc:Choice>
  </mc:AlternateContent>
  <xr:revisionPtr revIDLastSave="1" documentId="6_{722B73D9-5A05-45FC-9187-08B77E1B89AF}" xr6:coauthVersionLast="36" xr6:coauthVersionMax="47" xr10:uidLastSave="{1DC4E86E-76AB-4843-B569-9EC45476D8C9}"/>
  <bookViews>
    <workbookView xWindow="-108" yWindow="-108" windowWidth="33120" windowHeight="18000" xr2:uid="{00000000-000D-0000-FFFF-FFFF00000000}"/>
  </bookViews>
  <sheets>
    <sheet name="Rekapitulace" sheetId="1" r:id="rId1"/>
    <sheet name="4. Fotovoltaika" sheetId="6" r:id="rId2"/>
    <sheet name="5. VN Rozvaděč" sheetId="7" r:id="rId3"/>
  </sheets>
  <definedNames>
    <definedName name="_xlnm.Print_Area" localSheetId="0">Rekapitulace!$A$1:$C$18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G20" i="7"/>
  <c r="G21" i="7"/>
  <c r="G22" i="7"/>
  <c r="G18" i="7"/>
  <c r="G32" i="7"/>
  <c r="G30" i="7"/>
  <c r="G29" i="7"/>
  <c r="G27" i="7"/>
  <c r="G26" i="7"/>
  <c r="G25" i="7"/>
  <c r="G24" i="7"/>
  <c r="G23" i="7"/>
  <c r="G17" i="7"/>
  <c r="G15" i="7"/>
  <c r="G14" i="7"/>
  <c r="G13" i="7"/>
  <c r="G12" i="7"/>
  <c r="G11" i="7"/>
  <c r="G10" i="7"/>
  <c r="G9" i="7"/>
  <c r="G8" i="7"/>
  <c r="G7" i="7"/>
  <c r="G6" i="7"/>
  <c r="G16" i="7" l="1"/>
  <c r="G31" i="7"/>
  <c r="G5" i="7"/>
  <c r="G51" i="6"/>
  <c r="G67" i="6"/>
  <c r="G66" i="6"/>
  <c r="G65" i="6"/>
  <c r="G64" i="6"/>
  <c r="G63" i="6"/>
  <c r="G62" i="6"/>
  <c r="G61" i="6"/>
  <c r="G60" i="6"/>
  <c r="G59" i="6"/>
  <c r="G50" i="6" s="1"/>
  <c r="G58" i="6"/>
  <c r="G57" i="6"/>
  <c r="G56" i="6"/>
  <c r="G55" i="6"/>
  <c r="G54" i="6"/>
  <c r="G53" i="6"/>
  <c r="G52" i="6"/>
  <c r="G49" i="6"/>
  <c r="G48" i="6"/>
  <c r="G47" i="6"/>
  <c r="G46" i="6"/>
  <c r="G45" i="6"/>
  <c r="G44" i="6"/>
  <c r="G43" i="6"/>
  <c r="G42" i="6"/>
  <c r="G41" i="6"/>
  <c r="G40" i="6"/>
  <c r="G39" i="6"/>
  <c r="G38" i="6"/>
  <c r="G36" i="6"/>
  <c r="G35" i="6"/>
  <c r="G34" i="6"/>
  <c r="G33" i="6"/>
  <c r="G32" i="6"/>
  <c r="G31" i="6"/>
  <c r="G30" i="6"/>
  <c r="G29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34" i="7" l="1"/>
  <c r="C9" i="1" s="1"/>
  <c r="G3" i="7"/>
  <c r="G28" i="6"/>
  <c r="G35" i="7"/>
  <c r="G36" i="7" s="1"/>
  <c r="G5" i="6"/>
  <c r="G37" i="6"/>
  <c r="G69" i="6" l="1"/>
  <c r="C5" i="1" s="1"/>
  <c r="G3" i="6"/>
  <c r="G70" i="6" l="1"/>
  <c r="G71" i="6" s="1"/>
  <c r="C12" i="1"/>
  <c r="C13" i="1" l="1"/>
  <c r="C14" i="1" s="1"/>
</calcChain>
</file>

<file path=xl/sharedStrings.xml><?xml version="1.0" encoding="utf-8"?>
<sst xmlns="http://schemas.openxmlformats.org/spreadsheetml/2006/main" count="275" uniqueCount="174">
  <si>
    <t>OZ Stavby s.r.o. - rekapitulace objektů stavby</t>
  </si>
  <si>
    <t>Položka  č.</t>
  </si>
  <si>
    <t>Název položky</t>
  </si>
  <si>
    <t>Celkem</t>
  </si>
  <si>
    <t>Fotovoltaika</t>
  </si>
  <si>
    <t>Elektroinstalace</t>
  </si>
  <si>
    <t>Náklady celkem bez DPH</t>
  </si>
  <si>
    <t>DPH 21%</t>
  </si>
  <si>
    <t>Cena celkem s DPH</t>
  </si>
  <si>
    <t>Cena celkem bez DPH</t>
  </si>
  <si>
    <t>MJ</t>
  </si>
  <si>
    <t>kpl</t>
  </si>
  <si>
    <t>741.1</t>
  </si>
  <si>
    <t>m</t>
  </si>
  <si>
    <t>kus</t>
  </si>
  <si>
    <t xml:space="preserve">Montáž kabel Cu plný kulatý žíla 5x16 mm2 uložený volně (např. CYKY)   </t>
  </si>
  <si>
    <t xml:space="preserve">kabel instalační jádro Cu plné izolace PVC plášť PVC 450/750V (CYKY) 5x16mm2   </t>
  </si>
  <si>
    <t xml:space="preserve">Ukončení vodič izolovaný do 16 mm2 v rozváděči nebo na přístroji   </t>
  </si>
  <si>
    <t xml:space="preserve">Montáž kabelu pro vnitřní rozvod RS-485 a ethernetu   </t>
  </si>
  <si>
    <t>741.2</t>
  </si>
  <si>
    <t>m2</t>
  </si>
  <si>
    <t>Montáž nosné konstrukce fotovoltaických panelů na ploché střeše</t>
  </si>
  <si>
    <t>Montáž výkonových  optimizérů pod fotovoltaický panel</t>
  </si>
  <si>
    <t>Výkonový optimizér</t>
  </si>
  <si>
    <t>Řídíci jednotka výkonových optimizérů</t>
  </si>
  <si>
    <t>741.3</t>
  </si>
  <si>
    <t>Oživení bezpečnostního odpojení FVE</t>
  </si>
  <si>
    <t>Tlačítko bezpečnostní odpojení FVE</t>
  </si>
  <si>
    <t>741.4</t>
  </si>
  <si>
    <t>h</t>
  </si>
  <si>
    <t>Doprava technologie, vedení zakázky</t>
  </si>
  <si>
    <t>Realizační projektová dokumentace</t>
  </si>
  <si>
    <t>t</t>
  </si>
  <si>
    <t>VN Rozvaděč</t>
  </si>
  <si>
    <t>FVE</t>
  </si>
  <si>
    <t>Č.</t>
  </si>
  <si>
    <t>Kód položky</t>
  </si>
  <si>
    <t>Popis</t>
  </si>
  <si>
    <t>Množství celkem</t>
  </si>
  <si>
    <t>Cena jednotková</t>
  </si>
  <si>
    <t>Cena celkem</t>
  </si>
  <si>
    <t>Elektroinstalace - FVE</t>
  </si>
  <si>
    <t>Kabelové vedení</t>
  </si>
  <si>
    <t>Montáž žlab kovový šířky do 50 mm bez víka</t>
  </si>
  <si>
    <t>345754910R1</t>
  </si>
  <si>
    <t>Kabelový žlab 50/50 vč. příslušenství</t>
  </si>
  <si>
    <t>Montáž žlab kovový - uzavření víkem</t>
  </si>
  <si>
    <t>345755100R1</t>
  </si>
  <si>
    <t>Víko žlabu V50</t>
  </si>
  <si>
    <t>Montáž žlab kovový šířky do 100 mm bez víka</t>
  </si>
  <si>
    <t>345754910R2</t>
  </si>
  <si>
    <t>Kabelový žlab drátěný 100/50 vč. příslušenství</t>
  </si>
  <si>
    <t>345755100R2</t>
  </si>
  <si>
    <t>Víko žlabu V100</t>
  </si>
  <si>
    <t>Montáž vodič Cu izolovaný plný a laněný s PVC pláštěm žíla 25-35 mm2 zatažený (např. CY, CHAH-V)</t>
  </si>
  <si>
    <r>
      <rPr>
        <i/>
        <sz val="8"/>
        <rFont val="Calibri"/>
        <family val="2"/>
        <charset val="238"/>
        <scheme val="minor"/>
      </rPr>
      <t>vodič propojovací flexibilní jádro Cu lanované izolace PVC 450/750V (H07V-K) CYA 1x25mm2</t>
    </r>
  </si>
  <si>
    <t>Montáž vodič Cu izolovaný plný a laněný s PVC pláštěm žíla 0,15-16 mm2 zatažený (např. CY, CHAH-V)</t>
  </si>
  <si>
    <r>
      <rPr>
        <i/>
        <sz val="8"/>
        <rFont val="Calibri"/>
        <family val="2"/>
        <charset val="238"/>
        <scheme val="minor"/>
      </rPr>
      <t>vodič propojovací flexibilní jádro Cu lanované izolace PVC 450/750V (H07V-K) CYA 1x16mm2</t>
    </r>
  </si>
  <si>
    <t>Montáž fotovoltaických kabelů uložených v trubkách nebo lištách průměru přes 4 do 6 mm</t>
  </si>
  <si>
    <t>341M1</t>
  </si>
  <si>
    <t>Solární kabel s PU izolací 6 mm2</t>
  </si>
  <si>
    <t>Montáž kabel Cu plný kulatý žíla 5x10 mm2 uložený volně (např. CYKY)</t>
  </si>
  <si>
    <r>
      <rPr>
        <i/>
        <sz val="8"/>
        <rFont val="Calibri"/>
        <family val="2"/>
        <charset val="238"/>
        <scheme val="minor"/>
      </rPr>
      <t>kabel instalační jádro Cu plné izolace PVC plášť PVC 450/750V (CYKY) 5x10mm2</t>
    </r>
  </si>
  <si>
    <t>Ukončení vodič izolovaný do 10 mm2 v rozváděči nebo na přístroji</t>
  </si>
  <si>
    <t>kabel UTP pro vnitřní rozvod ethernetu a RS-485</t>
  </si>
  <si>
    <t>Konstrukce, panely FVE</t>
  </si>
  <si>
    <r>
      <rPr>
        <sz val="8"/>
        <rFont val="Calibri"/>
        <family val="2"/>
        <charset val="238"/>
        <scheme val="minor"/>
      </rPr>
      <t>Montáž a zhotovení ohnivzdorných konstrukcí pro elektrozařízení ve
stěnovém prúchodu tl. Přes</t>
    </r>
  </si>
  <si>
    <t>194R</t>
  </si>
  <si>
    <r>
      <rPr>
        <i/>
        <sz val="8"/>
        <rFont val="Calibri"/>
        <family val="2"/>
        <charset val="238"/>
        <scheme val="minor"/>
      </rPr>
      <t>Hliníková konstrukce + šroubové úchyty pro FV panely, včetně příslušenství</t>
    </r>
  </si>
  <si>
    <t>Montáž fotovoltaických panelů krystalických na rovnou střechu výkonu přes 300 Wp</t>
  </si>
  <si>
    <t>358R</t>
  </si>
  <si>
    <t>FV panel 450 Wp</t>
  </si>
  <si>
    <t>359R</t>
  </si>
  <si>
    <t>Technologie FVE</t>
  </si>
  <si>
    <t>Montáž střídače napětí DC/AC síťového třífázového pro fotovoltaické systémy, max. výstupní výkon přes 20000 do 30000 W</t>
  </si>
  <si>
    <t>345R</t>
  </si>
  <si>
    <t>Střídač 25kW/AC , včetně intgrovaného monitoringu</t>
  </si>
  <si>
    <r>
      <rPr>
        <sz val="8"/>
        <rFont val="Calibri"/>
        <family val="2"/>
        <charset val="238"/>
        <scheme val="minor"/>
      </rPr>
      <t>Montáž střídače napětí DC/AC hybridního třífázového pro fotovoltaické
systémy, max. výstupní výkon přes 20000 do 30000 W</t>
    </r>
  </si>
  <si>
    <t>346R</t>
  </si>
  <si>
    <t>Střídač 20kW/AC , včetně intgrovaného monitoringu</t>
  </si>
  <si>
    <r>
      <rPr>
        <sz val="8"/>
        <rFont val="Calibri"/>
        <family val="2"/>
        <charset val="238"/>
        <scheme val="minor"/>
      </rPr>
      <t>Montáž hlavní jednotky monitorovacího zařízení fotovoltaických systémů
přes 1 do 6 střídačů</t>
    </r>
  </si>
  <si>
    <t>Montáž rozvodnice oceloplechová nebo plastová běžná do 50 kg</t>
  </si>
  <si>
    <t>Oživení rozváděče se složitou výstrojí</t>
  </si>
  <si>
    <t>345R1</t>
  </si>
  <si>
    <t>Rozvaděč RFVE 1, 2, 3</t>
  </si>
  <si>
    <t>345R2</t>
  </si>
  <si>
    <t>Doplnění stávajícího rozvaděče R..</t>
  </si>
  <si>
    <t>345R3</t>
  </si>
  <si>
    <t>Elektroměrový rozváděč (EON) - doplnění dle PPP</t>
  </si>
  <si>
    <t>Ostatní</t>
  </si>
  <si>
    <t>Celková prohlídka elektrického rozvodu a zařízení do 2 milionu Kč</t>
  </si>
  <si>
    <t>740-PM</t>
  </si>
  <si>
    <t>Podíl přidružným materiálů</t>
  </si>
  <si>
    <t>740-PP</t>
  </si>
  <si>
    <t>Podíl přidružných výkonů</t>
  </si>
  <si>
    <t>OST7</t>
  </si>
  <si>
    <t>Přidružené práce elektrikářské a montérské</t>
  </si>
  <si>
    <t>OST1</t>
  </si>
  <si>
    <t>OST2</t>
  </si>
  <si>
    <t>Dokumentace skutečného provedení stavby</t>
  </si>
  <si>
    <t>OST3</t>
  </si>
  <si>
    <t>Výchozí revize</t>
  </si>
  <si>
    <t>OST4</t>
  </si>
  <si>
    <t>Zaškolení obsluhy</t>
  </si>
  <si>
    <t>OST8</t>
  </si>
  <si>
    <t>Drobný montážní materiál</t>
  </si>
  <si>
    <t>OST9</t>
  </si>
  <si>
    <t>Prostup střechou</t>
  </si>
  <si>
    <t>OST10</t>
  </si>
  <si>
    <t>Úprava/doplnění  hromosvodu</t>
  </si>
  <si>
    <t>OST11</t>
  </si>
  <si>
    <t>Úprava PD hromosvodu</t>
  </si>
  <si>
    <t>OST12</t>
  </si>
  <si>
    <t>Značky, výstrahy a polepy</t>
  </si>
  <si>
    <t>Přesun hmot tonážní pro silnoproud v objektech v do 6 m</t>
  </si>
  <si>
    <t>Konektory, příchytky a ostatní mont. Materiál</t>
  </si>
  <si>
    <t>UPS 3f 1,5kW záloha 2 hodiny (Zálohování oběhových čerpadel
teplovodního kotle) Případné další specifikace dodavatel kotle.</t>
  </si>
  <si>
    <t>751.1</t>
  </si>
  <si>
    <t>VN Rozvaděč, konstrukce</t>
  </si>
  <si>
    <t>ks</t>
  </si>
  <si>
    <t>VN rozvaděč 25KV, 630A, 20KA, ovládací páky uzemňovače a odpínače, pomocný materiál nutný pro sestavení a uvedení rozvaděče do provozu</t>
  </si>
  <si>
    <t>Montážní rám pod rozvaděč - 1 pole</t>
  </si>
  <si>
    <t>Koncovka pro střždní VN kabely 22KV 95-240 mm</t>
  </si>
  <si>
    <t>sada</t>
  </si>
  <si>
    <t>Oko s trhacím šroubem 95-240 mm</t>
  </si>
  <si>
    <t>Pojistka VN - pojistková vložka</t>
  </si>
  <si>
    <t>Sada svodičů přepětí 10kA</t>
  </si>
  <si>
    <t>Uzemnění</t>
  </si>
  <si>
    <t>Rozvaděč měření</t>
  </si>
  <si>
    <t>Ostatní montážní a nespecifikovaný materiál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</si>
  <si>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</si>
  <si>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</si>
  <si>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</si>
  <si>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</si>
  <si>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</si>
  <si>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</si>
  <si>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</si>
  <si>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</si>
  <si>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</si>
  <si>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</si>
  <si>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</si>
  <si>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</si>
  <si>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</si>
  <si>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</si>
  <si>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</si>
  <si>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</si>
  <si>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</si>
  <si>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</si>
  <si>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</si>
  <si>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</si>
  <si>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</si>
  <si>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</si>
  <si>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</si>
  <si>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</si>
  <si>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</si>
  <si>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</si>
  <si>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</si>
  <si>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751.2</t>
  </si>
  <si>
    <t>Montáž, revize zaškolení</t>
  </si>
  <si>
    <t>Montáž rozvaděčů VN bez zapojení vodičů 25kV</t>
  </si>
  <si>
    <t>Montáž rámu pod rozvaděč</t>
  </si>
  <si>
    <t>Montáž VN koncovky</t>
  </si>
  <si>
    <t>Montáž pojistky VN</t>
  </si>
  <si>
    <t>VN zkoušky kabeláže</t>
  </si>
  <si>
    <t>Revize elektro</t>
  </si>
  <si>
    <t>Montáž uzemnění</t>
  </si>
  <si>
    <t>Doprava materiálu a osob</t>
  </si>
  <si>
    <t>Režije na zakázce</t>
  </si>
  <si>
    <t>Dokumentace skut.provedení</t>
  </si>
  <si>
    <t>Uvedení zařízení do trvalého provozu</t>
  </si>
  <si>
    <t>Montáž rozvaděče měření</t>
  </si>
  <si>
    <t>Ostatní nespecifikované pracovní výkony</t>
  </si>
  <si>
    <t>kpl.</t>
  </si>
  <si>
    <t>Účastník vyplní žlutá pole v listu "4. Fotovoltaika a 5. VN Rozvaděč". Na tomto listu vyplní pouze žlutě vyznačné pole, celková nabídková cena se dopočítá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</si>
</sst>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00"/>
    <numFmt numFmtId="166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14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1" applyFont="1"/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7" fillId="0" borderId="0" xfId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/>
    <xf numFmtId="0" fontId="3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/>
    <xf numFmtId="0" fontId="9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8" fillId="4" borderId="0" xfId="0" applyNumberFormat="1" applyFont="1" applyFill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3" fillId="0" borderId="0" xfId="2" applyFont="1" applyAlignment="1">
      <alignment horizontal="left" vertical="top"/>
    </xf>
    <xf numFmtId="0" fontId="1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 wrapText="1"/>
    </xf>
    <xf numFmtId="0" fontId="1" fillId="0" borderId="2" xfId="2" applyFont="1" applyBorder="1" applyAlignment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12" fillId="6" borderId="20" xfId="2" applyFont="1" applyFill="1" applyBorder="1" applyAlignment="1">
      <alignment horizontal="left" vertical="top" wrapText="1"/>
    </xf>
    <xf numFmtId="0" fontId="12" fillId="6" borderId="21" xfId="2" applyFont="1" applyFill="1" applyBorder="1" applyAlignment="1">
      <alignment horizontal="left" vertical="top" wrapText="1"/>
    </xf>
    <xf numFmtId="0" fontId="12" fillId="6" borderId="21" xfId="2" applyFont="1" applyFill="1" applyBorder="1" applyAlignment="1">
      <alignment vertical="top" wrapText="1"/>
    </xf>
    <xf numFmtId="0" fontId="11" fillId="0" borderId="0" xfId="2" applyAlignment="1">
      <alignment horizontal="left" vertical="top"/>
    </xf>
    <xf numFmtId="0" fontId="4" fillId="0" borderId="23" xfId="2" applyFont="1" applyBorder="1" applyAlignment="1">
      <alignment horizontal="center" vertical="center"/>
    </xf>
    <xf numFmtId="0" fontId="12" fillId="6" borderId="24" xfId="2" applyFont="1" applyFill="1" applyBorder="1" applyAlignment="1">
      <alignment vertical="top" wrapText="1"/>
    </xf>
    <xf numFmtId="0" fontId="12" fillId="6" borderId="25" xfId="2" applyFont="1" applyFill="1" applyBorder="1" applyAlignment="1">
      <alignment horizontal="left" vertical="top" wrapText="1"/>
    </xf>
    <xf numFmtId="0" fontId="12" fillId="6" borderId="25" xfId="2" applyFont="1" applyFill="1" applyBorder="1" applyAlignment="1">
      <alignment vertical="top" wrapText="1"/>
    </xf>
    <xf numFmtId="0" fontId="4" fillId="0" borderId="27" xfId="2" applyFont="1" applyBorder="1" applyAlignment="1">
      <alignment horizontal="center" vertical="center"/>
    </xf>
    <xf numFmtId="1" fontId="14" fillId="0" borderId="18" xfId="2" applyNumberFormat="1" applyFont="1" applyBorder="1" applyAlignment="1">
      <alignment horizontal="left" vertical="center" shrinkToFit="1"/>
    </xf>
    <xf numFmtId="0" fontId="5" fillId="0" borderId="18" xfId="2" applyFont="1" applyBorder="1" applyAlignment="1">
      <alignment horizontal="left" vertical="center" wrapText="1"/>
    </xf>
    <xf numFmtId="165" fontId="14" fillId="0" borderId="18" xfId="2" applyNumberFormat="1" applyFont="1" applyBorder="1" applyAlignment="1">
      <alignment horizontal="right" vertical="center" shrinkToFit="1"/>
    </xf>
    <xf numFmtId="2" fontId="14" fillId="5" borderId="18" xfId="2" applyNumberFormat="1" applyFont="1" applyFill="1" applyBorder="1" applyAlignment="1">
      <alignment horizontal="right" vertical="center" shrinkToFit="1"/>
    </xf>
    <xf numFmtId="2" fontId="14" fillId="0" borderId="28" xfId="2" applyNumberFormat="1" applyFont="1" applyBorder="1" applyAlignment="1">
      <alignment horizontal="right" vertical="center" shrinkToFit="1"/>
    </xf>
    <xf numFmtId="0" fontId="4" fillId="0" borderId="29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 wrapText="1"/>
    </xf>
    <xf numFmtId="165" fontId="16" fillId="0" borderId="9" xfId="2" applyNumberFormat="1" applyFont="1" applyBorder="1" applyAlignment="1">
      <alignment horizontal="right" vertical="center" shrinkToFit="1"/>
    </xf>
    <xf numFmtId="2" fontId="14" fillId="5" borderId="9" xfId="2" applyNumberFormat="1" applyFont="1" applyFill="1" applyBorder="1" applyAlignment="1">
      <alignment horizontal="right" vertical="center" shrinkToFit="1"/>
    </xf>
    <xf numFmtId="2" fontId="16" fillId="0" borderId="30" xfId="2" applyNumberFormat="1" applyFont="1" applyBorder="1" applyAlignment="1">
      <alignment horizontal="right" vertical="center" shrinkToFit="1"/>
    </xf>
    <xf numFmtId="1" fontId="14" fillId="0" borderId="9" xfId="2" applyNumberFormat="1" applyFont="1" applyBorder="1" applyAlignment="1">
      <alignment horizontal="left" vertical="center" shrinkToFit="1"/>
    </xf>
    <xf numFmtId="0" fontId="5" fillId="0" borderId="9" xfId="2" applyFont="1" applyBorder="1" applyAlignment="1">
      <alignment horizontal="left" vertical="center" wrapText="1"/>
    </xf>
    <xf numFmtId="165" fontId="14" fillId="0" borderId="9" xfId="2" applyNumberFormat="1" applyFont="1" applyBorder="1" applyAlignment="1">
      <alignment horizontal="right" vertical="center" shrinkToFit="1"/>
    </xf>
    <xf numFmtId="2" fontId="14" fillId="0" borderId="30" xfId="2" applyNumberFormat="1" applyFont="1" applyBorder="1" applyAlignment="1">
      <alignment horizontal="right" vertical="center" shrinkToFit="1"/>
    </xf>
    <xf numFmtId="1" fontId="16" fillId="0" borderId="9" xfId="2" applyNumberFormat="1" applyFont="1" applyBorder="1" applyAlignment="1">
      <alignment horizontal="left" vertical="center" shrinkToFit="1"/>
    </xf>
    <xf numFmtId="0" fontId="14" fillId="0" borderId="9" xfId="2" applyFont="1" applyBorder="1" applyAlignment="1">
      <alignment horizontal="left" vertical="center" wrapText="1"/>
    </xf>
    <xf numFmtId="166" fontId="14" fillId="0" borderId="9" xfId="2" applyNumberFormat="1" applyFont="1" applyBorder="1" applyAlignment="1">
      <alignment horizontal="right" vertical="center" shrinkToFit="1"/>
    </xf>
    <xf numFmtId="166" fontId="16" fillId="0" borderId="9" xfId="2" applyNumberFormat="1" applyFont="1" applyBorder="1" applyAlignment="1">
      <alignment horizontal="right" vertical="center" shrinkToFit="1"/>
    </xf>
    <xf numFmtId="0" fontId="4" fillId="0" borderId="31" xfId="2" applyFont="1" applyBorder="1" applyAlignment="1">
      <alignment horizontal="center" vertical="center"/>
    </xf>
    <xf numFmtId="0" fontId="12" fillId="6" borderId="8" xfId="2" applyFont="1" applyFill="1" applyBorder="1" applyAlignment="1">
      <alignment vertical="top" wrapText="1"/>
    </xf>
    <xf numFmtId="0" fontId="12" fillId="6" borderId="7" xfId="2" applyFont="1" applyFill="1" applyBorder="1" applyAlignment="1">
      <alignment horizontal="left" vertical="top" wrapText="1"/>
    </xf>
    <xf numFmtId="0" fontId="12" fillId="6" borderId="7" xfId="2" applyFont="1" applyFill="1" applyBorder="1" applyAlignment="1">
      <alignment vertical="top" wrapText="1"/>
    </xf>
    <xf numFmtId="0" fontId="14" fillId="0" borderId="18" xfId="2" applyFont="1" applyBorder="1" applyAlignment="1">
      <alignment horizontal="left" vertical="center" wrapText="1"/>
    </xf>
    <xf numFmtId="0" fontId="12" fillId="6" borderId="4" xfId="2" applyFont="1" applyFill="1" applyBorder="1" applyAlignment="1">
      <alignment vertical="top" wrapText="1"/>
    </xf>
    <xf numFmtId="0" fontId="12" fillId="6" borderId="5" xfId="2" applyFont="1" applyFill="1" applyBorder="1" applyAlignment="1">
      <alignment horizontal="left" vertical="top" wrapText="1"/>
    </xf>
    <xf numFmtId="0" fontId="12" fillId="6" borderId="5" xfId="2" applyFont="1" applyFill="1" applyBorder="1" applyAlignment="1">
      <alignment vertical="top" wrapText="1"/>
    </xf>
    <xf numFmtId="0" fontId="4" fillId="0" borderId="34" xfId="2" applyFont="1" applyBorder="1" applyAlignment="1">
      <alignment horizontal="center" vertical="center"/>
    </xf>
    <xf numFmtId="1" fontId="14" fillId="0" borderId="35" xfId="2" applyNumberFormat="1" applyFont="1" applyBorder="1" applyAlignment="1">
      <alignment horizontal="left" vertical="center" shrinkToFit="1"/>
    </xf>
    <xf numFmtId="0" fontId="5" fillId="0" borderId="35" xfId="2" applyFont="1" applyBorder="1" applyAlignment="1">
      <alignment horizontal="left" vertical="center" wrapText="1"/>
    </xf>
    <xf numFmtId="165" fontId="14" fillId="0" borderId="35" xfId="2" applyNumberFormat="1" applyFont="1" applyBorder="1" applyAlignment="1">
      <alignment horizontal="right" vertical="center" shrinkToFit="1"/>
    </xf>
    <xf numFmtId="2" fontId="14" fillId="5" borderId="35" xfId="2" applyNumberFormat="1" applyFont="1" applyFill="1" applyBorder="1" applyAlignment="1">
      <alignment horizontal="right" vertical="center" shrinkToFit="1"/>
    </xf>
    <xf numFmtId="2" fontId="14" fillId="0" borderId="36" xfId="2" applyNumberFormat="1" applyFont="1" applyBorder="1" applyAlignment="1">
      <alignment horizontal="right" vertical="center" shrinkToFit="1"/>
    </xf>
    <xf numFmtId="0" fontId="4" fillId="0" borderId="37" xfId="2" applyFont="1" applyBorder="1" applyAlignment="1">
      <alignment horizontal="center" vertical="center"/>
    </xf>
    <xf numFmtId="0" fontId="15" fillId="0" borderId="38" xfId="2" applyFont="1" applyBorder="1" applyAlignment="1">
      <alignment horizontal="left" vertical="center" wrapText="1"/>
    </xf>
    <xf numFmtId="165" fontId="16" fillId="0" borderId="38" xfId="2" applyNumberFormat="1" applyFont="1" applyBorder="1" applyAlignment="1">
      <alignment horizontal="right" vertical="center" shrinkToFit="1"/>
    </xf>
    <xf numFmtId="2" fontId="14" fillId="5" borderId="38" xfId="2" applyNumberFormat="1" applyFont="1" applyFill="1" applyBorder="1" applyAlignment="1">
      <alignment horizontal="right" vertical="center" shrinkToFit="1"/>
    </xf>
    <xf numFmtId="2" fontId="16" fillId="0" borderId="39" xfId="2" applyNumberFormat="1" applyFont="1" applyBorder="1" applyAlignment="1">
      <alignment horizontal="right" vertical="center" shrinkToFit="1"/>
    </xf>
    <xf numFmtId="1" fontId="14" fillId="0" borderId="38" xfId="2" applyNumberFormat="1" applyFont="1" applyBorder="1" applyAlignment="1">
      <alignment horizontal="left" vertical="center" shrinkToFit="1"/>
    </xf>
    <xf numFmtId="0" fontId="14" fillId="0" borderId="38" xfId="2" applyFont="1" applyBorder="1" applyAlignment="1">
      <alignment horizontal="left" vertical="center" wrapText="1"/>
    </xf>
    <xf numFmtId="0" fontId="5" fillId="0" borderId="38" xfId="2" applyFont="1" applyBorder="1" applyAlignment="1">
      <alignment horizontal="left" vertical="center" wrapText="1"/>
    </xf>
    <xf numFmtId="165" fontId="14" fillId="0" borderId="38" xfId="2" applyNumberFormat="1" applyFont="1" applyBorder="1" applyAlignment="1">
      <alignment horizontal="right" vertical="center" shrinkToFit="1"/>
    </xf>
    <xf numFmtId="2" fontId="14" fillId="0" borderId="39" xfId="2" applyNumberFormat="1" applyFont="1" applyBorder="1" applyAlignment="1">
      <alignment horizontal="right" vertical="center" shrinkToFit="1"/>
    </xf>
    <xf numFmtId="1" fontId="16" fillId="0" borderId="37" xfId="2" applyNumberFormat="1" applyFont="1" applyBorder="1" applyAlignment="1">
      <alignment horizontal="center" vertical="center" shrinkToFit="1"/>
    </xf>
    <xf numFmtId="1" fontId="14" fillId="0" borderId="37" xfId="2" applyNumberFormat="1" applyFont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/>
    </xf>
    <xf numFmtId="166" fontId="14" fillId="0" borderId="38" xfId="2" applyNumberFormat="1" applyFont="1" applyBorder="1" applyAlignment="1">
      <alignment horizontal="right" vertical="center" shrinkToFit="1"/>
    </xf>
    <xf numFmtId="1" fontId="14" fillId="0" borderId="41" xfId="2" applyNumberFormat="1" applyFont="1" applyBorder="1" applyAlignment="1">
      <alignment horizontal="center" vertical="center" shrinkToFit="1"/>
    </xf>
    <xf numFmtId="0" fontId="14" fillId="0" borderId="42" xfId="2" applyFont="1" applyBorder="1" applyAlignment="1">
      <alignment horizontal="left" vertical="center" wrapText="1"/>
    </xf>
    <xf numFmtId="0" fontId="5" fillId="0" borderId="42" xfId="2" applyFont="1" applyBorder="1" applyAlignment="1">
      <alignment horizontal="left" vertical="center" wrapText="1"/>
    </xf>
    <xf numFmtId="165" fontId="14" fillId="0" borderId="42" xfId="2" applyNumberFormat="1" applyFont="1" applyBorder="1" applyAlignment="1">
      <alignment horizontal="right" vertical="center" shrinkToFit="1"/>
    </xf>
    <xf numFmtId="2" fontId="14" fillId="5" borderId="42" xfId="2" applyNumberFormat="1" applyFont="1" applyFill="1" applyBorder="1" applyAlignment="1">
      <alignment horizontal="right" vertical="center" shrinkToFit="1"/>
    </xf>
    <xf numFmtId="2" fontId="14" fillId="0" borderId="43" xfId="2" applyNumberFormat="1" applyFont="1" applyBorder="1" applyAlignment="1">
      <alignment horizontal="right" vertical="center" shrinkToFit="1"/>
    </xf>
    <xf numFmtId="0" fontId="1" fillId="2" borderId="4" xfId="2" applyFont="1" applyFill="1" applyBorder="1" applyAlignment="1">
      <alignment vertical="center"/>
    </xf>
    <xf numFmtId="0" fontId="1" fillId="2" borderId="5" xfId="2" applyFont="1" applyFill="1" applyBorder="1" applyAlignment="1">
      <alignment vertical="center"/>
    </xf>
    <xf numFmtId="0" fontId="1" fillId="2" borderId="5" xfId="2" applyFont="1" applyFill="1" applyBorder="1" applyAlignment="1">
      <alignment horizontal="left" vertical="center"/>
    </xf>
    <xf numFmtId="164" fontId="1" fillId="2" borderId="5" xfId="2" applyNumberFormat="1" applyFont="1" applyFill="1" applyBorder="1" applyAlignment="1">
      <alignment horizontal="right" vertical="center"/>
    </xf>
    <xf numFmtId="4" fontId="1" fillId="2" borderId="6" xfId="2" applyNumberFormat="1" applyFont="1" applyFill="1" applyBorder="1" applyAlignment="1">
      <alignment horizontal="right" vertical="center"/>
    </xf>
    <xf numFmtId="0" fontId="4" fillId="0" borderId="0" xfId="2" applyFont="1"/>
    <xf numFmtId="4" fontId="4" fillId="0" borderId="0" xfId="2" applyNumberFormat="1" applyFont="1"/>
    <xf numFmtId="4" fontId="3" fillId="0" borderId="17" xfId="0" applyNumberFormat="1" applyFont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4" fillId="0" borderId="0" xfId="0" applyNumberFormat="1" applyFont="1"/>
    <xf numFmtId="0" fontId="1" fillId="2" borderId="5" xfId="2" applyFont="1" applyFill="1" applyBorder="1" applyAlignment="1">
      <alignment horizontal="center" vertical="center"/>
    </xf>
    <xf numFmtId="0" fontId="12" fillId="6" borderId="21" xfId="2" applyFont="1" applyFill="1" applyBorder="1" applyAlignment="1">
      <alignment horizontal="center" vertical="top" wrapText="1"/>
    </xf>
    <xf numFmtId="0" fontId="11" fillId="0" borderId="0" xfId="2" applyAlignment="1">
      <alignment horizontal="center" vertical="top"/>
    </xf>
    <xf numFmtId="0" fontId="12" fillId="6" borderId="25" xfId="2" applyFont="1" applyFill="1" applyBorder="1" applyAlignment="1">
      <alignment horizontal="center" vertical="top" wrapText="1"/>
    </xf>
    <xf numFmtId="0" fontId="5" fillId="0" borderId="1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12" fillId="6" borderId="7" xfId="2" applyFont="1" applyFill="1" applyBorder="1" applyAlignment="1">
      <alignment horizontal="center" vertical="top" wrapText="1"/>
    </xf>
    <xf numFmtId="0" fontId="12" fillId="6" borderId="5" xfId="2" applyFont="1" applyFill="1" applyBorder="1" applyAlignment="1">
      <alignment horizontal="center" vertical="top" wrapText="1"/>
    </xf>
    <xf numFmtId="0" fontId="13" fillId="0" borderId="0" xfId="2" applyFont="1" applyAlignment="1">
      <alignment horizontal="center" vertical="top"/>
    </xf>
    <xf numFmtId="1" fontId="1" fillId="2" borderId="2" xfId="2" applyNumberFormat="1" applyFont="1" applyFill="1" applyBorder="1" applyAlignment="1">
      <alignment horizontal="center" vertical="center"/>
    </xf>
    <xf numFmtId="1" fontId="12" fillId="6" borderId="21" xfId="2" applyNumberFormat="1" applyFont="1" applyFill="1" applyBorder="1" applyAlignment="1">
      <alignment horizontal="center" vertical="center" wrapText="1"/>
    </xf>
    <xf numFmtId="1" fontId="11" fillId="0" borderId="0" xfId="2" applyNumberFormat="1" applyAlignment="1">
      <alignment horizontal="center" vertical="center"/>
    </xf>
    <xf numFmtId="1" fontId="12" fillId="6" borderId="25" xfId="2" applyNumberFormat="1" applyFont="1" applyFill="1" applyBorder="1" applyAlignment="1">
      <alignment horizontal="center" vertical="center" wrapText="1"/>
    </xf>
    <xf numFmtId="1" fontId="14" fillId="0" borderId="18" xfId="2" applyNumberFormat="1" applyFont="1" applyBorder="1" applyAlignment="1">
      <alignment horizontal="center" vertical="center" shrinkToFit="1"/>
    </xf>
    <xf numFmtId="1" fontId="14" fillId="0" borderId="9" xfId="2" applyNumberFormat="1" applyFont="1" applyBorder="1" applyAlignment="1">
      <alignment horizontal="center" vertical="center" shrinkToFit="1"/>
    </xf>
    <xf numFmtId="1" fontId="12" fillId="6" borderId="7" xfId="2" applyNumberFormat="1" applyFont="1" applyFill="1" applyBorder="1" applyAlignment="1">
      <alignment horizontal="center" vertical="center" wrapText="1"/>
    </xf>
    <xf numFmtId="1" fontId="12" fillId="6" borderId="5" xfId="2" applyNumberFormat="1" applyFont="1" applyFill="1" applyBorder="1" applyAlignment="1">
      <alignment horizontal="center" vertical="center" wrapText="1"/>
    </xf>
    <xf numFmtId="1" fontId="13" fillId="0" borderId="0" xfId="2" applyNumberFormat="1" applyFont="1" applyAlignment="1">
      <alignment horizontal="center" vertical="center"/>
    </xf>
    <xf numFmtId="1" fontId="1" fillId="2" borderId="5" xfId="2" applyNumberFormat="1" applyFont="1" applyFill="1" applyBorder="1" applyAlignment="1">
      <alignment horizontal="center" vertical="center"/>
    </xf>
    <xf numFmtId="1" fontId="14" fillId="0" borderId="44" xfId="2" applyNumberFormat="1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14" fillId="0" borderId="45" xfId="2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1" fontId="14" fillId="0" borderId="46" xfId="2" applyNumberFormat="1" applyFont="1" applyBorder="1" applyAlignment="1">
      <alignment horizontal="center" vertical="center" shrinkToFit="1"/>
    </xf>
    <xf numFmtId="2" fontId="14" fillId="5" borderId="46" xfId="2" applyNumberFormat="1" applyFont="1" applyFill="1" applyBorder="1" applyAlignment="1">
      <alignment horizontal="right" vertical="center" shrinkToFit="1"/>
    </xf>
    <xf numFmtId="2" fontId="14" fillId="0" borderId="47" xfId="2" applyNumberFormat="1" applyFont="1" applyBorder="1" applyAlignment="1">
      <alignment horizontal="right" vertical="center" shrinkToFit="1"/>
    </xf>
    <xf numFmtId="4" fontId="12" fillId="6" borderId="22" xfId="2" applyNumberFormat="1" applyFont="1" applyFill="1" applyBorder="1" applyAlignment="1">
      <alignment vertical="top" wrapText="1"/>
    </xf>
    <xf numFmtId="4" fontId="12" fillId="6" borderId="33" xfId="2" applyNumberFormat="1" applyFont="1" applyFill="1" applyBorder="1" applyAlignment="1">
      <alignment vertical="top" wrapText="1"/>
    </xf>
    <xf numFmtId="4" fontId="12" fillId="6" borderId="32" xfId="2" applyNumberFormat="1" applyFont="1" applyFill="1" applyBorder="1" applyAlignment="1">
      <alignment vertical="top" wrapText="1"/>
    </xf>
    <xf numFmtId="4" fontId="12" fillId="6" borderId="26" xfId="2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6" borderId="4" xfId="2" applyFont="1" applyFill="1" applyBorder="1" applyAlignment="1">
      <alignment horizontal="center" vertical="center"/>
    </xf>
    <xf numFmtId="0" fontId="1" fillId="6" borderId="5" xfId="2" applyFont="1" applyFill="1" applyBorder="1" applyAlignment="1">
      <alignment horizontal="center" vertical="center"/>
    </xf>
    <xf numFmtId="0" fontId="1" fillId="6" borderId="6" xfId="2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2" xfId="2" xr:uid="{77DC6068-DB81-463B-9622-781F53B29A90}"/>
    <cellStyle name="normální_POL.X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showGridLines="0" tabSelected="1" zoomScaleNormal="100" workbookViewId="0">
      <selection activeCell="B17" sqref="B17"/>
    </sheetView>
  </sheetViews>
  <sheetFormatPr defaultRowHeight="14.4" x14ac:dyDescent="0.3"/>
  <cols>
    <col min="1" max="1" width="10.6640625" style="1" customWidth="1"/>
    <col min="2" max="2" width="60.6640625" customWidth="1"/>
    <col min="3" max="3" width="16.5546875" style="1" customWidth="1"/>
  </cols>
  <sheetData>
    <row r="1" spans="1:3" ht="19.2" customHeight="1" thickBot="1" x14ac:dyDescent="0.35">
      <c r="A1" s="135" t="s">
        <v>0</v>
      </c>
      <c r="B1" s="136"/>
      <c r="C1" s="137"/>
    </row>
    <row r="2" spans="1:3" ht="9" customHeight="1" thickBot="1" x14ac:dyDescent="0.35"/>
    <row r="3" spans="1:3" ht="15" thickBot="1" x14ac:dyDescent="0.35">
      <c r="A3" s="3">
        <v>4</v>
      </c>
      <c r="B3" s="138" t="s">
        <v>4</v>
      </c>
      <c r="C3" s="139"/>
    </row>
    <row r="4" spans="1:3" x14ac:dyDescent="0.3">
      <c r="A4" s="15" t="s">
        <v>1</v>
      </c>
      <c r="B4" s="16" t="s">
        <v>2</v>
      </c>
      <c r="C4" s="17" t="s">
        <v>3</v>
      </c>
    </row>
    <row r="5" spans="1:3" ht="15" thickBot="1" x14ac:dyDescent="0.35">
      <c r="A5" s="13">
        <v>1</v>
      </c>
      <c r="B5" s="14" t="s">
        <v>34</v>
      </c>
      <c r="C5" s="97">
        <f>'4. Fotovoltaika'!G69</f>
        <v>0</v>
      </c>
    </row>
    <row r="6" spans="1:3" ht="9" customHeight="1" thickBot="1" x14ac:dyDescent="0.35">
      <c r="C6" s="2"/>
    </row>
    <row r="7" spans="1:3" ht="15" thickBot="1" x14ac:dyDescent="0.35">
      <c r="A7" s="4">
        <v>5</v>
      </c>
      <c r="B7" s="138" t="s">
        <v>5</v>
      </c>
      <c r="C7" s="139"/>
    </row>
    <row r="8" spans="1:3" x14ac:dyDescent="0.3">
      <c r="A8" s="15" t="s">
        <v>1</v>
      </c>
      <c r="B8" s="16" t="s">
        <v>2</v>
      </c>
      <c r="C8" s="17" t="s">
        <v>3</v>
      </c>
    </row>
    <row r="9" spans="1:3" x14ac:dyDescent="0.3">
      <c r="A9" s="10">
        <v>1</v>
      </c>
      <c r="B9" s="11" t="s">
        <v>33</v>
      </c>
      <c r="C9" s="143">
        <f>'5. VN Rozvaděč'!G34</f>
        <v>0</v>
      </c>
    </row>
    <row r="10" spans="1:3" ht="9" customHeight="1" x14ac:dyDescent="0.3">
      <c r="A10" s="18"/>
      <c r="B10" s="12"/>
      <c r="C10" s="19"/>
    </row>
    <row r="11" spans="1:3" ht="9" customHeight="1" thickBot="1" x14ac:dyDescent="0.35">
      <c r="C11" s="2"/>
    </row>
    <row r="12" spans="1:3" ht="15" thickBot="1" x14ac:dyDescent="0.35">
      <c r="A12" s="133" t="s">
        <v>6</v>
      </c>
      <c r="B12" s="134"/>
      <c r="C12" s="98">
        <f>C9+C5</f>
        <v>0</v>
      </c>
    </row>
    <row r="13" spans="1:3" x14ac:dyDescent="0.3">
      <c r="A13" s="6"/>
      <c r="B13" s="7" t="s">
        <v>7</v>
      </c>
      <c r="C13" s="99">
        <f>C12*0.21</f>
        <v>0</v>
      </c>
    </row>
    <row r="14" spans="1:3" x14ac:dyDescent="0.3">
      <c r="A14" s="9"/>
      <c r="B14" s="8" t="s">
        <v>8</v>
      </c>
      <c r="C14" s="99">
        <f>C12+C13</f>
        <v>0</v>
      </c>
    </row>
    <row r="15" spans="1:3" x14ac:dyDescent="0.3">
      <c r="A15" s="9"/>
      <c r="B15" s="6"/>
      <c r="C15" s="6"/>
    </row>
    <row r="17" spans="1:4" x14ac:dyDescent="0.3">
      <c r="C17" s="20"/>
    </row>
    <row r="18" spans="1:4" ht="32.25" customHeight="1" x14ac:dyDescent="0.3">
      <c r="A18" s="132" t="s">
        <v>173</v>
      </c>
      <c r="B18" s="132"/>
      <c r="C18" s="132"/>
      <c r="D18" s="21"/>
    </row>
  </sheetData>
  <mergeCells count="5">
    <mergeCell ref="A18:C18"/>
    <mergeCell ref="A12:B12"/>
    <mergeCell ref="A1:C1"/>
    <mergeCell ref="B3:C3"/>
    <mergeCell ref="B7:C7"/>
  </mergeCells>
  <pageMargins left="0.7" right="0.7" top="0.78740157499999996" bottom="0.78740157499999996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617C1-FE1E-49F3-851F-66598B935D06}">
  <dimension ref="A1:G71"/>
  <sheetViews>
    <sheetView workbookViewId="0">
      <selection sqref="A1:G1"/>
    </sheetView>
  </sheetViews>
  <sheetFormatPr defaultColWidth="9.109375" defaultRowHeight="14.4" x14ac:dyDescent="0.3"/>
  <cols>
    <col min="1" max="1" width="5.5546875" style="22" customWidth="1"/>
    <col min="2" max="2" width="11.6640625" style="22" bestFit="1" customWidth="1"/>
    <col min="3" max="3" width="33.33203125" style="22" customWidth="1"/>
    <col min="4" max="4" width="3.6640625" style="22" bestFit="1" customWidth="1"/>
    <col min="5" max="5" width="16.109375" style="22" bestFit="1" customWidth="1"/>
    <col min="6" max="6" width="16" style="22" bestFit="1" customWidth="1"/>
    <col min="7" max="7" width="12.33203125" style="22" bestFit="1" customWidth="1"/>
    <col min="8" max="16384" width="9.109375" style="22"/>
  </cols>
  <sheetData>
    <row r="1" spans="1:7" ht="19.5" customHeight="1" thickBot="1" x14ac:dyDescent="0.35">
      <c r="A1" s="140" t="s">
        <v>4</v>
      </c>
      <c r="B1" s="141"/>
      <c r="C1" s="141"/>
      <c r="D1" s="141"/>
      <c r="E1" s="141"/>
      <c r="F1" s="141"/>
      <c r="G1" s="142"/>
    </row>
    <row r="2" spans="1:7" ht="15" thickBot="1" x14ac:dyDescent="0.35">
      <c r="A2" s="23" t="s">
        <v>35</v>
      </c>
      <c r="B2" s="24" t="s">
        <v>36</v>
      </c>
      <c r="C2" s="25" t="s">
        <v>37</v>
      </c>
      <c r="D2" s="26" t="s">
        <v>10</v>
      </c>
      <c r="E2" s="26" t="s">
        <v>38</v>
      </c>
      <c r="F2" s="26" t="s">
        <v>39</v>
      </c>
      <c r="G2" s="27" t="s">
        <v>40</v>
      </c>
    </row>
    <row r="3" spans="1:7" ht="15.75" customHeight="1" thickBot="1" x14ac:dyDescent="0.35">
      <c r="A3" s="28"/>
      <c r="B3" s="29">
        <v>741</v>
      </c>
      <c r="C3" s="30" t="s">
        <v>41</v>
      </c>
      <c r="D3" s="31"/>
      <c r="E3" s="31"/>
      <c r="F3" s="31"/>
      <c r="G3" s="128">
        <f>G5+G28+G37+G50</f>
        <v>0</v>
      </c>
    </row>
    <row r="4" spans="1:7" ht="5.0999999999999996" customHeight="1" thickBot="1" x14ac:dyDescent="0.35">
      <c r="A4" s="32"/>
      <c r="B4" s="32"/>
      <c r="C4" s="32"/>
      <c r="D4" s="32"/>
      <c r="E4" s="32"/>
      <c r="F4" s="32"/>
      <c r="G4" s="32"/>
    </row>
    <row r="5" spans="1:7" ht="14.25" customHeight="1" thickBot="1" x14ac:dyDescent="0.35">
      <c r="A5" s="33"/>
      <c r="B5" s="34" t="s">
        <v>12</v>
      </c>
      <c r="C5" s="35" t="s">
        <v>42</v>
      </c>
      <c r="D5" s="36"/>
      <c r="E5" s="36"/>
      <c r="F5" s="36"/>
      <c r="G5" s="131">
        <f>SUM(G6:G27)</f>
        <v>0</v>
      </c>
    </row>
    <row r="6" spans="1:7" x14ac:dyDescent="0.3">
      <c r="A6" s="37">
        <v>1</v>
      </c>
      <c r="B6" s="38">
        <v>741910411</v>
      </c>
      <c r="C6" s="39" t="s">
        <v>43</v>
      </c>
      <c r="D6" s="39" t="s">
        <v>13</v>
      </c>
      <c r="E6" s="40">
        <v>60</v>
      </c>
      <c r="F6" s="41">
        <v>0</v>
      </c>
      <c r="G6" s="42">
        <f>E6*F6</f>
        <v>0</v>
      </c>
    </row>
    <row r="7" spans="1:7" x14ac:dyDescent="0.3">
      <c r="A7" s="43">
        <v>2</v>
      </c>
      <c r="B7" s="44" t="s">
        <v>44</v>
      </c>
      <c r="C7" s="44" t="s">
        <v>45</v>
      </c>
      <c r="D7" s="44" t="s">
        <v>13</v>
      </c>
      <c r="E7" s="45">
        <v>60</v>
      </c>
      <c r="F7" s="46">
        <v>0</v>
      </c>
      <c r="G7" s="47">
        <f t="shared" ref="G7:G67" si="0">E7*F7</f>
        <v>0</v>
      </c>
    </row>
    <row r="8" spans="1:7" x14ac:dyDescent="0.3">
      <c r="A8" s="43">
        <v>3</v>
      </c>
      <c r="B8" s="48">
        <v>741910421</v>
      </c>
      <c r="C8" s="49" t="s">
        <v>46</v>
      </c>
      <c r="D8" s="49" t="s">
        <v>14</v>
      </c>
      <c r="E8" s="50">
        <v>30</v>
      </c>
      <c r="F8" s="46">
        <v>0</v>
      </c>
      <c r="G8" s="51">
        <f t="shared" si="0"/>
        <v>0</v>
      </c>
    </row>
    <row r="9" spans="1:7" x14ac:dyDescent="0.3">
      <c r="A9" s="43">
        <v>4</v>
      </c>
      <c r="B9" s="44" t="s">
        <v>47</v>
      </c>
      <c r="C9" s="44" t="s">
        <v>48</v>
      </c>
      <c r="D9" s="44" t="s">
        <v>14</v>
      </c>
      <c r="E9" s="45">
        <v>30</v>
      </c>
      <c r="F9" s="46">
        <v>0</v>
      </c>
      <c r="G9" s="47">
        <f t="shared" si="0"/>
        <v>0</v>
      </c>
    </row>
    <row r="10" spans="1:7" x14ac:dyDescent="0.3">
      <c r="A10" s="43">
        <v>5</v>
      </c>
      <c r="B10" s="48">
        <v>741910412</v>
      </c>
      <c r="C10" s="49" t="s">
        <v>49</v>
      </c>
      <c r="D10" s="49" t="s">
        <v>13</v>
      </c>
      <c r="E10" s="50">
        <v>120</v>
      </c>
      <c r="F10" s="46">
        <v>0</v>
      </c>
      <c r="G10" s="51">
        <f t="shared" si="0"/>
        <v>0</v>
      </c>
    </row>
    <row r="11" spans="1:7" x14ac:dyDescent="0.3">
      <c r="A11" s="43">
        <v>6</v>
      </c>
      <c r="B11" s="44" t="s">
        <v>50</v>
      </c>
      <c r="C11" s="44" t="s">
        <v>51</v>
      </c>
      <c r="D11" s="44" t="s">
        <v>14</v>
      </c>
      <c r="E11" s="45">
        <v>60</v>
      </c>
      <c r="F11" s="46">
        <v>0</v>
      </c>
      <c r="G11" s="47">
        <f t="shared" si="0"/>
        <v>0</v>
      </c>
    </row>
    <row r="12" spans="1:7" x14ac:dyDescent="0.3">
      <c r="A12" s="43">
        <v>7</v>
      </c>
      <c r="B12" s="48">
        <v>741910421</v>
      </c>
      <c r="C12" s="49" t="s">
        <v>46</v>
      </c>
      <c r="D12" s="49" t="s">
        <v>14</v>
      </c>
      <c r="E12" s="50">
        <v>60</v>
      </c>
      <c r="F12" s="46">
        <v>0</v>
      </c>
      <c r="G12" s="51">
        <f t="shared" si="0"/>
        <v>0</v>
      </c>
    </row>
    <row r="13" spans="1:7" x14ac:dyDescent="0.3">
      <c r="A13" s="43">
        <v>8</v>
      </c>
      <c r="B13" s="44" t="s">
        <v>52</v>
      </c>
      <c r="C13" s="44" t="s">
        <v>53</v>
      </c>
      <c r="D13" s="44" t="s">
        <v>14</v>
      </c>
      <c r="E13" s="45">
        <v>60</v>
      </c>
      <c r="F13" s="46">
        <v>0</v>
      </c>
      <c r="G13" s="47">
        <f t="shared" si="0"/>
        <v>0</v>
      </c>
    </row>
    <row r="14" spans="1:7" ht="20.399999999999999" x14ac:dyDescent="0.3">
      <c r="A14" s="43">
        <v>9</v>
      </c>
      <c r="B14" s="48">
        <v>741120103</v>
      </c>
      <c r="C14" s="49" t="s">
        <v>54</v>
      </c>
      <c r="D14" s="49" t="s">
        <v>13</v>
      </c>
      <c r="E14" s="50">
        <v>50</v>
      </c>
      <c r="F14" s="46">
        <v>0</v>
      </c>
      <c r="G14" s="51">
        <f t="shared" si="0"/>
        <v>0</v>
      </c>
    </row>
    <row r="15" spans="1:7" ht="20.399999999999999" x14ac:dyDescent="0.3">
      <c r="A15" s="43">
        <v>10</v>
      </c>
      <c r="B15" s="52">
        <v>34141030</v>
      </c>
      <c r="C15" s="53" t="s">
        <v>55</v>
      </c>
      <c r="D15" s="44" t="s">
        <v>13</v>
      </c>
      <c r="E15" s="45">
        <v>50</v>
      </c>
      <c r="F15" s="46">
        <v>0</v>
      </c>
      <c r="G15" s="47">
        <f t="shared" si="0"/>
        <v>0</v>
      </c>
    </row>
    <row r="16" spans="1:7" ht="30.6" x14ac:dyDescent="0.3">
      <c r="A16" s="43">
        <v>11</v>
      </c>
      <c r="B16" s="48">
        <v>741120101</v>
      </c>
      <c r="C16" s="49" t="s">
        <v>56</v>
      </c>
      <c r="D16" s="49" t="s">
        <v>13</v>
      </c>
      <c r="E16" s="50">
        <v>200</v>
      </c>
      <c r="F16" s="46">
        <v>0</v>
      </c>
      <c r="G16" s="51">
        <f t="shared" si="0"/>
        <v>0</v>
      </c>
    </row>
    <row r="17" spans="1:7" ht="20.399999999999999" x14ac:dyDescent="0.3">
      <c r="A17" s="43">
        <v>12</v>
      </c>
      <c r="B17" s="52">
        <v>34141029</v>
      </c>
      <c r="C17" s="53" t="s">
        <v>57</v>
      </c>
      <c r="D17" s="44" t="s">
        <v>13</v>
      </c>
      <c r="E17" s="45">
        <v>200</v>
      </c>
      <c r="F17" s="46">
        <v>0</v>
      </c>
      <c r="G17" s="47">
        <f t="shared" si="0"/>
        <v>0</v>
      </c>
    </row>
    <row r="18" spans="1:7" ht="20.399999999999999" x14ac:dyDescent="0.3">
      <c r="A18" s="43">
        <v>13</v>
      </c>
      <c r="B18" s="48">
        <v>741120124</v>
      </c>
      <c r="C18" s="49" t="s">
        <v>58</v>
      </c>
      <c r="D18" s="49" t="s">
        <v>13</v>
      </c>
      <c r="E18" s="54">
        <v>1000</v>
      </c>
      <c r="F18" s="46">
        <v>0</v>
      </c>
      <c r="G18" s="51">
        <f t="shared" si="0"/>
        <v>0</v>
      </c>
    </row>
    <row r="19" spans="1:7" x14ac:dyDescent="0.3">
      <c r="A19" s="43">
        <v>14</v>
      </c>
      <c r="B19" s="44" t="s">
        <v>59</v>
      </c>
      <c r="C19" s="44" t="s">
        <v>60</v>
      </c>
      <c r="D19" s="44" t="s">
        <v>13</v>
      </c>
      <c r="E19" s="55">
        <v>1000</v>
      </c>
      <c r="F19" s="46">
        <v>0</v>
      </c>
      <c r="G19" s="47">
        <f t="shared" si="0"/>
        <v>0</v>
      </c>
    </row>
    <row r="20" spans="1:7" ht="20.399999999999999" x14ac:dyDescent="0.3">
      <c r="A20" s="43">
        <v>15</v>
      </c>
      <c r="B20" s="48">
        <v>741122233</v>
      </c>
      <c r="C20" s="49" t="s">
        <v>61</v>
      </c>
      <c r="D20" s="49" t="s">
        <v>13</v>
      </c>
      <c r="E20" s="50">
        <v>120</v>
      </c>
      <c r="F20" s="46">
        <v>0</v>
      </c>
      <c r="G20" s="51">
        <f t="shared" si="0"/>
        <v>0</v>
      </c>
    </row>
    <row r="21" spans="1:7" ht="20.399999999999999" x14ac:dyDescent="0.3">
      <c r="A21" s="43">
        <v>16</v>
      </c>
      <c r="B21" s="52">
        <v>34113034</v>
      </c>
      <c r="C21" s="53" t="s">
        <v>62</v>
      </c>
      <c r="D21" s="44" t="s">
        <v>13</v>
      </c>
      <c r="E21" s="45">
        <v>120</v>
      </c>
      <c r="F21" s="46">
        <v>0</v>
      </c>
      <c r="G21" s="47">
        <f t="shared" si="0"/>
        <v>0</v>
      </c>
    </row>
    <row r="22" spans="1:7" ht="20.399999999999999" x14ac:dyDescent="0.3">
      <c r="A22" s="43">
        <v>17</v>
      </c>
      <c r="B22" s="48">
        <v>741122234</v>
      </c>
      <c r="C22" s="49" t="s">
        <v>15</v>
      </c>
      <c r="D22" s="49" t="s">
        <v>13</v>
      </c>
      <c r="E22" s="50">
        <v>10</v>
      </c>
      <c r="F22" s="46">
        <v>0</v>
      </c>
      <c r="G22" s="51">
        <f t="shared" si="0"/>
        <v>0</v>
      </c>
    </row>
    <row r="23" spans="1:7" ht="20.399999999999999" x14ac:dyDescent="0.3">
      <c r="A23" s="43">
        <v>18</v>
      </c>
      <c r="B23" s="48">
        <v>34113035</v>
      </c>
      <c r="C23" s="49" t="s">
        <v>16</v>
      </c>
      <c r="D23" s="49" t="s">
        <v>13</v>
      </c>
      <c r="E23" s="50">
        <v>10</v>
      </c>
      <c r="F23" s="46">
        <v>0</v>
      </c>
      <c r="G23" s="51">
        <f t="shared" si="0"/>
        <v>0</v>
      </c>
    </row>
    <row r="24" spans="1:7" ht="20.399999999999999" x14ac:dyDescent="0.3">
      <c r="A24" s="43">
        <v>19</v>
      </c>
      <c r="B24" s="48">
        <v>741130005</v>
      </c>
      <c r="C24" s="49" t="s">
        <v>63</v>
      </c>
      <c r="D24" s="49" t="s">
        <v>14</v>
      </c>
      <c r="E24" s="50">
        <v>50</v>
      </c>
      <c r="F24" s="46">
        <v>0</v>
      </c>
      <c r="G24" s="51">
        <f t="shared" si="0"/>
        <v>0</v>
      </c>
    </row>
    <row r="25" spans="1:7" ht="20.399999999999999" x14ac:dyDescent="0.3">
      <c r="A25" s="43">
        <v>20</v>
      </c>
      <c r="B25" s="48">
        <v>741130006</v>
      </c>
      <c r="C25" s="49" t="s">
        <v>17</v>
      </c>
      <c r="D25" s="49" t="s">
        <v>14</v>
      </c>
      <c r="E25" s="50">
        <v>10</v>
      </c>
      <c r="F25" s="46">
        <v>0</v>
      </c>
      <c r="G25" s="51">
        <f t="shared" si="0"/>
        <v>0</v>
      </c>
    </row>
    <row r="26" spans="1:7" x14ac:dyDescent="0.3">
      <c r="A26" s="43">
        <v>21</v>
      </c>
      <c r="B26" s="48">
        <v>741761073</v>
      </c>
      <c r="C26" s="49" t="s">
        <v>18</v>
      </c>
      <c r="D26" s="49" t="s">
        <v>13</v>
      </c>
      <c r="E26" s="50">
        <v>200</v>
      </c>
      <c r="F26" s="46">
        <v>0</v>
      </c>
      <c r="G26" s="51">
        <f t="shared" si="0"/>
        <v>0</v>
      </c>
    </row>
    <row r="27" spans="1:7" ht="15" thickBot="1" x14ac:dyDescent="0.35">
      <c r="A27" s="43">
        <v>22</v>
      </c>
      <c r="B27" s="48">
        <v>35671245</v>
      </c>
      <c r="C27" s="49" t="s">
        <v>64</v>
      </c>
      <c r="D27" s="49" t="s">
        <v>13</v>
      </c>
      <c r="E27" s="50">
        <v>200</v>
      </c>
      <c r="F27" s="46">
        <v>0</v>
      </c>
      <c r="G27" s="51">
        <f t="shared" si="0"/>
        <v>0</v>
      </c>
    </row>
    <row r="28" spans="1:7" ht="15" thickBot="1" x14ac:dyDescent="0.35">
      <c r="A28" s="56">
        <v>23</v>
      </c>
      <c r="B28" s="57" t="s">
        <v>19</v>
      </c>
      <c r="C28" s="58" t="s">
        <v>65</v>
      </c>
      <c r="D28" s="59"/>
      <c r="E28" s="59"/>
      <c r="F28" s="59"/>
      <c r="G28" s="130">
        <f>SUM(G29:G36)</f>
        <v>0</v>
      </c>
    </row>
    <row r="29" spans="1:7" ht="30.6" x14ac:dyDescent="0.3">
      <c r="A29" s="37">
        <v>24</v>
      </c>
      <c r="B29" s="38">
        <v>749212222</v>
      </c>
      <c r="C29" s="60" t="s">
        <v>66</v>
      </c>
      <c r="D29" s="39" t="s">
        <v>20</v>
      </c>
      <c r="E29" s="40">
        <v>0</v>
      </c>
      <c r="F29" s="41">
        <v>0</v>
      </c>
      <c r="G29" s="42">
        <f t="shared" si="0"/>
        <v>0</v>
      </c>
    </row>
    <row r="30" spans="1:7" ht="20.399999999999999" x14ac:dyDescent="0.3">
      <c r="A30" s="43">
        <v>25</v>
      </c>
      <c r="B30" s="48">
        <v>741711011</v>
      </c>
      <c r="C30" s="49" t="s">
        <v>21</v>
      </c>
      <c r="D30" s="49" t="s">
        <v>14</v>
      </c>
      <c r="E30" s="50">
        <v>110</v>
      </c>
      <c r="F30" s="46">
        <v>0</v>
      </c>
      <c r="G30" s="51">
        <f t="shared" si="0"/>
        <v>0</v>
      </c>
    </row>
    <row r="31" spans="1:7" ht="20.399999999999999" x14ac:dyDescent="0.3">
      <c r="A31" s="43">
        <v>26</v>
      </c>
      <c r="B31" s="44" t="s">
        <v>67</v>
      </c>
      <c r="C31" s="53" t="s">
        <v>68</v>
      </c>
      <c r="D31" s="44" t="s">
        <v>14</v>
      </c>
      <c r="E31" s="45">
        <v>110</v>
      </c>
      <c r="F31" s="46">
        <v>0</v>
      </c>
      <c r="G31" s="47">
        <f t="shared" si="0"/>
        <v>0</v>
      </c>
    </row>
    <row r="32" spans="1:7" ht="20.399999999999999" x14ac:dyDescent="0.3">
      <c r="A32" s="43">
        <v>27</v>
      </c>
      <c r="B32" s="48">
        <v>741721211</v>
      </c>
      <c r="C32" s="49" t="s">
        <v>69</v>
      </c>
      <c r="D32" s="49" t="s">
        <v>14</v>
      </c>
      <c r="E32" s="50">
        <v>110</v>
      </c>
      <c r="F32" s="46">
        <v>0</v>
      </c>
      <c r="G32" s="51">
        <f t="shared" si="0"/>
        <v>0</v>
      </c>
    </row>
    <row r="33" spans="1:7" x14ac:dyDescent="0.3">
      <c r="A33" s="43">
        <v>28</v>
      </c>
      <c r="B33" s="44" t="s">
        <v>70</v>
      </c>
      <c r="C33" s="44" t="s">
        <v>71</v>
      </c>
      <c r="D33" s="44" t="s">
        <v>14</v>
      </c>
      <c r="E33" s="45">
        <v>110</v>
      </c>
      <c r="F33" s="46">
        <v>0</v>
      </c>
      <c r="G33" s="47">
        <f t="shared" si="0"/>
        <v>0</v>
      </c>
    </row>
    <row r="34" spans="1:7" ht="20.399999999999999" x14ac:dyDescent="0.3">
      <c r="A34" s="43">
        <v>29</v>
      </c>
      <c r="B34" s="48">
        <v>741721211</v>
      </c>
      <c r="C34" s="49" t="s">
        <v>22</v>
      </c>
      <c r="D34" s="49" t="s">
        <v>14</v>
      </c>
      <c r="E34" s="50">
        <v>110</v>
      </c>
      <c r="F34" s="46">
        <v>0</v>
      </c>
      <c r="G34" s="51">
        <f t="shared" si="0"/>
        <v>0</v>
      </c>
    </row>
    <row r="35" spans="1:7" x14ac:dyDescent="0.3">
      <c r="A35" s="43">
        <v>30</v>
      </c>
      <c r="B35" s="44" t="s">
        <v>72</v>
      </c>
      <c r="C35" s="44" t="s">
        <v>23</v>
      </c>
      <c r="D35" s="44" t="s">
        <v>14</v>
      </c>
      <c r="E35" s="45">
        <v>110</v>
      </c>
      <c r="F35" s="46">
        <v>0</v>
      </c>
      <c r="G35" s="47">
        <f t="shared" si="0"/>
        <v>0</v>
      </c>
    </row>
    <row r="36" spans="1:7" ht="15" thickBot="1" x14ac:dyDescent="0.35">
      <c r="A36" s="43">
        <v>31</v>
      </c>
      <c r="B36" s="44" t="s">
        <v>72</v>
      </c>
      <c r="C36" s="44" t="s">
        <v>24</v>
      </c>
      <c r="D36" s="44" t="s">
        <v>14</v>
      </c>
      <c r="E36" s="45">
        <v>1</v>
      </c>
      <c r="F36" s="46">
        <v>0</v>
      </c>
      <c r="G36" s="47">
        <f t="shared" si="0"/>
        <v>0</v>
      </c>
    </row>
    <row r="37" spans="1:7" ht="15" thickBot="1" x14ac:dyDescent="0.35">
      <c r="A37" s="43">
        <v>32</v>
      </c>
      <c r="B37" s="61" t="s">
        <v>25</v>
      </c>
      <c r="C37" s="62" t="s">
        <v>73</v>
      </c>
      <c r="D37" s="63"/>
      <c r="E37" s="63"/>
      <c r="F37" s="63"/>
      <c r="G37" s="129">
        <f>SUM(G38:G49)</f>
        <v>0</v>
      </c>
    </row>
    <row r="38" spans="1:7" ht="30.6" x14ac:dyDescent="0.3">
      <c r="A38" s="64">
        <v>33</v>
      </c>
      <c r="B38" s="65">
        <v>741730018</v>
      </c>
      <c r="C38" s="66" t="s">
        <v>74</v>
      </c>
      <c r="D38" s="66" t="s">
        <v>14</v>
      </c>
      <c r="E38" s="67">
        <v>2</v>
      </c>
      <c r="F38" s="68">
        <v>0</v>
      </c>
      <c r="G38" s="69">
        <f t="shared" si="0"/>
        <v>0</v>
      </c>
    </row>
    <row r="39" spans="1:7" x14ac:dyDescent="0.3">
      <c r="A39" s="70">
        <v>34</v>
      </c>
      <c r="B39" s="71" t="s">
        <v>75</v>
      </c>
      <c r="C39" s="71" t="s">
        <v>76</v>
      </c>
      <c r="D39" s="71" t="s">
        <v>14</v>
      </c>
      <c r="E39" s="72">
        <v>2</v>
      </c>
      <c r="F39" s="73">
        <v>0</v>
      </c>
      <c r="G39" s="74">
        <f t="shared" si="0"/>
        <v>0</v>
      </c>
    </row>
    <row r="40" spans="1:7" ht="40.799999999999997" x14ac:dyDescent="0.3">
      <c r="A40" s="70">
        <v>35</v>
      </c>
      <c r="B40" s="75">
        <v>741730035</v>
      </c>
      <c r="C40" s="76" t="s">
        <v>77</v>
      </c>
      <c r="D40" s="77" t="s">
        <v>14</v>
      </c>
      <c r="E40" s="78">
        <v>0</v>
      </c>
      <c r="F40" s="73">
        <v>0</v>
      </c>
      <c r="G40" s="79">
        <f t="shared" si="0"/>
        <v>0</v>
      </c>
    </row>
    <row r="41" spans="1:7" x14ac:dyDescent="0.3">
      <c r="A41" s="70">
        <v>36</v>
      </c>
      <c r="B41" s="71" t="s">
        <v>78</v>
      </c>
      <c r="C41" s="71" t="s">
        <v>79</v>
      </c>
      <c r="D41" s="71" t="s">
        <v>14</v>
      </c>
      <c r="E41" s="72">
        <v>0</v>
      </c>
      <c r="F41" s="73">
        <v>0</v>
      </c>
      <c r="G41" s="74">
        <f t="shared" si="0"/>
        <v>0</v>
      </c>
    </row>
    <row r="42" spans="1:7" ht="30.6" x14ac:dyDescent="0.3">
      <c r="A42" s="70">
        <v>37</v>
      </c>
      <c r="B42" s="75">
        <v>741761002</v>
      </c>
      <c r="C42" s="76" t="s">
        <v>80</v>
      </c>
      <c r="D42" s="77" t="s">
        <v>14</v>
      </c>
      <c r="E42" s="78">
        <v>1</v>
      </c>
      <c r="F42" s="73">
        <v>0</v>
      </c>
      <c r="G42" s="79">
        <f t="shared" si="0"/>
        <v>0</v>
      </c>
    </row>
    <row r="43" spans="1:7" ht="20.399999999999999" x14ac:dyDescent="0.3">
      <c r="A43" s="80">
        <v>38</v>
      </c>
      <c r="B43" s="75">
        <v>741210002</v>
      </c>
      <c r="C43" s="77" t="s">
        <v>81</v>
      </c>
      <c r="D43" s="77" t="s">
        <v>14</v>
      </c>
      <c r="E43" s="78">
        <v>3</v>
      </c>
      <c r="F43" s="73">
        <v>0</v>
      </c>
      <c r="G43" s="79">
        <f t="shared" si="0"/>
        <v>0</v>
      </c>
    </row>
    <row r="44" spans="1:7" x14ac:dyDescent="0.3">
      <c r="A44" s="81">
        <v>39</v>
      </c>
      <c r="B44" s="75">
        <v>742996100</v>
      </c>
      <c r="C44" s="77" t="s">
        <v>82</v>
      </c>
      <c r="D44" s="77" t="s">
        <v>14</v>
      </c>
      <c r="E44" s="78">
        <v>3</v>
      </c>
      <c r="F44" s="73">
        <v>0</v>
      </c>
      <c r="G44" s="79">
        <f t="shared" si="0"/>
        <v>0</v>
      </c>
    </row>
    <row r="45" spans="1:7" x14ac:dyDescent="0.3">
      <c r="A45" s="81">
        <v>40</v>
      </c>
      <c r="B45" s="71" t="s">
        <v>83</v>
      </c>
      <c r="C45" s="71" t="s">
        <v>84</v>
      </c>
      <c r="D45" s="71" t="s">
        <v>14</v>
      </c>
      <c r="E45" s="72">
        <v>1</v>
      </c>
      <c r="F45" s="73">
        <v>0</v>
      </c>
      <c r="G45" s="74">
        <f t="shared" si="0"/>
        <v>0</v>
      </c>
    </row>
    <row r="46" spans="1:7" x14ac:dyDescent="0.3">
      <c r="A46" s="80">
        <v>41</v>
      </c>
      <c r="B46" s="77" t="s">
        <v>85</v>
      </c>
      <c r="C46" s="77" t="s">
        <v>86</v>
      </c>
      <c r="D46" s="77" t="s">
        <v>14</v>
      </c>
      <c r="E46" s="78">
        <v>1</v>
      </c>
      <c r="F46" s="73">
        <v>0</v>
      </c>
      <c r="G46" s="79">
        <f t="shared" si="0"/>
        <v>0</v>
      </c>
    </row>
    <row r="47" spans="1:7" x14ac:dyDescent="0.3">
      <c r="A47" s="81">
        <v>42</v>
      </c>
      <c r="B47" s="71" t="s">
        <v>87</v>
      </c>
      <c r="C47" s="71" t="s">
        <v>88</v>
      </c>
      <c r="D47" s="71" t="s">
        <v>14</v>
      </c>
      <c r="E47" s="72">
        <v>0</v>
      </c>
      <c r="F47" s="73">
        <v>0</v>
      </c>
      <c r="G47" s="74">
        <f t="shared" si="0"/>
        <v>0</v>
      </c>
    </row>
    <row r="48" spans="1:7" x14ac:dyDescent="0.3">
      <c r="A48" s="81">
        <v>43</v>
      </c>
      <c r="B48" s="75">
        <v>742996100</v>
      </c>
      <c r="C48" s="77" t="s">
        <v>26</v>
      </c>
      <c r="D48" s="77" t="s">
        <v>14</v>
      </c>
      <c r="E48" s="78">
        <v>1</v>
      </c>
      <c r="F48" s="73">
        <v>0</v>
      </c>
      <c r="G48" s="79">
        <f t="shared" si="0"/>
        <v>0</v>
      </c>
    </row>
    <row r="49" spans="1:7" ht="15" thickBot="1" x14ac:dyDescent="0.35">
      <c r="A49" s="80">
        <v>44</v>
      </c>
      <c r="B49" s="71" t="s">
        <v>83</v>
      </c>
      <c r="C49" s="71" t="s">
        <v>27</v>
      </c>
      <c r="D49" s="71" t="s">
        <v>14</v>
      </c>
      <c r="E49" s="72">
        <v>1</v>
      </c>
      <c r="F49" s="73">
        <v>0</v>
      </c>
      <c r="G49" s="74">
        <f t="shared" si="0"/>
        <v>0</v>
      </c>
    </row>
    <row r="50" spans="1:7" ht="15" thickBot="1" x14ac:dyDescent="0.35">
      <c r="A50" s="82">
        <v>45</v>
      </c>
      <c r="B50" s="61" t="s">
        <v>28</v>
      </c>
      <c r="C50" s="62" t="s">
        <v>89</v>
      </c>
      <c r="D50" s="63"/>
      <c r="E50" s="63"/>
      <c r="F50" s="63"/>
      <c r="G50" s="129">
        <f>SUM(G51:G67)</f>
        <v>0</v>
      </c>
    </row>
    <row r="51" spans="1:7" ht="40.799999999999997" x14ac:dyDescent="0.3">
      <c r="A51" s="81">
        <v>46</v>
      </c>
      <c r="B51" s="75"/>
      <c r="C51" s="77" t="s">
        <v>116</v>
      </c>
      <c r="D51" s="77" t="s">
        <v>14</v>
      </c>
      <c r="E51" s="78">
        <v>1</v>
      </c>
      <c r="F51" s="73">
        <v>0</v>
      </c>
      <c r="G51" s="79">
        <f t="shared" ref="G51" si="1">E51*F51</f>
        <v>0</v>
      </c>
    </row>
    <row r="52" spans="1:7" ht="20.399999999999999" x14ac:dyDescent="0.3">
      <c r="A52" s="81">
        <v>47</v>
      </c>
      <c r="B52" s="75">
        <v>740991300</v>
      </c>
      <c r="C52" s="77" t="s">
        <v>90</v>
      </c>
      <c r="D52" s="77" t="s">
        <v>14</v>
      </c>
      <c r="E52" s="78">
        <v>1</v>
      </c>
      <c r="F52" s="73">
        <v>0</v>
      </c>
      <c r="G52" s="79">
        <f t="shared" si="0"/>
        <v>0</v>
      </c>
    </row>
    <row r="53" spans="1:7" x14ac:dyDescent="0.3">
      <c r="A53" s="80">
        <v>48</v>
      </c>
      <c r="B53" s="77" t="s">
        <v>91</v>
      </c>
      <c r="C53" s="77" t="s">
        <v>92</v>
      </c>
      <c r="D53" s="77" t="s">
        <v>11</v>
      </c>
      <c r="E53" s="83">
        <v>20534</v>
      </c>
      <c r="F53" s="73">
        <v>0</v>
      </c>
      <c r="G53" s="79">
        <f t="shared" si="0"/>
        <v>0</v>
      </c>
    </row>
    <row r="54" spans="1:7" x14ac:dyDescent="0.3">
      <c r="A54" s="81">
        <v>49</v>
      </c>
      <c r="B54" s="77" t="s">
        <v>93</v>
      </c>
      <c r="C54" s="77" t="s">
        <v>94</v>
      </c>
      <c r="D54" s="77" t="s">
        <v>11</v>
      </c>
      <c r="E54" s="83">
        <v>20534</v>
      </c>
      <c r="F54" s="73">
        <v>0</v>
      </c>
      <c r="G54" s="79">
        <f t="shared" si="0"/>
        <v>0</v>
      </c>
    </row>
    <row r="55" spans="1:7" x14ac:dyDescent="0.3">
      <c r="A55" s="81">
        <v>50</v>
      </c>
      <c r="B55" s="77" t="s">
        <v>95</v>
      </c>
      <c r="C55" s="77" t="s">
        <v>96</v>
      </c>
      <c r="D55" s="77" t="s">
        <v>29</v>
      </c>
      <c r="E55" s="78">
        <v>36</v>
      </c>
      <c r="F55" s="73">
        <v>0</v>
      </c>
      <c r="G55" s="79">
        <f t="shared" si="0"/>
        <v>0</v>
      </c>
    </row>
    <row r="56" spans="1:7" x14ac:dyDescent="0.3">
      <c r="A56" s="80">
        <v>51</v>
      </c>
      <c r="B56" s="75">
        <v>100</v>
      </c>
      <c r="C56" s="77" t="s">
        <v>30</v>
      </c>
      <c r="D56" s="77" t="s">
        <v>11</v>
      </c>
      <c r="E56" s="78">
        <v>1</v>
      </c>
      <c r="F56" s="73">
        <v>0</v>
      </c>
      <c r="G56" s="79">
        <f t="shared" si="0"/>
        <v>0</v>
      </c>
    </row>
    <row r="57" spans="1:7" x14ac:dyDescent="0.3">
      <c r="A57" s="81">
        <v>52</v>
      </c>
      <c r="B57" s="77" t="s">
        <v>97</v>
      </c>
      <c r="C57" s="77" t="s">
        <v>31</v>
      </c>
      <c r="D57" s="77" t="s">
        <v>11</v>
      </c>
      <c r="E57" s="78">
        <v>1</v>
      </c>
      <c r="F57" s="73">
        <v>0</v>
      </c>
      <c r="G57" s="79">
        <f t="shared" si="0"/>
        <v>0</v>
      </c>
    </row>
    <row r="58" spans="1:7" x14ac:dyDescent="0.3">
      <c r="A58" s="81">
        <v>53</v>
      </c>
      <c r="B58" s="77" t="s">
        <v>98</v>
      </c>
      <c r="C58" s="77" t="s">
        <v>99</v>
      </c>
      <c r="D58" s="77" t="s">
        <v>11</v>
      </c>
      <c r="E58" s="78">
        <v>1</v>
      </c>
      <c r="F58" s="73">
        <v>0</v>
      </c>
      <c r="G58" s="79">
        <f t="shared" si="0"/>
        <v>0</v>
      </c>
    </row>
    <row r="59" spans="1:7" x14ac:dyDescent="0.3">
      <c r="A59" s="80">
        <v>54</v>
      </c>
      <c r="B59" s="77" t="s">
        <v>100</v>
      </c>
      <c r="C59" s="77" t="s">
        <v>101</v>
      </c>
      <c r="D59" s="77" t="s">
        <v>11</v>
      </c>
      <c r="E59" s="78">
        <v>1</v>
      </c>
      <c r="F59" s="73">
        <v>0</v>
      </c>
      <c r="G59" s="79">
        <f t="shared" si="0"/>
        <v>0</v>
      </c>
    </row>
    <row r="60" spans="1:7" x14ac:dyDescent="0.3">
      <c r="A60" s="81">
        <v>55</v>
      </c>
      <c r="B60" s="77" t="s">
        <v>102</v>
      </c>
      <c r="C60" s="77" t="s">
        <v>103</v>
      </c>
      <c r="D60" s="77" t="s">
        <v>11</v>
      </c>
      <c r="E60" s="78">
        <v>1</v>
      </c>
      <c r="F60" s="73">
        <v>0</v>
      </c>
      <c r="G60" s="79">
        <f t="shared" si="0"/>
        <v>0</v>
      </c>
    </row>
    <row r="61" spans="1:7" x14ac:dyDescent="0.3">
      <c r="A61" s="81">
        <v>56</v>
      </c>
      <c r="B61" s="77" t="s">
        <v>104</v>
      </c>
      <c r="C61" s="77" t="s">
        <v>105</v>
      </c>
      <c r="D61" s="77" t="s">
        <v>11</v>
      </c>
      <c r="E61" s="78">
        <v>1</v>
      </c>
      <c r="F61" s="73">
        <v>0</v>
      </c>
      <c r="G61" s="79">
        <f t="shared" si="0"/>
        <v>0</v>
      </c>
    </row>
    <row r="62" spans="1:7" x14ac:dyDescent="0.3">
      <c r="A62" s="80">
        <v>57</v>
      </c>
      <c r="B62" s="77" t="s">
        <v>106</v>
      </c>
      <c r="C62" s="77" t="s">
        <v>107</v>
      </c>
      <c r="D62" s="77" t="s">
        <v>14</v>
      </c>
      <c r="E62" s="78">
        <v>4</v>
      </c>
      <c r="F62" s="73">
        <v>0</v>
      </c>
      <c r="G62" s="79">
        <f t="shared" si="0"/>
        <v>0</v>
      </c>
    </row>
    <row r="63" spans="1:7" x14ac:dyDescent="0.3">
      <c r="A63" s="81">
        <v>58</v>
      </c>
      <c r="B63" s="77" t="s">
        <v>108</v>
      </c>
      <c r="C63" s="77" t="s">
        <v>109</v>
      </c>
      <c r="D63" s="77" t="s">
        <v>11</v>
      </c>
      <c r="E63" s="78">
        <v>1</v>
      </c>
      <c r="F63" s="73">
        <v>0</v>
      </c>
      <c r="G63" s="79">
        <f t="shared" si="0"/>
        <v>0</v>
      </c>
    </row>
    <row r="64" spans="1:7" x14ac:dyDescent="0.3">
      <c r="A64" s="81">
        <v>59</v>
      </c>
      <c r="B64" s="77" t="s">
        <v>110</v>
      </c>
      <c r="C64" s="77" t="s">
        <v>111</v>
      </c>
      <c r="D64" s="77" t="s">
        <v>11</v>
      </c>
      <c r="E64" s="78">
        <v>1</v>
      </c>
      <c r="F64" s="73">
        <v>0</v>
      </c>
      <c r="G64" s="79">
        <f t="shared" si="0"/>
        <v>0</v>
      </c>
    </row>
    <row r="65" spans="1:7" x14ac:dyDescent="0.3">
      <c r="A65" s="80">
        <v>60</v>
      </c>
      <c r="B65" s="77" t="s">
        <v>112</v>
      </c>
      <c r="C65" s="77" t="s">
        <v>113</v>
      </c>
      <c r="D65" s="77" t="s">
        <v>11</v>
      </c>
      <c r="E65" s="78">
        <v>1</v>
      </c>
      <c r="F65" s="73">
        <v>0</v>
      </c>
      <c r="G65" s="79">
        <f t="shared" si="0"/>
        <v>0</v>
      </c>
    </row>
    <row r="66" spans="1:7" ht="20.399999999999999" x14ac:dyDescent="0.3">
      <c r="A66" s="81">
        <v>61</v>
      </c>
      <c r="B66" s="75">
        <v>998741101</v>
      </c>
      <c r="C66" s="77" t="s">
        <v>114</v>
      </c>
      <c r="D66" s="77" t="s">
        <v>32</v>
      </c>
      <c r="E66" s="78">
        <v>6.26</v>
      </c>
      <c r="F66" s="73">
        <v>0</v>
      </c>
      <c r="G66" s="79">
        <f t="shared" si="0"/>
        <v>0</v>
      </c>
    </row>
    <row r="67" spans="1:7" ht="15" thickBot="1" x14ac:dyDescent="0.35">
      <c r="A67" s="84">
        <v>62</v>
      </c>
      <c r="B67" s="85"/>
      <c r="C67" s="86" t="s">
        <v>115</v>
      </c>
      <c r="D67" s="86" t="s">
        <v>11</v>
      </c>
      <c r="E67" s="87">
        <v>1</v>
      </c>
      <c r="F67" s="88">
        <v>0</v>
      </c>
      <c r="G67" s="89">
        <f t="shared" si="0"/>
        <v>0</v>
      </c>
    </row>
    <row r="68" spans="1:7" ht="5.0999999999999996" customHeight="1" thickBot="1" x14ac:dyDescent="0.35"/>
    <row r="69" spans="1:7" ht="15" thickBot="1" x14ac:dyDescent="0.35">
      <c r="A69" s="90" t="s">
        <v>9</v>
      </c>
      <c r="B69" s="91"/>
      <c r="C69" s="92"/>
      <c r="D69" s="92"/>
      <c r="E69" s="92"/>
      <c r="F69" s="93"/>
      <c r="G69" s="94">
        <f>G5+G28+G37+G50</f>
        <v>0</v>
      </c>
    </row>
    <row r="70" spans="1:7" x14ac:dyDescent="0.2">
      <c r="F70" s="95" t="s">
        <v>7</v>
      </c>
      <c r="G70" s="96">
        <f>G69*0.21</f>
        <v>0</v>
      </c>
    </row>
    <row r="71" spans="1:7" x14ac:dyDescent="0.2">
      <c r="F71" s="5" t="s">
        <v>8</v>
      </c>
      <c r="G71" s="96">
        <f>G69+G70</f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  <ignoredErrors>
    <ignoredError sqref="G28 G37 G5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88D35-94BE-42D1-AEB0-BE0172BD1E69}">
  <dimension ref="A1:G36"/>
  <sheetViews>
    <sheetView workbookViewId="0">
      <selection activeCell="F33" sqref="F33"/>
    </sheetView>
  </sheetViews>
  <sheetFormatPr defaultColWidth="9.109375" defaultRowHeight="14.4" x14ac:dyDescent="0.3"/>
  <cols>
    <col min="1" max="1" width="5.5546875" style="22" customWidth="1"/>
    <col min="2" max="2" width="11.88671875" style="22" customWidth="1"/>
    <col min="3" max="3" width="33.33203125" style="22" customWidth="1"/>
    <col min="4" max="4" width="4.5546875" style="108" customWidth="1"/>
    <col min="5" max="5" width="15.5546875" style="117" customWidth="1"/>
    <col min="6" max="6" width="15.44140625" style="22" customWidth="1"/>
    <col min="7" max="7" width="11.44140625" style="22" customWidth="1"/>
    <col min="8" max="16384" width="9.109375" style="22"/>
  </cols>
  <sheetData>
    <row r="1" spans="1:7" ht="19.5" customHeight="1" thickBot="1" x14ac:dyDescent="0.35">
      <c r="A1" s="140" t="s">
        <v>4</v>
      </c>
      <c r="B1" s="141"/>
      <c r="C1" s="141"/>
      <c r="D1" s="141"/>
      <c r="E1" s="141"/>
      <c r="F1" s="141"/>
      <c r="G1" s="142"/>
    </row>
    <row r="2" spans="1:7" ht="15" thickBot="1" x14ac:dyDescent="0.35">
      <c r="A2" s="23" t="s">
        <v>35</v>
      </c>
      <c r="B2" s="24" t="s">
        <v>36</v>
      </c>
      <c r="C2" s="25" t="s">
        <v>37</v>
      </c>
      <c r="D2" s="26" t="s">
        <v>10</v>
      </c>
      <c r="E2" s="109" t="s">
        <v>38</v>
      </c>
      <c r="F2" s="26" t="s">
        <v>39</v>
      </c>
      <c r="G2" s="27" t="s">
        <v>40</v>
      </c>
    </row>
    <row r="3" spans="1:7" ht="15.75" customHeight="1" thickBot="1" x14ac:dyDescent="0.35">
      <c r="A3" s="28"/>
      <c r="B3" s="29">
        <v>751</v>
      </c>
      <c r="C3" s="30" t="s">
        <v>33</v>
      </c>
      <c r="D3" s="101"/>
      <c r="E3" s="110"/>
      <c r="F3" s="31"/>
      <c r="G3" s="128">
        <f>G5+G16+G31</f>
        <v>0</v>
      </c>
    </row>
    <row r="4" spans="1:7" ht="5.0999999999999996" customHeight="1" thickBot="1" x14ac:dyDescent="0.35">
      <c r="A4" s="32"/>
      <c r="B4" s="32"/>
      <c r="C4" s="32"/>
      <c r="D4" s="102"/>
      <c r="E4" s="111"/>
      <c r="F4" s="32"/>
      <c r="G4" s="32"/>
    </row>
    <row r="5" spans="1:7" ht="14.25" customHeight="1" thickBot="1" x14ac:dyDescent="0.35">
      <c r="A5" s="33"/>
      <c r="B5" s="34" t="s">
        <v>117</v>
      </c>
      <c r="C5" s="35" t="s">
        <v>118</v>
      </c>
      <c r="D5" s="103"/>
      <c r="E5" s="112"/>
      <c r="F5" s="36"/>
      <c r="G5" s="131">
        <f>SUM(G6:G15)</f>
        <v>0</v>
      </c>
    </row>
    <row r="6" spans="1:7" ht="34.200000000000003" customHeight="1" x14ac:dyDescent="0.3">
      <c r="A6" s="37" t="s">
        <v>130</v>
      </c>
      <c r="B6" s="38"/>
      <c r="C6" s="39" t="s">
        <v>120</v>
      </c>
      <c r="D6" s="104" t="s">
        <v>119</v>
      </c>
      <c r="E6" s="113">
        <v>1</v>
      </c>
      <c r="F6" s="41">
        <v>0</v>
      </c>
      <c r="G6" s="42">
        <f>E6*F6</f>
        <v>0</v>
      </c>
    </row>
    <row r="7" spans="1:7" x14ac:dyDescent="0.3">
      <c r="A7" s="37" t="s">
        <v>131</v>
      </c>
      <c r="B7" s="49"/>
      <c r="C7" s="49" t="s">
        <v>121</v>
      </c>
      <c r="D7" s="105" t="s">
        <v>119</v>
      </c>
      <c r="E7" s="114">
        <v>5</v>
      </c>
      <c r="F7" s="46">
        <v>0</v>
      </c>
      <c r="G7" s="51">
        <f t="shared" ref="G7:G32" si="0">E7*F7</f>
        <v>0</v>
      </c>
    </row>
    <row r="8" spans="1:7" x14ac:dyDescent="0.3">
      <c r="A8" s="37" t="s">
        <v>132</v>
      </c>
      <c r="B8" s="48"/>
      <c r="C8" s="49" t="s">
        <v>122</v>
      </c>
      <c r="D8" s="105" t="s">
        <v>123</v>
      </c>
      <c r="E8" s="114">
        <v>3</v>
      </c>
      <c r="F8" s="46">
        <v>0</v>
      </c>
      <c r="G8" s="51">
        <f t="shared" si="0"/>
        <v>0</v>
      </c>
    </row>
    <row r="9" spans="1:7" x14ac:dyDescent="0.3">
      <c r="A9" s="37" t="s">
        <v>133</v>
      </c>
      <c r="B9" s="49"/>
      <c r="C9" s="49" t="s">
        <v>124</v>
      </c>
      <c r="D9" s="105" t="s">
        <v>119</v>
      </c>
      <c r="E9" s="114">
        <v>9</v>
      </c>
      <c r="F9" s="46">
        <v>0</v>
      </c>
      <c r="G9" s="51">
        <f t="shared" si="0"/>
        <v>0</v>
      </c>
    </row>
    <row r="10" spans="1:7" x14ac:dyDescent="0.3">
      <c r="A10" s="37" t="s">
        <v>134</v>
      </c>
      <c r="B10" s="48"/>
      <c r="C10" s="49" t="s">
        <v>125</v>
      </c>
      <c r="D10" s="105" t="s">
        <v>119</v>
      </c>
      <c r="E10" s="114">
        <v>6</v>
      </c>
      <c r="F10" s="46">
        <v>0</v>
      </c>
      <c r="G10" s="51">
        <f t="shared" si="0"/>
        <v>0</v>
      </c>
    </row>
    <row r="11" spans="1:7" x14ac:dyDescent="0.3">
      <c r="A11" s="37" t="s">
        <v>135</v>
      </c>
      <c r="B11" s="49"/>
      <c r="C11" s="49" t="s">
        <v>126</v>
      </c>
      <c r="D11" s="105" t="s">
        <v>11</v>
      </c>
      <c r="E11" s="114">
        <v>1</v>
      </c>
      <c r="F11" s="46">
        <v>0</v>
      </c>
      <c r="G11" s="51">
        <f t="shared" si="0"/>
        <v>0</v>
      </c>
    </row>
    <row r="12" spans="1:7" x14ac:dyDescent="0.3">
      <c r="A12" s="37" t="s">
        <v>136</v>
      </c>
      <c r="B12" s="48"/>
      <c r="C12" s="49" t="s">
        <v>127</v>
      </c>
      <c r="D12" s="105" t="s">
        <v>11</v>
      </c>
      <c r="E12" s="114">
        <v>1</v>
      </c>
      <c r="F12" s="46">
        <v>0</v>
      </c>
      <c r="G12" s="51">
        <f t="shared" si="0"/>
        <v>0</v>
      </c>
    </row>
    <row r="13" spans="1:7" x14ac:dyDescent="0.3">
      <c r="A13" s="37" t="s">
        <v>137</v>
      </c>
      <c r="B13" s="49"/>
      <c r="C13" s="49" t="s">
        <v>105</v>
      </c>
      <c r="D13" s="105" t="s">
        <v>11</v>
      </c>
      <c r="E13" s="114">
        <v>1</v>
      </c>
      <c r="F13" s="46">
        <v>0</v>
      </c>
      <c r="G13" s="51">
        <f t="shared" si="0"/>
        <v>0</v>
      </c>
    </row>
    <row r="14" spans="1:7" x14ac:dyDescent="0.3">
      <c r="A14" s="37" t="s">
        <v>138</v>
      </c>
      <c r="B14" s="48"/>
      <c r="C14" s="49" t="s">
        <v>128</v>
      </c>
      <c r="D14" s="105" t="s">
        <v>119</v>
      </c>
      <c r="E14" s="114">
        <v>1</v>
      </c>
      <c r="F14" s="46">
        <v>0</v>
      </c>
      <c r="G14" s="51">
        <f t="shared" si="0"/>
        <v>0</v>
      </c>
    </row>
    <row r="15" spans="1:7" ht="15" thickBot="1" x14ac:dyDescent="0.35">
      <c r="A15" s="37" t="s">
        <v>139</v>
      </c>
      <c r="B15" s="48"/>
      <c r="C15" s="53" t="s">
        <v>129</v>
      </c>
      <c r="D15" s="105" t="s">
        <v>11</v>
      </c>
      <c r="E15" s="114">
        <v>1</v>
      </c>
      <c r="F15" s="46">
        <v>0</v>
      </c>
      <c r="G15" s="51">
        <f t="shared" si="0"/>
        <v>0</v>
      </c>
    </row>
    <row r="16" spans="1:7" ht="15" thickBot="1" x14ac:dyDescent="0.35">
      <c r="A16" s="37" t="s">
        <v>140</v>
      </c>
      <c r="B16" s="57" t="s">
        <v>157</v>
      </c>
      <c r="C16" s="58" t="s">
        <v>158</v>
      </c>
      <c r="D16" s="106"/>
      <c r="E16" s="115"/>
      <c r="F16" s="59"/>
      <c r="G16" s="130">
        <f>SUM(G17:G30)</f>
        <v>0</v>
      </c>
    </row>
    <row r="17" spans="1:7" x14ac:dyDescent="0.3">
      <c r="A17" s="37" t="s">
        <v>141</v>
      </c>
      <c r="B17" s="38"/>
      <c r="C17" s="60" t="s">
        <v>159</v>
      </c>
      <c r="D17" s="104" t="s">
        <v>119</v>
      </c>
      <c r="E17" s="113">
        <v>1</v>
      </c>
      <c r="F17" s="41">
        <v>0</v>
      </c>
      <c r="G17" s="42">
        <f t="shared" si="0"/>
        <v>0</v>
      </c>
    </row>
    <row r="18" spans="1:7" x14ac:dyDescent="0.3">
      <c r="A18" s="37" t="s">
        <v>142</v>
      </c>
      <c r="B18" s="119"/>
      <c r="C18" s="120" t="s">
        <v>160</v>
      </c>
      <c r="D18" s="121" t="s">
        <v>119</v>
      </c>
      <c r="E18" s="121">
        <v>5</v>
      </c>
      <c r="F18" s="46">
        <v>0</v>
      </c>
      <c r="G18" s="51">
        <f t="shared" si="0"/>
        <v>0</v>
      </c>
    </row>
    <row r="19" spans="1:7" x14ac:dyDescent="0.3">
      <c r="A19" s="37" t="s">
        <v>143</v>
      </c>
      <c r="B19" s="119"/>
      <c r="C19" s="120" t="s">
        <v>161</v>
      </c>
      <c r="D19" s="121" t="s">
        <v>119</v>
      </c>
      <c r="E19" s="121">
        <v>9</v>
      </c>
      <c r="F19" s="46">
        <v>0</v>
      </c>
      <c r="G19" s="51">
        <f t="shared" si="0"/>
        <v>0</v>
      </c>
    </row>
    <row r="20" spans="1:7" x14ac:dyDescent="0.3">
      <c r="A20" s="37" t="s">
        <v>144</v>
      </c>
      <c r="B20" s="119"/>
      <c r="C20" s="120" t="s">
        <v>162</v>
      </c>
      <c r="D20" s="121" t="s">
        <v>119</v>
      </c>
      <c r="E20" s="121">
        <v>6</v>
      </c>
      <c r="F20" s="46">
        <v>0</v>
      </c>
      <c r="G20" s="51">
        <f t="shared" si="0"/>
        <v>0</v>
      </c>
    </row>
    <row r="21" spans="1:7" x14ac:dyDescent="0.3">
      <c r="A21" s="37" t="s">
        <v>145</v>
      </c>
      <c r="B21" s="119"/>
      <c r="C21" s="120" t="s">
        <v>163</v>
      </c>
      <c r="D21" s="121" t="s">
        <v>11</v>
      </c>
      <c r="E21" s="121">
        <v>1</v>
      </c>
      <c r="F21" s="46">
        <v>0</v>
      </c>
      <c r="G21" s="51">
        <f t="shared" si="0"/>
        <v>0</v>
      </c>
    </row>
    <row r="22" spans="1:7" x14ac:dyDescent="0.3">
      <c r="A22" s="37" t="s">
        <v>146</v>
      </c>
      <c r="B22" s="119"/>
      <c r="C22" s="120" t="s">
        <v>164</v>
      </c>
      <c r="D22" s="121" t="s">
        <v>11</v>
      </c>
      <c r="E22" s="121">
        <v>1</v>
      </c>
      <c r="F22" s="46">
        <v>0</v>
      </c>
      <c r="G22" s="51">
        <f t="shared" si="0"/>
        <v>0</v>
      </c>
    </row>
    <row r="23" spans="1:7" x14ac:dyDescent="0.3">
      <c r="A23" s="37" t="s">
        <v>147</v>
      </c>
      <c r="B23" s="48"/>
      <c r="C23" s="120" t="s">
        <v>165</v>
      </c>
      <c r="D23" s="121" t="s">
        <v>11</v>
      </c>
      <c r="E23" s="121">
        <v>1</v>
      </c>
      <c r="F23" s="46">
        <v>0</v>
      </c>
      <c r="G23" s="51">
        <f t="shared" si="0"/>
        <v>0</v>
      </c>
    </row>
    <row r="24" spans="1:7" x14ac:dyDescent="0.3">
      <c r="A24" s="37" t="s">
        <v>148</v>
      </c>
      <c r="B24" s="44"/>
      <c r="C24" s="120" t="s">
        <v>105</v>
      </c>
      <c r="D24" s="121" t="s">
        <v>11</v>
      </c>
      <c r="E24" s="121">
        <v>1</v>
      </c>
      <c r="F24" s="46">
        <v>0</v>
      </c>
      <c r="G24" s="51">
        <f t="shared" si="0"/>
        <v>0</v>
      </c>
    </row>
    <row r="25" spans="1:7" x14ac:dyDescent="0.3">
      <c r="A25" s="37" t="s">
        <v>149</v>
      </c>
      <c r="B25" s="48"/>
      <c r="C25" s="120" t="s">
        <v>167</v>
      </c>
      <c r="D25" s="121" t="s">
        <v>11</v>
      </c>
      <c r="E25" s="121">
        <v>1</v>
      </c>
      <c r="F25" s="46">
        <v>0</v>
      </c>
      <c r="G25" s="51">
        <f t="shared" si="0"/>
        <v>0</v>
      </c>
    </row>
    <row r="26" spans="1:7" x14ac:dyDescent="0.3">
      <c r="A26" s="37" t="s">
        <v>150</v>
      </c>
      <c r="B26" s="44"/>
      <c r="C26" s="120" t="s">
        <v>168</v>
      </c>
      <c r="D26" s="121" t="s">
        <v>11</v>
      </c>
      <c r="E26" s="121">
        <v>1</v>
      </c>
      <c r="F26" s="46">
        <v>0</v>
      </c>
      <c r="G26" s="51">
        <f t="shared" si="0"/>
        <v>0</v>
      </c>
    </row>
    <row r="27" spans="1:7" x14ac:dyDescent="0.3">
      <c r="A27" s="37" t="s">
        <v>151</v>
      </c>
      <c r="B27" s="48"/>
      <c r="C27" s="120" t="s">
        <v>103</v>
      </c>
      <c r="D27" s="121" t="s">
        <v>11</v>
      </c>
      <c r="E27" s="121">
        <v>1</v>
      </c>
      <c r="F27" s="46">
        <v>0</v>
      </c>
      <c r="G27" s="51">
        <f t="shared" si="0"/>
        <v>0</v>
      </c>
    </row>
    <row r="28" spans="1:7" x14ac:dyDescent="0.3">
      <c r="A28" s="37" t="s">
        <v>152</v>
      </c>
      <c r="B28" s="48"/>
      <c r="C28" s="120" t="s">
        <v>169</v>
      </c>
      <c r="D28" s="121" t="s">
        <v>11</v>
      </c>
      <c r="E28" s="121">
        <v>1</v>
      </c>
      <c r="F28" s="46">
        <v>0</v>
      </c>
      <c r="G28" s="51"/>
    </row>
    <row r="29" spans="1:7" x14ac:dyDescent="0.3">
      <c r="A29" s="37" t="s">
        <v>153</v>
      </c>
      <c r="B29" s="44"/>
      <c r="C29" s="120" t="s">
        <v>170</v>
      </c>
      <c r="D29" s="121" t="s">
        <v>119</v>
      </c>
      <c r="E29" s="121">
        <v>1</v>
      </c>
      <c r="F29" s="46">
        <v>0</v>
      </c>
      <c r="G29" s="51">
        <f t="shared" si="0"/>
        <v>0</v>
      </c>
    </row>
    <row r="30" spans="1:7" ht="15" thickBot="1" x14ac:dyDescent="0.35">
      <c r="A30" s="37" t="s">
        <v>154</v>
      </c>
      <c r="B30" s="44"/>
      <c r="C30" s="120" t="s">
        <v>171</v>
      </c>
      <c r="D30" s="121" t="s">
        <v>172</v>
      </c>
      <c r="E30" s="121">
        <v>1</v>
      </c>
      <c r="F30" s="46">
        <v>0</v>
      </c>
      <c r="G30" s="51">
        <f t="shared" si="0"/>
        <v>0</v>
      </c>
    </row>
    <row r="31" spans="1:7" ht="15" thickBot="1" x14ac:dyDescent="0.35">
      <c r="A31" s="37" t="s">
        <v>155</v>
      </c>
      <c r="B31" s="61" t="s">
        <v>28</v>
      </c>
      <c r="C31" s="62" t="s">
        <v>89</v>
      </c>
      <c r="D31" s="107"/>
      <c r="E31" s="116"/>
      <c r="F31" s="63"/>
      <c r="G31" s="129">
        <f>SUM(G32:G32)</f>
        <v>0</v>
      </c>
    </row>
    <row r="32" spans="1:7" ht="15" thickBot="1" x14ac:dyDescent="0.35">
      <c r="A32" s="37" t="s">
        <v>156</v>
      </c>
      <c r="B32" s="122"/>
      <c r="C32" s="123" t="s">
        <v>166</v>
      </c>
      <c r="D32" s="124" t="s">
        <v>11</v>
      </c>
      <c r="E32" s="125">
        <v>1</v>
      </c>
      <c r="F32" s="126">
        <v>0</v>
      </c>
      <c r="G32" s="127">
        <f t="shared" si="0"/>
        <v>0</v>
      </c>
    </row>
    <row r="33" spans="1:7" ht="5.0999999999999996" customHeight="1" thickBot="1" x14ac:dyDescent="0.35"/>
    <row r="34" spans="1:7" ht="15" thickBot="1" x14ac:dyDescent="0.35">
      <c r="A34" s="90" t="s">
        <v>9</v>
      </c>
      <c r="B34" s="91"/>
      <c r="C34" s="92"/>
      <c r="D34" s="100"/>
      <c r="E34" s="118"/>
      <c r="F34" s="93"/>
      <c r="G34" s="94">
        <f>G5+G16+G31</f>
        <v>0</v>
      </c>
    </row>
    <row r="35" spans="1:7" x14ac:dyDescent="0.2">
      <c r="F35" s="95" t="s">
        <v>7</v>
      </c>
      <c r="G35" s="96">
        <f>G34*0.21</f>
        <v>0</v>
      </c>
    </row>
    <row r="36" spans="1:7" x14ac:dyDescent="0.2">
      <c r="F36" s="5" t="s">
        <v>8</v>
      </c>
      <c r="G36" s="96">
        <f>G34+G35</f>
        <v>0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  <ignoredErrors>
    <ignoredError sqref="G16 G3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ed0c0-c620-4d41-b88f-b274f597e856" xsi:nil="true"/>
    <lcf76f155ced4ddcb4097134ff3c332f xmlns="628b6340-57ea-4f26-8244-6ee65c557b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C467B8A33EF0458C4C971D5E95A612" ma:contentTypeVersion="15" ma:contentTypeDescription="Vytvoří nový dokument" ma:contentTypeScope="" ma:versionID="bdf122db49ce85b7ddddd07c1f91a2d5">
  <xsd:schema xmlns:xsd="http://www.w3.org/2001/XMLSchema" xmlns:xs="http://www.w3.org/2001/XMLSchema" xmlns:p="http://schemas.microsoft.com/office/2006/metadata/properties" xmlns:ns2="628b6340-57ea-4f26-8244-6ee65c557bed" xmlns:ns3="40ced0c0-c620-4d41-b88f-b274f597e856" targetNamespace="http://schemas.microsoft.com/office/2006/metadata/properties" ma:root="true" ma:fieldsID="750f65486347bd9cf2517b496ff3dfb7" ns2:_="" ns3:_="">
    <xsd:import namespace="628b6340-57ea-4f26-8244-6ee65c557bed"/>
    <xsd:import namespace="40ced0c0-c620-4d41-b88f-b274f597e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b6340-57ea-4f26-8244-6ee65c557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0afeaa13-3ff5-4c24-965c-e038466f1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ed0c0-c620-4d41-b88f-b274f597e85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ff1e9a-1eb5-4b5c-a29c-ba92d65c2bc8}" ma:internalName="TaxCatchAll" ma:showField="CatchAllData" ma:web="40ced0c0-c620-4d41-b88f-b274f597e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E71303-9BFF-4711-9EB5-54AEB19EB68A}">
  <ds:schemaRefs>
    <ds:schemaRef ds:uri="628b6340-57ea-4f26-8244-6ee65c557bed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40ced0c0-c620-4d41-b88f-b274f597e8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4E0558-CC6E-411C-88E2-905543FDFD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621965-C881-41AB-954A-8285F2395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b6340-57ea-4f26-8244-6ee65c557bed"/>
    <ds:schemaRef ds:uri="40ced0c0-c620-4d41-b88f-b274f597e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4. Fotovoltaika</vt:lpstr>
      <vt:lpstr>5. VN Rozvaděč</vt:lpstr>
      <vt:lpstr>Rekapitulace!Oblast_tisku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Luboš Kousal</dc:creator>
  <cp:keywords/>
  <dc:description/>
  <cp:lastModifiedBy>Luboš Kousal</cp:lastModifiedBy>
  <cp:revision/>
  <cp:lastPrinted>2024-09-17T05:27:58Z</cp:lastPrinted>
  <dcterms:created xsi:type="dcterms:W3CDTF">2024-01-29T06:47:17Z</dcterms:created>
  <dcterms:modified xsi:type="dcterms:W3CDTF">2024-09-27T06:41:09Z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0x01010099C467B8A33EF0458C4C971D5E95A612</vt:lpwstr>
  </property>
  <property fmtid="{D5CDD505-2E9C-101B-9397-08002B2CF9AE}" pid="3" name="MediaServiceImageTags">
    <vt:lpwstr/>
  </property>
</Properties>
</file>