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codeName="ThisWorkbook" defaultThemeVersion="124226"/>
  <mc:AlternateContent xmlns:mc="http://schemas.openxmlformats.org/markup-compatibility/2006">
    <mc:Choice Requires="x15">
      <x15ac:absPath xmlns:x15ac="http://schemas.microsoft.com/office/spreadsheetml/2010/11/ac" url="S:\akce\A38_akce_2017\A3817040_ZŠ_Roztoky u Křivoklátu\DSP\DSP+DPS\00_komplet\Rozpočet + VV\"/>
    </mc:Choice>
  </mc:AlternateContent>
  <xr:revisionPtr revIDLastSave="0" documentId="10_ncr:8100000_{CEF90D46-C593-4063-93F4-2BB77E7AA112}" xr6:coauthVersionLast="34" xr6:coauthVersionMax="34" xr10:uidLastSave="{00000000-0000-0000-0000-000000000000}"/>
  <bookViews>
    <workbookView xWindow="0" yWindow="0" windowWidth="30720" windowHeight="13392" activeTab="3" xr2:uid="{00000000-000D-0000-FFFF-FFFF00000000}"/>
  </bookViews>
  <sheets>
    <sheet name="Stavba" sheetId="1" r:id="rId1"/>
    <sheet name="VzorPolozky" sheetId="10" state="hidden" r:id="rId2"/>
    <sheet name="01 01 Pol" sheetId="11" r:id="rId3"/>
    <sheet name="závady OK" sheetId="12" r:id="rId4"/>
  </sheets>
  <externalReferences>
    <externalReference r:id="rId5"/>
  </externalReferences>
  <definedNames>
    <definedName name="CelkemDPHVypocet" localSheetId="0">Stavba!$H$42</definedName>
    <definedName name="CenaCelkem">Stavba!$G$29</definedName>
    <definedName name="CenaCelkemBezDPH">Stavba!$G$28</definedName>
    <definedName name="CenaCelkemVypocet" localSheetId="0">Stavba!$I$42</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oadresa">Stavba!$D$6</definedName>
    <definedName name="Objednatel" localSheetId="0">Stavba!$D$5</definedName>
    <definedName name="Objekt" localSheetId="0">Stavba!$B$38</definedName>
    <definedName name="_xlnm.Print_Area" localSheetId="2">'01 01 Pol'!$A$1:$S$372</definedName>
    <definedName name="_xlnm.Print_Area" localSheetId="0">Stavba!$A$1:$J$72</definedName>
    <definedName name="_xlnm.Print_Area" localSheetId="3">'závady OK'!$A$1:$R$118</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Stavba!$F$42</definedName>
    <definedName name="ZakladDPHZakl">Stavba!$G$25</definedName>
    <definedName name="ZakladDPHZaklVypocet" localSheetId="0">Stavba!$G$42</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M117" i="12" l="1"/>
  <c r="M115" i="12"/>
  <c r="M113" i="12"/>
  <c r="M111" i="12"/>
  <c r="M94" i="12"/>
  <c r="M93" i="12" s="1"/>
  <c r="M91" i="12"/>
  <c r="M86" i="12"/>
  <c r="M77" i="12"/>
  <c r="M76" i="12"/>
  <c r="M75" i="12"/>
  <c r="M74" i="12"/>
  <c r="M70" i="12"/>
  <c r="M61" i="12"/>
  <c r="M52" i="12"/>
  <c r="M45" i="12"/>
  <c r="M42" i="12"/>
  <c r="M39" i="12"/>
  <c r="M36" i="12"/>
  <c r="M32" i="12"/>
  <c r="M27" i="12"/>
  <c r="M23" i="12"/>
  <c r="M16" i="12"/>
  <c r="M15" i="12" s="1"/>
  <c r="M110" i="12" l="1"/>
  <c r="M51" i="12"/>
  <c r="M50" i="12" s="1"/>
  <c r="M22" i="12"/>
  <c r="M14" i="12" s="1"/>
  <c r="M13" i="12" l="1"/>
  <c r="F296" i="11" s="1"/>
  <c r="G296" i="11" s="1"/>
  <c r="M296" i="11" s="1"/>
  <c r="BA370" i="11"/>
  <c r="BA367" i="11"/>
  <c r="BA365" i="11"/>
  <c r="BA357" i="11"/>
  <c r="BA352" i="11"/>
  <c r="BA351" i="11"/>
  <c r="BA348" i="11"/>
  <c r="BA342" i="11"/>
  <c r="BA328" i="11"/>
  <c r="BA302" i="11"/>
  <c r="BA299" i="11"/>
  <c r="BA294" i="11"/>
  <c r="BA293" i="11"/>
  <c r="BA290" i="11"/>
  <c r="BA289" i="11"/>
  <c r="BA286" i="11"/>
  <c r="BA255" i="11"/>
  <c r="BA250" i="11"/>
  <c r="BA232" i="11"/>
  <c r="BA231" i="11"/>
  <c r="BA225" i="11"/>
  <c r="BA221" i="11"/>
  <c r="BA217" i="11"/>
  <c r="BA196" i="11"/>
  <c r="BA193" i="11"/>
  <c r="BA177" i="11"/>
  <c r="BA109" i="11"/>
  <c r="BA103" i="11"/>
  <c r="BA95" i="11"/>
  <c r="BA84" i="11"/>
  <c r="BA34" i="11"/>
  <c r="BA26" i="11"/>
  <c r="BA25" i="11"/>
  <c r="G8" i="11"/>
  <c r="M8" i="11" s="1"/>
  <c r="I8" i="11"/>
  <c r="K8" i="11"/>
  <c r="O8" i="11"/>
  <c r="Q8" i="11"/>
  <c r="G10" i="11"/>
  <c r="M10" i="11" s="1"/>
  <c r="I10" i="11"/>
  <c r="K10" i="11"/>
  <c r="O10" i="11"/>
  <c r="Q10" i="11"/>
  <c r="G12" i="11"/>
  <c r="M12" i="11" s="1"/>
  <c r="I12" i="11"/>
  <c r="K12" i="11"/>
  <c r="O12" i="11"/>
  <c r="Q12" i="11"/>
  <c r="G14" i="11"/>
  <c r="M14" i="11" s="1"/>
  <c r="I14" i="11"/>
  <c r="K14" i="11"/>
  <c r="O14" i="11"/>
  <c r="Q14" i="11"/>
  <c r="G17" i="11"/>
  <c r="M17" i="11" s="1"/>
  <c r="I17" i="11"/>
  <c r="K17" i="11"/>
  <c r="O17" i="11"/>
  <c r="Q17" i="11"/>
  <c r="G19" i="11"/>
  <c r="M19" i="11" s="1"/>
  <c r="I19" i="11"/>
  <c r="K19" i="11"/>
  <c r="O19" i="11"/>
  <c r="Q19" i="11"/>
  <c r="G22" i="11"/>
  <c r="M22" i="11" s="1"/>
  <c r="I22" i="11"/>
  <c r="K22" i="11"/>
  <c r="O22" i="11"/>
  <c r="Q22" i="11"/>
  <c r="G24" i="11"/>
  <c r="M24" i="11" s="1"/>
  <c r="I24" i="11"/>
  <c r="K24" i="11"/>
  <c r="K21" i="11" s="1"/>
  <c r="O24" i="11"/>
  <c r="Q24" i="11"/>
  <c r="G33" i="11"/>
  <c r="M33" i="11" s="1"/>
  <c r="I33" i="11"/>
  <c r="K33" i="11"/>
  <c r="O33" i="11"/>
  <c r="Q33" i="11"/>
  <c r="G37" i="11"/>
  <c r="M37" i="11" s="1"/>
  <c r="I37" i="11"/>
  <c r="K37" i="11"/>
  <c r="O37" i="11"/>
  <c r="Q37" i="11"/>
  <c r="Q36" i="11" s="1"/>
  <c r="G39" i="11"/>
  <c r="M39" i="11" s="1"/>
  <c r="I39" i="11"/>
  <c r="K39" i="11"/>
  <c r="K36" i="11" s="1"/>
  <c r="O39" i="11"/>
  <c r="Q39" i="11"/>
  <c r="G42" i="11"/>
  <c r="M42" i="11" s="1"/>
  <c r="I42" i="11"/>
  <c r="K42" i="11"/>
  <c r="K41" i="11" s="1"/>
  <c r="O42" i="11"/>
  <c r="Q42" i="11"/>
  <c r="G50" i="11"/>
  <c r="M50" i="11" s="1"/>
  <c r="I50" i="11"/>
  <c r="I41" i="11" s="1"/>
  <c r="K50" i="11"/>
  <c r="O50" i="11"/>
  <c r="O41" i="11" s="1"/>
  <c r="Q50" i="11"/>
  <c r="G58" i="11"/>
  <c r="M58" i="11" s="1"/>
  <c r="I58" i="11"/>
  <c r="K58" i="11"/>
  <c r="O58" i="11"/>
  <c r="Q58" i="11"/>
  <c r="G63" i="11"/>
  <c r="I63" i="11"/>
  <c r="K63" i="11"/>
  <c r="M63" i="11"/>
  <c r="O63" i="11"/>
  <c r="Q63" i="11"/>
  <c r="G65" i="11"/>
  <c r="M65" i="11" s="1"/>
  <c r="I65" i="11"/>
  <c r="K65" i="11"/>
  <c r="O65" i="11"/>
  <c r="Q65" i="11"/>
  <c r="G73" i="11"/>
  <c r="M73" i="11" s="1"/>
  <c r="I73" i="11"/>
  <c r="K73" i="11"/>
  <c r="O73" i="11"/>
  <c r="Q73" i="11"/>
  <c r="G78" i="11"/>
  <c r="M78" i="11" s="1"/>
  <c r="I78" i="11"/>
  <c r="K78" i="11"/>
  <c r="O78" i="11"/>
  <c r="Q78" i="11"/>
  <c r="G80" i="11"/>
  <c r="M80" i="11" s="1"/>
  <c r="I80" i="11"/>
  <c r="K80" i="11"/>
  <c r="O80" i="11"/>
  <c r="Q80" i="11"/>
  <c r="G83" i="11"/>
  <c r="M83" i="11" s="1"/>
  <c r="I83" i="11"/>
  <c r="K83" i="11"/>
  <c r="O83" i="11"/>
  <c r="Q83" i="11"/>
  <c r="G94" i="11"/>
  <c r="M94" i="11" s="1"/>
  <c r="I94" i="11"/>
  <c r="K94" i="11"/>
  <c r="O94" i="11"/>
  <c r="Q94" i="11"/>
  <c r="G102" i="11"/>
  <c r="I102" i="11"/>
  <c r="K102" i="11"/>
  <c r="M102" i="11"/>
  <c r="O102" i="11"/>
  <c r="Q102" i="11"/>
  <c r="G108" i="11"/>
  <c r="M108" i="11" s="1"/>
  <c r="I108" i="11"/>
  <c r="K108" i="11"/>
  <c r="O108" i="11"/>
  <c r="Q108" i="11"/>
  <c r="G114" i="11"/>
  <c r="M114" i="11" s="1"/>
  <c r="I114" i="11"/>
  <c r="K114" i="11"/>
  <c r="O114" i="11"/>
  <c r="Q114" i="11"/>
  <c r="G116" i="11"/>
  <c r="M116" i="11" s="1"/>
  <c r="I116" i="11"/>
  <c r="K116" i="11"/>
  <c r="O116" i="11"/>
  <c r="Q116" i="11"/>
  <c r="G118" i="11"/>
  <c r="M118" i="11" s="1"/>
  <c r="I118" i="11"/>
  <c r="K118" i="11"/>
  <c r="O118" i="11"/>
  <c r="Q118" i="11"/>
  <c r="G120" i="11"/>
  <c r="M120" i="11" s="1"/>
  <c r="I120" i="11"/>
  <c r="K120" i="11"/>
  <c r="O120" i="11"/>
  <c r="Q120" i="11"/>
  <c r="G122" i="11"/>
  <c r="M122" i="11" s="1"/>
  <c r="I122" i="11"/>
  <c r="K122" i="11"/>
  <c r="O122" i="11"/>
  <c r="Q122" i="11"/>
  <c r="G124" i="11"/>
  <c r="M124" i="11" s="1"/>
  <c r="I124" i="11"/>
  <c r="K124" i="11"/>
  <c r="O124" i="11"/>
  <c r="Q124" i="11"/>
  <c r="I126" i="11"/>
  <c r="O126" i="11"/>
  <c r="G127" i="11"/>
  <c r="G126" i="11" s="1"/>
  <c r="I56" i="1" s="1"/>
  <c r="I127" i="11"/>
  <c r="K127" i="11"/>
  <c r="K126" i="11" s="1"/>
  <c r="O127" i="11"/>
  <c r="Q127" i="11"/>
  <c r="Q126" i="11" s="1"/>
  <c r="G131" i="11"/>
  <c r="M131" i="11" s="1"/>
  <c r="I131" i="11"/>
  <c r="K131" i="11"/>
  <c r="O131" i="11"/>
  <c r="Q131" i="11"/>
  <c r="G135" i="11"/>
  <c r="M135" i="11" s="1"/>
  <c r="I135" i="11"/>
  <c r="K135" i="11"/>
  <c r="O135" i="11"/>
  <c r="Q135" i="11"/>
  <c r="G139" i="11"/>
  <c r="I139" i="11"/>
  <c r="K139" i="11"/>
  <c r="M139" i="11"/>
  <c r="O139" i="11"/>
  <c r="Q139" i="11"/>
  <c r="G146" i="11"/>
  <c r="M146" i="11" s="1"/>
  <c r="I146" i="11"/>
  <c r="K146" i="11"/>
  <c r="O146" i="11"/>
  <c r="Q146" i="11"/>
  <c r="G151" i="11"/>
  <c r="M151" i="11" s="1"/>
  <c r="I151" i="11"/>
  <c r="K151" i="11"/>
  <c r="O151" i="11"/>
  <c r="Q151" i="11"/>
  <c r="G154" i="11"/>
  <c r="M154" i="11" s="1"/>
  <c r="I154" i="11"/>
  <c r="K154" i="11"/>
  <c r="O154" i="11"/>
  <c r="Q154" i="11"/>
  <c r="G158" i="11"/>
  <c r="M158" i="11" s="1"/>
  <c r="I158" i="11"/>
  <c r="K158" i="11"/>
  <c r="O158" i="11"/>
  <c r="Q158" i="11"/>
  <c r="G162" i="11"/>
  <c r="M162" i="11" s="1"/>
  <c r="I162" i="11"/>
  <c r="K162" i="11"/>
  <c r="O162" i="11"/>
  <c r="Q162" i="11"/>
  <c r="K169" i="11"/>
  <c r="G170" i="11"/>
  <c r="M170" i="11" s="1"/>
  <c r="M169" i="11" s="1"/>
  <c r="I170" i="11"/>
  <c r="I169" i="11" s="1"/>
  <c r="K170" i="11"/>
  <c r="O170" i="11"/>
  <c r="O169" i="11" s="1"/>
  <c r="Q170" i="11"/>
  <c r="Q169" i="11" s="1"/>
  <c r="G172" i="11"/>
  <c r="M172" i="11" s="1"/>
  <c r="I172" i="11"/>
  <c r="K172" i="11"/>
  <c r="O172" i="11"/>
  <c r="Q172" i="11"/>
  <c r="G174" i="11"/>
  <c r="M174" i="11" s="1"/>
  <c r="I174" i="11"/>
  <c r="K174" i="11"/>
  <c r="O174" i="11"/>
  <c r="Q174" i="11"/>
  <c r="G176" i="11"/>
  <c r="M176" i="11" s="1"/>
  <c r="I176" i="11"/>
  <c r="K176" i="11"/>
  <c r="O176" i="11"/>
  <c r="Q176" i="11"/>
  <c r="G181" i="11"/>
  <c r="I181" i="11"/>
  <c r="K181" i="11"/>
  <c r="M181" i="11"/>
  <c r="O181" i="11"/>
  <c r="Q181" i="11"/>
  <c r="G183" i="11"/>
  <c r="M183" i="11" s="1"/>
  <c r="I183" i="11"/>
  <c r="K183" i="11"/>
  <c r="O183" i="11"/>
  <c r="Q183" i="11"/>
  <c r="G186" i="11"/>
  <c r="M186" i="11" s="1"/>
  <c r="I186" i="11"/>
  <c r="K186" i="11"/>
  <c r="O186" i="11"/>
  <c r="Q186" i="11"/>
  <c r="G189" i="11"/>
  <c r="I189" i="11"/>
  <c r="K189" i="11"/>
  <c r="M189" i="11"/>
  <c r="O189" i="11"/>
  <c r="Q189" i="11"/>
  <c r="G192" i="11"/>
  <c r="M192" i="11" s="1"/>
  <c r="I192" i="11"/>
  <c r="K192" i="11"/>
  <c r="O192" i="11"/>
  <c r="Q192" i="11"/>
  <c r="G195" i="11"/>
  <c r="M195" i="11" s="1"/>
  <c r="I195" i="11"/>
  <c r="K195" i="11"/>
  <c r="O195" i="11"/>
  <c r="Q195" i="11"/>
  <c r="G200" i="11"/>
  <c r="M200" i="11" s="1"/>
  <c r="I200" i="11"/>
  <c r="K200" i="11"/>
  <c r="O200" i="11"/>
  <c r="Q200" i="11"/>
  <c r="G203" i="11"/>
  <c r="M203" i="11" s="1"/>
  <c r="I203" i="11"/>
  <c r="K203" i="11"/>
  <c r="O203" i="11"/>
  <c r="Q203" i="11"/>
  <c r="G206" i="11"/>
  <c r="M206" i="11" s="1"/>
  <c r="I206" i="11"/>
  <c r="K206" i="11"/>
  <c r="O206" i="11"/>
  <c r="Q206" i="11"/>
  <c r="G210" i="11"/>
  <c r="I210" i="11"/>
  <c r="K210" i="11"/>
  <c r="M210" i="11"/>
  <c r="O210" i="11"/>
  <c r="Q210" i="11"/>
  <c r="G213" i="11"/>
  <c r="M213" i="11" s="1"/>
  <c r="I213" i="11"/>
  <c r="K213" i="11"/>
  <c r="O213" i="11"/>
  <c r="Q213" i="11"/>
  <c r="G216" i="11"/>
  <c r="M216" i="11" s="1"/>
  <c r="I216" i="11"/>
  <c r="K216" i="11"/>
  <c r="O216" i="11"/>
  <c r="Q216" i="11"/>
  <c r="G220" i="11"/>
  <c r="M220" i="11" s="1"/>
  <c r="I220" i="11"/>
  <c r="K220" i="11"/>
  <c r="O220" i="11"/>
  <c r="Q220" i="11"/>
  <c r="G224" i="11"/>
  <c r="M224" i="11" s="1"/>
  <c r="I224" i="11"/>
  <c r="K224" i="11"/>
  <c r="O224" i="11"/>
  <c r="Q224" i="11"/>
  <c r="G228" i="11"/>
  <c r="M228" i="11" s="1"/>
  <c r="I228" i="11"/>
  <c r="K228" i="11"/>
  <c r="O228" i="11"/>
  <c r="Q228" i="11"/>
  <c r="G230" i="11"/>
  <c r="M230" i="11" s="1"/>
  <c r="I230" i="11"/>
  <c r="K230" i="11"/>
  <c r="O230" i="11"/>
  <c r="Q230" i="11"/>
  <c r="G237" i="11"/>
  <c r="M237" i="11" s="1"/>
  <c r="I237" i="11"/>
  <c r="K237" i="11"/>
  <c r="O237" i="11"/>
  <c r="Q237" i="11"/>
  <c r="G239" i="11"/>
  <c r="M239" i="11" s="1"/>
  <c r="I239" i="11"/>
  <c r="K239" i="11"/>
  <c r="O239" i="11"/>
  <c r="Q239" i="11"/>
  <c r="G242" i="11"/>
  <c r="M242" i="11" s="1"/>
  <c r="I242" i="11"/>
  <c r="K242" i="11"/>
  <c r="O242" i="11"/>
  <c r="Q242" i="11"/>
  <c r="G245" i="11"/>
  <c r="M245" i="11" s="1"/>
  <c r="I245" i="11"/>
  <c r="K245" i="11"/>
  <c r="O245" i="11"/>
  <c r="Q245" i="11"/>
  <c r="G247" i="11"/>
  <c r="M247" i="11" s="1"/>
  <c r="I247" i="11"/>
  <c r="K247" i="11"/>
  <c r="O247" i="11"/>
  <c r="Q247" i="11"/>
  <c r="G249" i="11"/>
  <c r="M249" i="11" s="1"/>
  <c r="I249" i="11"/>
  <c r="K249" i="11"/>
  <c r="O249" i="11"/>
  <c r="Q249" i="11"/>
  <c r="G252" i="11"/>
  <c r="I252" i="11"/>
  <c r="K252" i="11"/>
  <c r="M252" i="11"/>
  <c r="O252" i="11"/>
  <c r="Q252" i="11"/>
  <c r="G254" i="11"/>
  <c r="M254" i="11" s="1"/>
  <c r="I254" i="11"/>
  <c r="K254" i="11"/>
  <c r="O254" i="11"/>
  <c r="Q254" i="11"/>
  <c r="G257" i="11"/>
  <c r="M257" i="11" s="1"/>
  <c r="I257" i="11"/>
  <c r="K257" i="11"/>
  <c r="O257" i="11"/>
  <c r="Q257" i="11"/>
  <c r="Q253" i="11" s="1"/>
  <c r="G259" i="11"/>
  <c r="I259" i="11"/>
  <c r="K259" i="11"/>
  <c r="M259" i="11"/>
  <c r="O259" i="11"/>
  <c r="Q259" i="11"/>
  <c r="G266" i="11"/>
  <c r="M266" i="11" s="1"/>
  <c r="I266" i="11"/>
  <c r="K266" i="11"/>
  <c r="O266" i="11"/>
  <c r="Q266" i="11"/>
  <c r="G269" i="11"/>
  <c r="I269" i="11"/>
  <c r="K269" i="11"/>
  <c r="M269" i="11"/>
  <c r="O269" i="11"/>
  <c r="Q269" i="11"/>
  <c r="G271" i="11"/>
  <c r="M271" i="11" s="1"/>
  <c r="I271" i="11"/>
  <c r="K271" i="11"/>
  <c r="O271" i="11"/>
  <c r="Q271" i="11"/>
  <c r="G273" i="11"/>
  <c r="M273" i="11" s="1"/>
  <c r="I273" i="11"/>
  <c r="K273" i="11"/>
  <c r="O273" i="11"/>
  <c r="Q273" i="11"/>
  <c r="G275" i="11"/>
  <c r="I275" i="11"/>
  <c r="K275" i="11"/>
  <c r="M275" i="11"/>
  <c r="O275" i="11"/>
  <c r="Q275" i="11"/>
  <c r="G277" i="11"/>
  <c r="M277" i="11" s="1"/>
  <c r="I277" i="11"/>
  <c r="K277" i="11"/>
  <c r="O277" i="11"/>
  <c r="Q277" i="11"/>
  <c r="G279" i="11"/>
  <c r="M279" i="11" s="1"/>
  <c r="I279" i="11"/>
  <c r="K279" i="11"/>
  <c r="O279" i="11"/>
  <c r="Q279" i="11"/>
  <c r="G283" i="11"/>
  <c r="M283" i="11" s="1"/>
  <c r="I283" i="11"/>
  <c r="K283" i="11"/>
  <c r="O283" i="11"/>
  <c r="Q283" i="11"/>
  <c r="G285" i="11"/>
  <c r="I285" i="11"/>
  <c r="K285" i="11"/>
  <c r="M285" i="11"/>
  <c r="O285" i="11"/>
  <c r="Q285" i="11"/>
  <c r="G288" i="11"/>
  <c r="M288" i="11" s="1"/>
  <c r="I288" i="11"/>
  <c r="K288" i="11"/>
  <c r="O288" i="11"/>
  <c r="Q288" i="11"/>
  <c r="G292" i="11"/>
  <c r="M292" i="11" s="1"/>
  <c r="I292" i="11"/>
  <c r="K292" i="11"/>
  <c r="O292" i="11"/>
  <c r="Q292" i="11"/>
  <c r="I296" i="11"/>
  <c r="K296" i="11"/>
  <c r="O296" i="11"/>
  <c r="Q296" i="11"/>
  <c r="G298" i="11"/>
  <c r="M298" i="11" s="1"/>
  <c r="I298" i="11"/>
  <c r="K298" i="11"/>
  <c r="O298" i="11"/>
  <c r="Q298" i="11"/>
  <c r="G301" i="11"/>
  <c r="M301" i="11" s="1"/>
  <c r="I301" i="11"/>
  <c r="K301" i="11"/>
  <c r="O301" i="11"/>
  <c r="Q301" i="11"/>
  <c r="G304" i="11"/>
  <c r="M304" i="11" s="1"/>
  <c r="I304" i="11"/>
  <c r="K304" i="11"/>
  <c r="O304" i="11"/>
  <c r="Q304" i="11"/>
  <c r="G306" i="11"/>
  <c r="M306" i="11" s="1"/>
  <c r="I306" i="11"/>
  <c r="K306" i="11"/>
  <c r="O306" i="11"/>
  <c r="Q306" i="11"/>
  <c r="G308" i="11"/>
  <c r="M308" i="11" s="1"/>
  <c r="I308" i="11"/>
  <c r="K308" i="11"/>
  <c r="O308" i="11"/>
  <c r="Q308" i="11"/>
  <c r="G310" i="11"/>
  <c r="M310" i="11" s="1"/>
  <c r="I310" i="11"/>
  <c r="K310" i="11"/>
  <c r="K309" i="11" s="1"/>
  <c r="O310" i="11"/>
  <c r="Q310" i="11"/>
  <c r="G314" i="11"/>
  <c r="M314" i="11" s="1"/>
  <c r="I314" i="11"/>
  <c r="K314" i="11"/>
  <c r="O314" i="11"/>
  <c r="Q314" i="11"/>
  <c r="G316" i="11"/>
  <c r="M316" i="11" s="1"/>
  <c r="I316" i="11"/>
  <c r="K316" i="11"/>
  <c r="O316" i="11"/>
  <c r="Q316" i="11"/>
  <c r="G318" i="11"/>
  <c r="M318" i="11" s="1"/>
  <c r="I318" i="11"/>
  <c r="K318" i="11"/>
  <c r="O318" i="11"/>
  <c r="Q318" i="11"/>
  <c r="G320" i="11"/>
  <c r="M320" i="11" s="1"/>
  <c r="I320" i="11"/>
  <c r="K320" i="11"/>
  <c r="O320" i="11"/>
  <c r="Q320" i="11"/>
  <c r="G322" i="11"/>
  <c r="M322" i="11" s="1"/>
  <c r="I322" i="11"/>
  <c r="K322" i="11"/>
  <c r="O322" i="11"/>
  <c r="Q322" i="11"/>
  <c r="G325" i="11"/>
  <c r="I325" i="11"/>
  <c r="K325" i="11"/>
  <c r="M325" i="11"/>
  <c r="O325" i="11"/>
  <c r="Q325" i="11"/>
  <c r="G327" i="11"/>
  <c r="M327" i="11" s="1"/>
  <c r="I327" i="11"/>
  <c r="K327" i="11"/>
  <c r="O327" i="11"/>
  <c r="Q327" i="11"/>
  <c r="G330" i="11"/>
  <c r="M330" i="11" s="1"/>
  <c r="I330" i="11"/>
  <c r="I326" i="11" s="1"/>
  <c r="K330" i="11"/>
  <c r="O330" i="11"/>
  <c r="Q330" i="11"/>
  <c r="G332" i="11"/>
  <c r="M332" i="11" s="1"/>
  <c r="I332" i="11"/>
  <c r="K332" i="11"/>
  <c r="O332" i="11"/>
  <c r="Q332" i="11"/>
  <c r="G334" i="11"/>
  <c r="M334" i="11" s="1"/>
  <c r="I334" i="11"/>
  <c r="K334" i="11"/>
  <c r="O334" i="11"/>
  <c r="Q334" i="11"/>
  <c r="G336" i="11"/>
  <c r="M336" i="11" s="1"/>
  <c r="I336" i="11"/>
  <c r="I335" i="11" s="1"/>
  <c r="K336" i="11"/>
  <c r="O336" i="11"/>
  <c r="Q336" i="11"/>
  <c r="G338" i="11"/>
  <c r="M338" i="11" s="1"/>
  <c r="I338" i="11"/>
  <c r="K338" i="11"/>
  <c r="O338" i="11"/>
  <c r="Q338" i="11"/>
  <c r="G341" i="11"/>
  <c r="M341" i="11" s="1"/>
  <c r="I341" i="11"/>
  <c r="K341" i="11"/>
  <c r="O341" i="11"/>
  <c r="Q341" i="11"/>
  <c r="G344" i="11"/>
  <c r="M344" i="11" s="1"/>
  <c r="I344" i="11"/>
  <c r="I340" i="11" s="1"/>
  <c r="K344" i="11"/>
  <c r="O344" i="11"/>
  <c r="O340" i="11" s="1"/>
  <c r="Q344" i="11"/>
  <c r="G347" i="11"/>
  <c r="M347" i="11" s="1"/>
  <c r="I347" i="11"/>
  <c r="K347" i="11"/>
  <c r="O347" i="11"/>
  <c r="Q347" i="11"/>
  <c r="Q346" i="11" s="1"/>
  <c r="G350" i="11"/>
  <c r="M350" i="11" s="1"/>
  <c r="I350" i="11"/>
  <c r="K350" i="11"/>
  <c r="O350" i="11"/>
  <c r="Q350" i="11"/>
  <c r="G355" i="11"/>
  <c r="M355" i="11" s="1"/>
  <c r="I355" i="11"/>
  <c r="K355" i="11"/>
  <c r="O355" i="11"/>
  <c r="Q355" i="11"/>
  <c r="G356" i="11"/>
  <c r="M356" i="11" s="1"/>
  <c r="I356" i="11"/>
  <c r="K356" i="11"/>
  <c r="O356" i="11"/>
  <c r="Q356" i="11"/>
  <c r="G358" i="11"/>
  <c r="M358" i="11" s="1"/>
  <c r="I358" i="11"/>
  <c r="K358" i="11"/>
  <c r="O358" i="11"/>
  <c r="Q358" i="11"/>
  <c r="G359" i="11"/>
  <c r="M359" i="11" s="1"/>
  <c r="I359" i="11"/>
  <c r="K359" i="11"/>
  <c r="O359" i="11"/>
  <c r="Q359" i="11"/>
  <c r="G360" i="11"/>
  <c r="M360" i="11" s="1"/>
  <c r="I360" i="11"/>
  <c r="K360" i="11"/>
  <c r="O360" i="11"/>
  <c r="Q360" i="11"/>
  <c r="G361" i="11"/>
  <c r="M361" i="11" s="1"/>
  <c r="I361" i="11"/>
  <c r="K361" i="11"/>
  <c r="O361" i="11"/>
  <c r="Q361" i="11"/>
  <c r="G364" i="11"/>
  <c r="M364" i="11" s="1"/>
  <c r="I364" i="11"/>
  <c r="K364" i="11"/>
  <c r="O364" i="11"/>
  <c r="O363" i="11" s="1"/>
  <c r="Q364" i="11"/>
  <c r="Q363" i="11" s="1"/>
  <c r="G366" i="11"/>
  <c r="M366" i="11" s="1"/>
  <c r="I366" i="11"/>
  <c r="K366" i="11"/>
  <c r="O366" i="11"/>
  <c r="Q366" i="11"/>
  <c r="O368" i="11"/>
  <c r="Q368" i="11"/>
  <c r="G369" i="11"/>
  <c r="G368" i="11" s="1"/>
  <c r="I71" i="1" s="1"/>
  <c r="I20" i="1" s="1"/>
  <c r="I369" i="11"/>
  <c r="I368" i="11" s="1"/>
  <c r="K369" i="11"/>
  <c r="K368" i="11" s="1"/>
  <c r="O369" i="11"/>
  <c r="Q369" i="11"/>
  <c r="F42" i="1"/>
  <c r="G42" i="1"/>
  <c r="H42" i="1"/>
  <c r="I42" i="1"/>
  <c r="J40" i="1" s="1"/>
  <c r="J28" i="1"/>
  <c r="J26" i="1"/>
  <c r="G38" i="1"/>
  <c r="F38" i="1"/>
  <c r="J23" i="1"/>
  <c r="J24" i="1"/>
  <c r="J25" i="1"/>
  <c r="J27" i="1"/>
  <c r="E24" i="1"/>
  <c r="E26" i="1"/>
  <c r="O229" i="11" l="1"/>
  <c r="Q130" i="11"/>
  <c r="Q309" i="11"/>
  <c r="O253" i="11"/>
  <c r="I171" i="11"/>
  <c r="O130" i="11"/>
  <c r="O57" i="11"/>
  <c r="Q354" i="11"/>
  <c r="O346" i="11"/>
  <c r="K335" i="11"/>
  <c r="I253" i="11"/>
  <c r="K182" i="11"/>
  <c r="K171" i="11"/>
  <c r="I130" i="11"/>
  <c r="K107" i="11"/>
  <c r="K82" i="11"/>
  <c r="I57" i="11"/>
  <c r="Q21" i="11"/>
  <c r="K7" i="11"/>
  <c r="I229" i="11"/>
  <c r="I309" i="11"/>
  <c r="K270" i="11"/>
  <c r="K229" i="11"/>
  <c r="Q182" i="11"/>
  <c r="Q107" i="11"/>
  <c r="Q82" i="11"/>
  <c r="O21" i="11"/>
  <c r="Q7" i="11"/>
  <c r="I270" i="11"/>
  <c r="K354" i="11"/>
  <c r="O309" i="11"/>
  <c r="M369" i="11"/>
  <c r="M368" i="11" s="1"/>
  <c r="I363" i="11"/>
  <c r="I346" i="11"/>
  <c r="Q326" i="11"/>
  <c r="Q270" i="11"/>
  <c r="O182" i="11"/>
  <c r="O107" i="11"/>
  <c r="O82" i="11"/>
  <c r="K57" i="11"/>
  <c r="Q41" i="11"/>
  <c r="O36" i="11"/>
  <c r="O7" i="11"/>
  <c r="Q57" i="11"/>
  <c r="O354" i="11"/>
  <c r="K326" i="11"/>
  <c r="M363" i="11"/>
  <c r="I354" i="11"/>
  <c r="K340" i="11"/>
  <c r="Q335" i="11"/>
  <c r="O326" i="11"/>
  <c r="O270" i="11"/>
  <c r="Q171" i="11"/>
  <c r="I21" i="11"/>
  <c r="K363" i="11"/>
  <c r="K346" i="11"/>
  <c r="Q340" i="11"/>
  <c r="O335" i="11"/>
  <c r="K253" i="11"/>
  <c r="Q229" i="11"/>
  <c r="I182" i="11"/>
  <c r="O171" i="11"/>
  <c r="K130" i="11"/>
  <c r="I107" i="11"/>
  <c r="I82" i="11"/>
  <c r="I36" i="11"/>
  <c r="I7" i="11"/>
  <c r="M346" i="11"/>
  <c r="M335" i="11"/>
  <c r="M326" i="11"/>
  <c r="M171" i="11"/>
  <c r="M127" i="11"/>
  <c r="M126" i="11" s="1"/>
  <c r="M107" i="11"/>
  <c r="M36" i="11"/>
  <c r="M340" i="11"/>
  <c r="M309" i="11"/>
  <c r="M182" i="11"/>
  <c r="M130" i="11"/>
  <c r="M21" i="11"/>
  <c r="M270" i="11"/>
  <c r="M253" i="11"/>
  <c r="M354" i="11"/>
  <c r="M229" i="11"/>
  <c r="M82" i="11"/>
  <c r="M57" i="11"/>
  <c r="M41" i="11"/>
  <c r="M7" i="11"/>
  <c r="G354" i="11"/>
  <c r="I69" i="1" s="1"/>
  <c r="G340" i="11"/>
  <c r="I67" i="1" s="1"/>
  <c r="G326" i="11"/>
  <c r="I65" i="1" s="1"/>
  <c r="G309" i="11"/>
  <c r="I64" i="1" s="1"/>
  <c r="G270" i="11"/>
  <c r="I63" i="1" s="1"/>
  <c r="G253" i="11"/>
  <c r="I62" i="1" s="1"/>
  <c r="G182" i="11"/>
  <c r="I60" i="1" s="1"/>
  <c r="G130" i="11"/>
  <c r="I57" i="1" s="1"/>
  <c r="G107" i="11"/>
  <c r="I55" i="1" s="1"/>
  <c r="G82" i="11"/>
  <c r="I54" i="1" s="1"/>
  <c r="G41" i="11"/>
  <c r="I52" i="1" s="1"/>
  <c r="G7" i="11"/>
  <c r="I49" i="1" s="1"/>
  <c r="G363" i="11"/>
  <c r="I70" i="1" s="1"/>
  <c r="I19" i="1" s="1"/>
  <c r="G346" i="11"/>
  <c r="I68" i="1" s="1"/>
  <c r="G335" i="11"/>
  <c r="I66" i="1" s="1"/>
  <c r="G229" i="11"/>
  <c r="I61" i="1" s="1"/>
  <c r="G171" i="11"/>
  <c r="I59" i="1" s="1"/>
  <c r="G169" i="11"/>
  <c r="I58" i="1" s="1"/>
  <c r="G57" i="11"/>
  <c r="I53" i="1" s="1"/>
  <c r="G36" i="11"/>
  <c r="I51" i="1" s="1"/>
  <c r="G21" i="11"/>
  <c r="I50" i="1" s="1"/>
  <c r="J39" i="1"/>
  <c r="J42" i="1" s="1"/>
  <c r="J41" i="1"/>
  <c r="I18" i="1" l="1"/>
  <c r="I16" i="1"/>
  <c r="I17" i="1"/>
  <c r="I72" i="1"/>
  <c r="I21" i="1" l="1"/>
  <c r="J70" i="1"/>
  <c r="G25" i="1"/>
  <c r="J65" i="1"/>
  <c r="J52" i="1"/>
  <c r="J68" i="1"/>
  <c r="J63" i="1"/>
  <c r="J50" i="1"/>
  <c r="J66" i="1"/>
  <c r="J57" i="1"/>
  <c r="J59" i="1"/>
  <c r="J53" i="1"/>
  <c r="J60" i="1"/>
  <c r="J55" i="1"/>
  <c r="J71" i="1"/>
  <c r="J58" i="1"/>
  <c r="J69" i="1"/>
  <c r="J49" i="1"/>
  <c r="J61" i="1"/>
  <c r="J56" i="1"/>
  <c r="J51" i="1"/>
  <c r="J67" i="1"/>
  <c r="J54" i="1"/>
  <c r="J64" i="1"/>
  <c r="J62" i="1"/>
  <c r="J72" i="1" l="1"/>
  <c r="G26" i="1"/>
  <c r="G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C13" authorId="0" shapeId="0" xr:uid="{00000000-0006-0000-0000-000005000000}">
      <text>
        <r>
          <rPr>
            <sz val="9"/>
            <color indexed="81"/>
            <rFont val="Tahoma"/>
            <family val="2"/>
            <charset val="238"/>
          </rPr>
          <t>PSČ</t>
        </r>
      </text>
    </comment>
    <comment ref="D13" authorId="0" shapeId="0" xr:uid="{00000000-0006-0000-0000-000006000000}">
      <text>
        <r>
          <rPr>
            <sz val="9"/>
            <color indexed="81"/>
            <rFont val="Tahoma"/>
            <family val="2"/>
            <charset val="238"/>
          </rPr>
          <t>Ulice</t>
        </r>
      </text>
    </comment>
    <comment ref="D14" authorId="0" shapeId="0" xr:uid="{00000000-0006-0000-0000-000007000000}">
      <text>
        <r>
          <rPr>
            <sz val="9"/>
            <color indexed="81"/>
            <rFont val="Tahoma"/>
            <family val="2"/>
            <charset val="238"/>
          </rPr>
          <t>Název</t>
        </r>
      </text>
    </comment>
    <comment ref="I14" authorId="0" shapeId="0" xr:uid="{00000000-0006-0000-0000-000008000000}">
      <text>
        <r>
          <rPr>
            <sz val="9"/>
            <color indexed="81"/>
            <rFont val="Tahoma"/>
            <family val="2"/>
            <charset val="238"/>
          </rPr>
          <t>IČO</t>
        </r>
      </text>
    </comment>
  </commentList>
</comments>
</file>

<file path=xl/sharedStrings.xml><?xml version="1.0" encoding="utf-8"?>
<sst xmlns="http://schemas.openxmlformats.org/spreadsheetml/2006/main" count="2023" uniqueCount="726">
  <si>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</si>
  <si>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</si>
  <si>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</si>
  <si>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</si>
  <si>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</si>
  <si>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</si>
  <si>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</si>
  <si>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</si>
  <si>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</si>
  <si>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</si>
  <si>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</si>
  <si>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</si>
  <si>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</si>
  <si>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</si>
  <si>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</si>
  <si>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</si>
  <si>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</si>
  <si>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</si>
  <si>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</si>
  <si>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</si>
  <si>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</si>
  <si>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</si>
  <si>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</si>
  <si>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</si>
  <si>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</si>
  <si>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</si>
  <si>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</si>
  <si>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</si>
  <si>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</si>
  <si>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</si>
  <si>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</si>
  <si>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</si>
  <si>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</si>
  <si>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</si>
  <si>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</si>
  <si>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</si>
  <si>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</si>
  <si>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</si>
  <si>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</si>
  <si>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</si>
  <si>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</si>
  <si>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01</t>
  </si>
  <si>
    <t>TĚLOCVIČNA ZŠ A MŠ V ZAHRÁDKÁCH, ROZTOKY 230</t>
  </si>
  <si>
    <t>Objekt:</t>
  </si>
  <si>
    <t>Rozpočet:</t>
  </si>
  <si>
    <t>PM-18-059</t>
  </si>
  <si>
    <t>Základní škola a Mateřská škola V Zahrádkách, Roztoky, příspěvková organizace</t>
  </si>
  <si>
    <t>230</t>
  </si>
  <si>
    <t>Křivoklát-Křivoklát</t>
  </si>
  <si>
    <t>27023</t>
  </si>
  <si>
    <t>70988196</t>
  </si>
  <si>
    <t>ATELIER 38 s.r.o.</t>
  </si>
  <si>
    <t>Porážková 1424/20</t>
  </si>
  <si>
    <t>Ostrava-Moravská Ostrava</t>
  </si>
  <si>
    <t>70200</t>
  </si>
  <si>
    <t>25858343</t>
  </si>
  <si>
    <t>CZ25858343</t>
  </si>
  <si>
    <t>Stavba</t>
  </si>
  <si>
    <t>Celkem za stavbu</t>
  </si>
  <si>
    <t>CZK</t>
  </si>
  <si>
    <t>Rekapitulace dílů</t>
  </si>
  <si>
    <t>Typ dílu</t>
  </si>
  <si>
    <t>1</t>
  </si>
  <si>
    <t>Zemní práce</t>
  </si>
  <si>
    <t>3</t>
  </si>
  <si>
    <t>Svislé a kompletní konstrukce</t>
  </si>
  <si>
    <t>5</t>
  </si>
  <si>
    <t>Komunikace</t>
  </si>
  <si>
    <t>61</t>
  </si>
  <si>
    <t>Úpravy povrchů vnitřní</t>
  </si>
  <si>
    <t>62</t>
  </si>
  <si>
    <t>Úpravy povrchů vnější</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</si>
  <si>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</si>
  <si>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</si>
  <si>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</si>
  <si>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</si>
  <si>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</si>
  <si>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</si>
  <si>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</si>
  <si>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</si>
  <si>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</si>
  <si>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</si>
  <si>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</si>
  <si>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</si>
  <si>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</si>
  <si>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</si>
  <si>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</si>
  <si>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</si>
  <si>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764</t>
  </si>
  <si>
    <t>Konstrukce klempířské</t>
  </si>
  <si>
    <t>767</t>
  </si>
  <si>
    <t>Konstrukce zámečnické</t>
  </si>
  <si>
    <t>771</t>
  </si>
  <si>
    <t>Podlahy z dlaždic a obklady</t>
  </si>
  <si>
    <t>781</t>
  </si>
  <si>
    <t>Obklady keramické</t>
  </si>
  <si>
    <t>784</t>
  </si>
  <si>
    <t>Malby</t>
  </si>
  <si>
    <t>M21</t>
  </si>
  <si>
    <t>Elektromontáže</t>
  </si>
  <si>
    <t>M99</t>
  </si>
  <si>
    <t>Ostatní práce "M"</t>
  </si>
  <si>
    <t>D96</t>
  </si>
  <si>
    <t>Přesuny suti a vybouraných hmot</t>
  </si>
  <si>
    <t>PSU</t>
  </si>
  <si>
    <t>VN</t>
  </si>
  <si>
    <t>ON</t>
  </si>
  <si>
    <t>#TypZaznamu#</t>
  </si>
  <si>
    <t>STA</t>
  </si>
  <si>
    <t>OBJ</t>
  </si>
  <si>
    <t>ROZ</t>
  </si>
  <si>
    <t>P.č.</t>
  </si>
  <si>
    <t>Číslo položky</t>
  </si>
  <si>
    <t>Název položky</t>
  </si>
  <si>
    <t>MJ</t>
  </si>
  <si>
    <t>množství</t>
  </si>
  <si>
    <t>cena / MJ</t>
  </si>
  <si>
    <t>celkem</t>
  </si>
  <si>
    <t>Dodávka celk.</t>
  </si>
  <si>
    <t>Montáž celk.</t>
  </si>
  <si>
    <t>DPH</t>
  </si>
  <si>
    <t>cena s DPH</t>
  </si>
  <si>
    <t>hmotnost / MJ</t>
  </si>
  <si>
    <t>hmotnost celk.(t)</t>
  </si>
  <si>
    <t>dem. hmotnost / MJ</t>
  </si>
  <si>
    <t>dem. hmotnost celk.(t)</t>
  </si>
  <si>
    <t>Ceník</t>
  </si>
  <si>
    <t>Cen. soustava</t>
  </si>
  <si>
    <t>Díl:</t>
  </si>
  <si>
    <t>DIL</t>
  </si>
  <si>
    <t>113106121R00</t>
  </si>
  <si>
    <t>Rozebrání dlažeb z betonových dlaždic na sucho</t>
  </si>
  <si>
    <t>m2</t>
  </si>
  <si>
    <t>822-1</t>
  </si>
  <si>
    <t>RTS</t>
  </si>
  <si>
    <t>POL1_</t>
  </si>
  <si>
    <t>stávající okapový chodník : 0,5*(6,1+2+42,7-4,2+8,68+0,12+18,84+30,84+6,68+18,84)</t>
  </si>
  <si>
    <t>VV</t>
  </si>
  <si>
    <t>113107610R00</t>
  </si>
  <si>
    <t>Odstranění podkladu nad 50 m2,kam.drcené tl.10 cm</t>
  </si>
  <si>
    <t>139601102R00</t>
  </si>
  <si>
    <t>Ruční výkop jam, rýh a šachet v hornině tř. 3</t>
  </si>
  <si>
    <t>m3</t>
  </si>
  <si>
    <t>800-1</t>
  </si>
  <si>
    <t>obkop pro montáž TI soklu : 0,2*0,3*(6,1+2+42,7-4,2+8,68+0,12+18,84+30,84+6,68+18,84)</t>
  </si>
  <si>
    <t>162701105R00</t>
  </si>
  <si>
    <t>Vodorovné přemístění výkopku z hor.1-4 do 10000 m</t>
  </si>
  <si>
    <t>- zásyp po montáži TI soklu : - 0,2*0,18*(6,1+2+42,7-4,2+8,68+0,12+18,84+30,84+6,68+18,84)</t>
  </si>
  <si>
    <t>174101102R00</t>
  </si>
  <si>
    <t>Zásyp ruční se zhutněním</t>
  </si>
  <si>
    <t>zásyp po montáži TI soklu : 0,2*0,18*(6,1+2+42,7-4,2+8,68+0,12+18,84+30,84+6,68+18,84)</t>
  </si>
  <si>
    <t>004</t>
  </si>
  <si>
    <t>Poplatek za skládku hornina 1.- 4.</t>
  </si>
  <si>
    <t xml:space="preserve">t     </t>
  </si>
  <si>
    <t>Vlastní</t>
  </si>
  <si>
    <t>POL13_0</t>
  </si>
  <si>
    <t>zemina z výkopu : 3,1344*1,6</t>
  </si>
  <si>
    <t>311237527R00</t>
  </si>
  <si>
    <t>Zdivo z cihel brouš. P12,5,tl.30 cm,lepidlo</t>
  </si>
  <si>
    <t>801-1</t>
  </si>
  <si>
    <t>zvýšení atik : 0,3*(6,1+2+42,7+6,86+18,08+6,68+18,84)</t>
  </si>
  <si>
    <t>342172040X</t>
  </si>
  <si>
    <t>Dodávka a montáž nového kompletního opláštění</t>
  </si>
  <si>
    <t>Dodávka a montáž nového kompletního opláštění tělocvičny. Včetně všech klempířských výrobků L1 až L16 + všech zámečnických výrobků Z1 až Z15 + všech kovoplastických a plastických výrobků KS 1 až KS8, PP9, PN10,PN11 + všech truhlářských výrobků TR1 až TR6. Včetně dodávky a montáže všech tepelných izolací (EPS nebo MV) dle PD.</t>
  </si>
  <si>
    <t>POP</t>
  </si>
  <si>
    <t>Přesná specifikace viz. PD. Včetně montážních plošin.</t>
  </si>
  <si>
    <t>tělocvična - pohled Z : 31,172*8,53-0,586*4,2</t>
  </si>
  <si>
    <t>- otvory : -16*(1,5*2,7)</t>
  </si>
  <si>
    <t>tělocvična - pohled V : 31,172*4,63+0,268*4,2</t>
  </si>
  <si>
    <t>- otvory : -16*(1,5*1,5)</t>
  </si>
  <si>
    <t>tělocvična - pohled S : 19,172*4,63</t>
  </si>
  <si>
    <t>tělocvična - pohled J : 19,172*8,53</t>
  </si>
  <si>
    <t>342X00000</t>
  </si>
  <si>
    <t>Demontáž panelového opláštění stěn</t>
  </si>
  <si>
    <t xml:space="preserve">m2    </t>
  </si>
  <si>
    <t>Demontáž stávajícího opláštění budovy tělocvičny. Panely KORD nad okny.</t>
  </si>
  <si>
    <t>(24*2,83)*2</t>
  </si>
  <si>
    <t>564831111R00</t>
  </si>
  <si>
    <t>Podklad ze štěrkodrti po zhutnění tloušťky 10 cm</t>
  </si>
  <si>
    <t>POL1_1</t>
  </si>
  <si>
    <t>okapový chodník : 0,5*(6,1+2+42,7-4,2+8,68+0,12+18,84+30,84+6,68+18,84)</t>
  </si>
  <si>
    <t>596811111RT4</t>
  </si>
  <si>
    <t>Kladení dlaždic kom.pro pěší, lože z kameniva těž., včetně dlaždic betonových HBB 50/50/5 cm</t>
  </si>
  <si>
    <t>612425931RT2</t>
  </si>
  <si>
    <t>Omítka vápenná vnitřního ostění - štuková, s použitím suché maltové směsi</t>
  </si>
  <si>
    <t>801-4</t>
  </si>
  <si>
    <t>dle výpisu: T1 : 0,5*(1*(1,2+0,6*2))</t>
  </si>
  <si>
    <t>dle výpisu: T2 : 0,5*(14*(2,4+0,6*2))</t>
  </si>
  <si>
    <t>dle výpisu: T4 : 0,5*(6*(2,4+1,8*2))</t>
  </si>
  <si>
    <t>dle výpisu: T7 : 0,5*(4,2+2,8*2)</t>
  </si>
  <si>
    <t>dle výpisu: T8 : 0,5*(1,8+2,8*2)</t>
  </si>
  <si>
    <t>dle výpisu: T9 : 0,5*(1,5+2,8*2)</t>
  </si>
  <si>
    <t>ostatní : 10</t>
  </si>
  <si>
    <t>620991001R00</t>
  </si>
  <si>
    <t>Začišťovací okenní lišta pro omítku tl. 6 mm</t>
  </si>
  <si>
    <t>m</t>
  </si>
  <si>
    <t>dle výpisu: T1 : 1*(1,2+0,6*2)</t>
  </si>
  <si>
    <t>dle výpisu: T2 : 14*(2,4+0,6*2)</t>
  </si>
  <si>
    <t>dle výpisu: T4 : 6*(2,4+1,8*2)</t>
  </si>
  <si>
    <t>dle výpisu: T7 : 4,2+2,8*2</t>
  </si>
  <si>
    <t>dle výpisu: T8 : 1,8+2,8*2</t>
  </si>
  <si>
    <t>dle výpisu: T9 : 1,5+2,8*2</t>
  </si>
  <si>
    <t>622221211R00</t>
  </si>
  <si>
    <t>Startovací lišta provětrávaného fasadního systému</t>
  </si>
  <si>
    <t>přístavky - pohled Z : 6,68-1,8</t>
  </si>
  <si>
    <t>přístavky - pohled V : 42,7+2+6,1-4,2</t>
  </si>
  <si>
    <t>přístavky - pohled S : 19,3</t>
  </si>
  <si>
    <t>přístavky - pohled J : 8,51-1,6</t>
  </si>
  <si>
    <t>622221212R00</t>
  </si>
  <si>
    <t>Nároží provětrávaného fasadního systému na Al vymezovací lišty</t>
  </si>
  <si>
    <t>0,1+4,6*2+5,2+4,6+0,1</t>
  </si>
  <si>
    <t>622221214R00</t>
  </si>
  <si>
    <t>Obklad stěny provětrávaného fasadního systému na Al vymezovací lišty</t>
  </si>
  <si>
    <t>přístavky - pohled Z : 6,68*4,7-(1,8*2,8+2,4*0,6)</t>
  </si>
  <si>
    <t>přístavky - pohled V : (42,7+2+6,1)*4,6-(2,4*0,6*8+2,4*1,8*6+4,2*2,8)</t>
  </si>
  <si>
    <t>přístavky - pohled S : 19,3*4,7-(2,4*0,6*5)</t>
  </si>
  <si>
    <t>přístavky - pohled J : 8,51*4,6-(1,5*2,8+1,2*0,6)</t>
  </si>
  <si>
    <t>sokl tělocvičny - pohled Z : 30,6*0,1</t>
  </si>
  <si>
    <t>sokly tělocvičny - pohled V : 0,286*0,1</t>
  </si>
  <si>
    <t>sokly tělocvičny - pohled J : 19,2*0,1</t>
  </si>
  <si>
    <t>622221216R00</t>
  </si>
  <si>
    <t>Obklad ostění,nadpraží provětrávaného fasadního systému,TM,š.-200mm</t>
  </si>
  <si>
    <t>pohled Z : 1,8+2,8*2+2,4+0,6*2</t>
  </si>
  <si>
    <t>pohled V : (2,4+0,6*2)*8+(2,42+1,8*2)*6+4,2+2,8*2</t>
  </si>
  <si>
    <t>pohled S : (2,4+0,6*2)*5</t>
  </si>
  <si>
    <t>pohled J : 1,5+2,8*2+1,2+0,6*2</t>
  </si>
  <si>
    <t>622319513R00</t>
  </si>
  <si>
    <t>Izolace soklu XPS tl. 120 mm, bez PÚ</t>
  </si>
  <si>
    <t>0,6*(6,1+2+42,7+6,86+18,08+6,68+18,84)</t>
  </si>
  <si>
    <t>622477126R00</t>
  </si>
  <si>
    <t>Oprava vnější omítky hladké stěn,sl.II,do 65 %,SMS</t>
  </si>
  <si>
    <t>boční stěny schodiště : 2*0,6</t>
  </si>
  <si>
    <t>766601213RT2</t>
  </si>
  <si>
    <t>Těsnění okenní spáry, ostění, PT folie + PP folie, PT folie šířky 100 mm; PP folie šířky 100 mm</t>
  </si>
  <si>
    <t>800-766</t>
  </si>
  <si>
    <t>POL1_7</t>
  </si>
  <si>
    <t>Vložení parotěsné a paropropustné fólie, vyplnění spáry PU pěnou. Včetně dodávky materiálu.</t>
  </si>
  <si>
    <t>dle výpisu: T1 : 1*(1,2*2+0,6*2)</t>
  </si>
  <si>
    <t>dle výpisu: T2 : 14*(2,4*2+0,6*2)</t>
  </si>
  <si>
    <t>dle výpisu: T3 : 16*(1,5*2+0,9*2)</t>
  </si>
  <si>
    <t>dle výpisu: T4 : 6*(2,4*2+1,8*2)</t>
  </si>
  <si>
    <t>dle výpisu: T5 : 16*(1,5*2+2,1*2)</t>
  </si>
  <si>
    <t>dle výpisu: T6 : 32*(1,5*2+0,6*2)</t>
  </si>
  <si>
    <t>dle výpisu: T7 : 4,2*2+2,8*2</t>
  </si>
  <si>
    <t>dle výpisu: T8 : 1,8*2+2,8*2</t>
  </si>
  <si>
    <t>dle výpisu: T9 : 1,5*2+2,8*2</t>
  </si>
  <si>
    <t>64-1</t>
  </si>
  <si>
    <t>Dodávka a montáž plastových otvorových výplní, včetně dopravy</t>
  </si>
  <si>
    <t>Přesná specifikace viz PD. Včetně příslušenství a vnitřních parapetů.</t>
  </si>
  <si>
    <t>dle výpisu: T1 : 1*(1,2*0,6)</t>
  </si>
  <si>
    <t>dle výpisu: T2 : 14*(2,4*0,6)</t>
  </si>
  <si>
    <t>dle výpisu: T3 : 16*(1,5*0,9)</t>
  </si>
  <si>
    <t>dle výpisu: T4 : 6*(2,4*1,8)</t>
  </si>
  <si>
    <t>dle výpisu: T5 : 16*(1,5*2,1)</t>
  </si>
  <si>
    <t>dle výpisu: T6 : 32*(1,5*0,6)</t>
  </si>
  <si>
    <t>64-2</t>
  </si>
  <si>
    <t>Dodávka a montáž hliníkových otvorových výpní, včetně dopravy</t>
  </si>
  <si>
    <t>Přesná specifikace viz PD. Včetně příslušenství.</t>
  </si>
  <si>
    <t>dle výpisu: T7 : 4,2*2,8</t>
  </si>
  <si>
    <t>dle výpisu: T8 : 1,8*2,8</t>
  </si>
  <si>
    <t>dle výpisu: T9 : 1,5*2,8</t>
  </si>
  <si>
    <t>941941031R00</t>
  </si>
  <si>
    <t>Montáž lešení leh.řad.s podlahami,š.do 1 m, H 10 m</t>
  </si>
  <si>
    <t>800-3</t>
  </si>
  <si>
    <t>Včetně kotvení lešení.</t>
  </si>
  <si>
    <t>přístavky - pohled Z : 7,88*4,7</t>
  </si>
  <si>
    <t>přístavky - pohled V : (45,1+2+6,1)*4,6</t>
  </si>
  <si>
    <t>přístavky - pohled S : 20,5*4,7</t>
  </si>
  <si>
    <t>přístavky - pohled J : 9,71*4,6</t>
  </si>
  <si>
    <t>941941191R00</t>
  </si>
  <si>
    <t>Příplatek za každý měsíc použití lešení k pol.1031</t>
  </si>
  <si>
    <t>předpoklad 1,5 měsíce : 422,772*1,5</t>
  </si>
  <si>
    <t>941941831R00</t>
  </si>
  <si>
    <t>Demontáž lešení leh.řad.s podlahami,š.1 m, H 10 m</t>
  </si>
  <si>
    <t>422,772</t>
  </si>
  <si>
    <t>941955002R00</t>
  </si>
  <si>
    <t>Lešení lehké pomocné, výška podlahy do 1,9 m</t>
  </si>
  <si>
    <t>opravy omítek ostění : 66,55*0,5</t>
  </si>
  <si>
    <t>944944011R00</t>
  </si>
  <si>
    <t>Montáž ochranné sítě z umělých vláken</t>
  </si>
  <si>
    <t>944944031R00</t>
  </si>
  <si>
    <t>Příplatek za každý měsíc použití sítí k pol. 4011</t>
  </si>
  <si>
    <t>944944081R00</t>
  </si>
  <si>
    <t>Demontáž ochranné sítě z umělých vláken</t>
  </si>
  <si>
    <t>952901111R00</t>
  </si>
  <si>
    <t>Vyčištění budov o výšce podlaží do 4 m</t>
  </si>
  <si>
    <t>vnitřní prostory po výměně oken - odhad : 100</t>
  </si>
  <si>
    <t>ztužení rohu OK : 4*10</t>
  </si>
  <si>
    <t>965048150R00</t>
  </si>
  <si>
    <t>Dočištění povrchu po vybourání dlažeb, tmel do 50%</t>
  </si>
  <si>
    <t>801-3</t>
  </si>
  <si>
    <t>podesta : 4,2*0,9</t>
  </si>
  <si>
    <t>stupnice : 4,2*0,3*3</t>
  </si>
  <si>
    <t>podstupnice : 4,2*0,18*4</t>
  </si>
  <si>
    <t>965081713RT2</t>
  </si>
  <si>
    <t>Bourání dlažeb keramických tl.10 mm, nad 1 m2, sbíječka, dlaždice keramické</t>
  </si>
  <si>
    <t>968061112R00</t>
  </si>
  <si>
    <t>Vyvěšení dřevěných okenních křídel pl. do 1,5 m2</t>
  </si>
  <si>
    <t>kus</t>
  </si>
  <si>
    <t>dle výpisu: T1 : 1</t>
  </si>
  <si>
    <t>dle výpisu: T2 : 14*2</t>
  </si>
  <si>
    <t>dle výpisu: T3 : 16</t>
  </si>
  <si>
    <t>dle výpisu: T4 : 2*6</t>
  </si>
  <si>
    <t>dle výpisu: T5 : 16*2</t>
  </si>
  <si>
    <t>dle výpisu: T6 : 32</t>
  </si>
  <si>
    <t>968062245R00</t>
  </si>
  <si>
    <t>Vybourání dřevěných rámů oken jednoduch. pl. 2 m2</t>
  </si>
  <si>
    <t>dle výpisu: T3 : 16*(1,5*1,2)</t>
  </si>
  <si>
    <t>968062246R00</t>
  </si>
  <si>
    <t>Vybourání dřevěných rámů oken jednoduch. pl. 4 m2</t>
  </si>
  <si>
    <t>dle výpisu: T5 : 16*(1,5*2,4)</t>
  </si>
  <si>
    <t>968071125R00</t>
  </si>
  <si>
    <t>Vyvěšení, zavěšení kovových křídel dveří pl. 2 m2</t>
  </si>
  <si>
    <t>dle výpisu: T7 : 2</t>
  </si>
  <si>
    <t>dle výpisu: T8 : 2</t>
  </si>
  <si>
    <t>dle výpisu: T9 : 2</t>
  </si>
  <si>
    <t>968072747R00</t>
  </si>
  <si>
    <t>Vybourání kovových stěn výkladních pl. nad 4 m2</t>
  </si>
  <si>
    <t>968095001R00</t>
  </si>
  <si>
    <t>Bourání parapetů dřevěných š. do 25 cm</t>
  </si>
  <si>
    <t>dle výpisu: T1 : 1*1,2</t>
  </si>
  <si>
    <t>dle výpisu: T2 : 14*2,4</t>
  </si>
  <si>
    <t>dle výpisu: T3 : 16*1,5</t>
  </si>
  <si>
    <t>dle výpisu: T4 : 6*2,4</t>
  </si>
  <si>
    <t>dle výpisu: T5 : 16*1,5</t>
  </si>
  <si>
    <t>dle výpisu: T6 : 32*1,5</t>
  </si>
  <si>
    <t>999281108R00</t>
  </si>
  <si>
    <t>Přesun hmot pro opravy a údržbu do výšky 12 m</t>
  </si>
  <si>
    <t>t</t>
  </si>
  <si>
    <t>POL7_</t>
  </si>
  <si>
    <t>711823121RT4</t>
  </si>
  <si>
    <t>Montáž nopové fólie svisle, včetně dodávky fólie</t>
  </si>
  <si>
    <t>800-711</t>
  </si>
  <si>
    <t>0,5*(6,1+2+42,7+6,86+18,08+6,68+18,84)</t>
  </si>
  <si>
    <t>711823129RT3</t>
  </si>
  <si>
    <t>Montáž ukončovací lišty k nopové fólii, včetně dodávky lišty</t>
  </si>
  <si>
    <t>6,1+2+42,7+6,86+18,08+6,68+18,84</t>
  </si>
  <si>
    <t>711210020RAA</t>
  </si>
  <si>
    <t>Stěrka hydroizolační těsnicí hmotou, proti vlhkosti</t>
  </si>
  <si>
    <t>AP-PSV</t>
  </si>
  <si>
    <t>POL2_</t>
  </si>
  <si>
    <t>Nanesení hydroizolační stěrky ve dvou vrstvách. Vlepení těsnicí pásky do spoje podlaha-stěna, přitlačení a uhlazení, přetažení pásky další vrstvou izolační stěrky.</t>
  </si>
  <si>
    <t>998711102R00</t>
  </si>
  <si>
    <t>Přesun hmot pro izolace proti vodě, výšky do 12 m</t>
  </si>
  <si>
    <t>712311101RZ1</t>
  </si>
  <si>
    <t>Povlaková krytina střech do 10°, za studena ALP, 1 x nátěr - včetně dodávky ALP</t>
  </si>
  <si>
    <t>střecha tělocvičny : 18,46*30,46</t>
  </si>
  <si>
    <t>střechy přístavků : 8,3*42,1+5,97*5,92+6,38*18,65</t>
  </si>
  <si>
    <t>712341559RT1</t>
  </si>
  <si>
    <t>Povlaková krytina střech do 10°, NAIP přitavením, 1 vrstva - materiál ve specifikaci</t>
  </si>
  <si>
    <t>střecha tělocvičny - na stávající lepenky : 18,46*30,46</t>
  </si>
  <si>
    <t>střechy přístavků - na stávající lepenky : 8,3*42,1+5,97*5,92+6,38*18,65</t>
  </si>
  <si>
    <t>střecha tělocvičny - nová krytina : 18,46*30,46+0,3*(18,46*2+30,46*2)</t>
  </si>
  <si>
    <t>střechy přístavků - nová krytina : 8,3*42,1+5,97*5,92+6,38*18,65+0,3*(8,3*2+42,1*2+5,97*2+5,92*2+6,35*2+18,65*2)</t>
  </si>
  <si>
    <t>712348101RT3</t>
  </si>
  <si>
    <t>Komínek odvětrání kanalizace s manžetou z asf.pásu, napojení trubky DN 110 mm</t>
  </si>
  <si>
    <t>Osazení a ukotvení komínku, přitavení těsnicí manžety.</t>
  </si>
  <si>
    <t>přístavky : 1</t>
  </si>
  <si>
    <t>712348105RT4</t>
  </si>
  <si>
    <t>Prostup parozábranou s manžetou z afaltového pásu, průměr prostupu 125 mm</t>
  </si>
  <si>
    <t>ukotvení kotevní desky šrouby, utěsnění kolem prostupu PU pěnou, natavení manžety prostupu k parozábraně</t>
  </si>
  <si>
    <t>tělocvična vpustě : 4</t>
  </si>
  <si>
    <t>přístavky vpustě : 3+1</t>
  </si>
  <si>
    <t>přístavky odvětrání kanalizace : 1</t>
  </si>
  <si>
    <t>712351111RT1</t>
  </si>
  <si>
    <t>Povlaková krytina střech do 10°,samolepicím pásem, 1 vrstva - materiál ve specifikaci</t>
  </si>
  <si>
    <t>střecha tělocvičny - nová krytina, podklad : 18,46*30,46+0,3*(18,46*2+30,46*2)</t>
  </si>
  <si>
    <t>střechy přístavků - nová krytina, podklad : 8,3*42,1+5,97*5,92+6,38*18,65+0,3*(8,3*2+42,1*2+5,97*2+5,92*2+6,35*2+18,65*2)</t>
  </si>
  <si>
    <t>712491176R00</t>
  </si>
  <si>
    <t>Připevnění izolace kotvicími terči</t>
  </si>
  <si>
    <t>střecha tělocvičny - 6 ks/m2 : (18,46*30,46)*6</t>
  </si>
  <si>
    <t>střechy přístavků  - 6 ks/m2 : (8,3*42,1+5,97*5,92+6,38*18,65)*6</t>
  </si>
  <si>
    <t>721210823R00</t>
  </si>
  <si>
    <t>Demontáž střešní vpusti DN 125</t>
  </si>
  <si>
    <t>800-721</t>
  </si>
  <si>
    <t>721231114RT4</t>
  </si>
  <si>
    <t>Vtok střešní TW v povlak.krytině, zatepl. v.300 mm, průměr 75-125 mm</t>
  </si>
  <si>
    <t>3117354417R</t>
  </si>
  <si>
    <t xml:space="preserve">Hmoždinka </t>
  </si>
  <si>
    <t>SPCM</t>
  </si>
  <si>
    <t>POL3_</t>
  </si>
  <si>
    <t>628522531R</t>
  </si>
  <si>
    <t>Pás modif. asfalt s břidličným posypem vyztuž. vložkou z polyesterové rohože a mřížky ze skel. vlak.</t>
  </si>
  <si>
    <t>Přesná specifikace viz. PD.</t>
  </si>
  <si>
    <t>střecha tělocvičny - nová krytina : (18,46*30,46+0,3*(18,46*2+30,46*2))*1,08</t>
  </si>
  <si>
    <t>střechy přístavků - nová krytina : (8,3*42,1+5,97*5,92+6,38*18,65+0,3*(8,3*2+42,1*2+5,97*2+5,92*2+6,35*2+18,65*2))*1,08</t>
  </si>
  <si>
    <t>628522691R</t>
  </si>
  <si>
    <t>Pás modifikovaný asfalt s nosnou vložkou ze skelné rozože a hliníkové fólie</t>
  </si>
  <si>
    <t>střecha tělocvičny - na stávající lepenky : (18,46*30,46)*1,08</t>
  </si>
  <si>
    <t>střechy přístavků - na stávající lepenky : (8,3*42,1+5,97*5,92+6,38*18,65)*1,08</t>
  </si>
  <si>
    <t>628522699R</t>
  </si>
  <si>
    <t>Pás modif. asfalt samolep s nosnou vložkou ze skelné rohože</t>
  </si>
  <si>
    <t>střecha tělocvičny - nová krytina, podklad : (18,46*30,46+0,3*(18,46*2+30,46*2))*1,08</t>
  </si>
  <si>
    <t>střechy přístavků - nová krytina, podklad : (8,3*42,1+5,97*5,92+6,38*18,65+0,3*(8,3*2+42,1*2+5,97*2+5,92*2+6,35*2+18,65*2))*1,08</t>
  </si>
  <si>
    <t>998712102R00</t>
  </si>
  <si>
    <t>Přesun hmot pro povlakové krytiny, výšky do 12 m</t>
  </si>
  <si>
    <t>713131130R00</t>
  </si>
  <si>
    <t>Izolace tepelná stěn vložením do konstrukce</t>
  </si>
  <si>
    <t>800-713</t>
  </si>
  <si>
    <t>Včetně pomocného lešení o výšce podlahy do 1900 mm a pro zatížení do 1,5 kPa.</t>
  </si>
  <si>
    <t>přístavky - pohled Z : 6,68*4,4-(1,8*2,8+2,4*0,6)</t>
  </si>
  <si>
    <t>přístavky - pohled V : (42,7+2+6,1)*4,3-(2,4*0,6*8+2,4*1,8*6+4,2*2,8)</t>
  </si>
  <si>
    <t>přístavky - pohled S : 19,3*4,4-(2,4*0,6*5)</t>
  </si>
  <si>
    <t>přístavky - pohled J : 8,51*4,3-(1,5*2,8+1,2*0,6)</t>
  </si>
  <si>
    <t>713141123R00</t>
  </si>
  <si>
    <t>Izolace tepelná střech bodově lep. tmelem ,1vrstvá</t>
  </si>
  <si>
    <t>stěny atiky tělocvičny - EPS 150 tl. 80 mm : 0,3*(18,46*2+30,46*2)</t>
  </si>
  <si>
    <t>713141151R00</t>
  </si>
  <si>
    <t>Izolace tepelná střech kladená na sucho 1vrstvá</t>
  </si>
  <si>
    <t>střecha tělocvičny - 2 vrstvy EPS tl. 150+150 mm : (18,46*30,46)*2</t>
  </si>
  <si>
    <t>střechy přístavků  - 2 vrstvy EPS tl. 100+80 mm : (8,3*42,1+5,97*5,92+6,38*18,65)*2</t>
  </si>
  <si>
    <t>28375768.AR</t>
  </si>
  <si>
    <t>Deska izolační polystyrén samozhášivý EPS 150</t>
  </si>
  <si>
    <t>střecha tělocvičny - 2 vrstvy EPS tl. 150+150 mm : 0,3*(18,46*30,46)*1,05</t>
  </si>
  <si>
    <t>stěny atiky tělocvičny - EPS 150 tl. 80 mm : 0,08*(0,3*(18,46*2+30,46*2))*1,05</t>
  </si>
  <si>
    <t>28376255R</t>
  </si>
  <si>
    <t>Deska EPS s grafitem EPS 100  1000x500x 80 mm</t>
  </si>
  <si>
    <t>střechy přístavků  - 2 vrstvy EPS tl. 100+80 mm : (8,3*42,1+5,97*5,92+6,38*18,65)*1,05</t>
  </si>
  <si>
    <t>28376256R</t>
  </si>
  <si>
    <t>Deska EPS s grafitem EPS 100  1000x500x100 mm</t>
  </si>
  <si>
    <t>63151408R</t>
  </si>
  <si>
    <t>Deska z minerální plsti tl. 120 mm</t>
  </si>
  <si>
    <t>301,545*1,05</t>
  </si>
  <si>
    <t>998713102R00</t>
  </si>
  <si>
    <t>Přesun hmot pro izolace tepelné, výšky do 12 m</t>
  </si>
  <si>
    <t>764816124R00</t>
  </si>
  <si>
    <t>Oplechování parapetů, Pz lakovaný plech, rš 240 mm</t>
  </si>
  <si>
    <t>800-764</t>
  </si>
  <si>
    <t>včetně krytek a spojovacích prostředků.</t>
  </si>
  <si>
    <t>parapety na oknach přistavků : 2,4+2,4*8+2,4*6+2,4*5+1,2</t>
  </si>
  <si>
    <t>764817158R00</t>
  </si>
  <si>
    <t>Oplechování zdí (atik) z Pz lak.plechu, rš 590 mm</t>
  </si>
  <si>
    <t>klempířský prvek L17+L18 = oplechování atik přístavků : 115</t>
  </si>
  <si>
    <t>764410850R00</t>
  </si>
  <si>
    <t>Demontáž oplechování parapetů,rš od 100 do 330 mm</t>
  </si>
  <si>
    <t>764430840R00</t>
  </si>
  <si>
    <t>Demontáž oplechování zdí,rš od 330 do 500 mm</t>
  </si>
  <si>
    <t>stávající atiky - tělocvička : 30,84*2+18,84*2</t>
  </si>
  <si>
    <t>stávající atiky - přístavky : 8,68+42,7+2+6,1+18,08+18,95+7,1</t>
  </si>
  <si>
    <t>998764102R00</t>
  </si>
  <si>
    <t>Přesun hmot pro klempířské konstr., výšky do 12 m</t>
  </si>
  <si>
    <t>767316220R00</t>
  </si>
  <si>
    <t>Montáž světlíků akrylonových vel. 90x140 cm, včetně podstavce</t>
  </si>
  <si>
    <t>800-767</t>
  </si>
  <si>
    <t>2</t>
  </si>
  <si>
    <t>767311810R00</t>
  </si>
  <si>
    <t>Demontáž světlíků všech typů včetně zasklení</t>
  </si>
  <si>
    <t>2*(0,9*1,4)</t>
  </si>
  <si>
    <t>767833100R00</t>
  </si>
  <si>
    <t>Montáž žebříků do zdiva s bočnicemi</t>
  </si>
  <si>
    <t>požární žebřík na střechu tělocvičny Z16 : 5,3*2</t>
  </si>
  <si>
    <t>767833291R00</t>
  </si>
  <si>
    <t>Příplatek za montáž žebříků na ocel.konstrukci</t>
  </si>
  <si>
    <t>požární žebřík na střechu tělocvičny Z16 : 5,3</t>
  </si>
  <si>
    <t>767996802R00</t>
  </si>
  <si>
    <t>Demontáž atypických ocelových konstr. do100 kg</t>
  </si>
  <si>
    <t>kg</t>
  </si>
  <si>
    <t>zábradlí schodiště : 2*40</t>
  </si>
  <si>
    <t>požární žebřík na střechu tělocvičny : 80*2</t>
  </si>
  <si>
    <t>ocelová mříž mezi školou a přístavkem tělocvičny : 90</t>
  </si>
  <si>
    <t>767996803R00</t>
  </si>
  <si>
    <t>Demontáž atypických ocelových konstr. do 250 kg</t>
  </si>
  <si>
    <t>konstrukce zastřešení : 150</t>
  </si>
  <si>
    <t>767995103X00</t>
  </si>
  <si>
    <t>Výroba a montáž kov. atypických konstr., včetně dodávky materiálu</t>
  </si>
  <si>
    <t>Dodávka a montáž nosných ocelových lan a pletiva pro popínavé rostiliny po fasádních stěnách.</t>
  </si>
  <si>
    <t>767995104X00</t>
  </si>
  <si>
    <t>Výroba a montáž kov. atypických konstr. do 50 kg, včetně dodávky materiálu</t>
  </si>
  <si>
    <t>Zámečnický výrobek Z18 = ocelové zábradlí.</t>
  </si>
  <si>
    <t>Kompletní dodávka a montáž, včetně materiálu a výrobní dokumentace. Přesná specifikace viz. PD.</t>
  </si>
  <si>
    <t>Z18 : 2*40</t>
  </si>
  <si>
    <t>767995106X00</t>
  </si>
  <si>
    <t>Výroba a montáž kov. atypických konstr. do 250 kg, včetně dodávky materiálu</t>
  </si>
  <si>
    <t>Zámečnický výrobek Z17 = přístřešek před vstupem.</t>
  </si>
  <si>
    <t>Z17 : 240</t>
  </si>
  <si>
    <t>767X0000</t>
  </si>
  <si>
    <t>Oprava závad ocelové konstrukce zjištěných při revizi - viz samostatný rozpočet</t>
  </si>
  <si>
    <t>soubor</t>
  </si>
  <si>
    <t>767X0001</t>
  </si>
  <si>
    <t>Dodávka a montáž certifikovaného záchytného a zádržného systému proti pádu z výšky a do hloubky</t>
  </si>
  <si>
    <t>Obsahuje všechy potřebné práce spojené s montáži systému + výstupní revizi a předání díla. Přesná specifikace viz PD.</t>
  </si>
  <si>
    <t>55347010R</t>
  </si>
  <si>
    <t>Žebřík ocelový, požární, žárově zinkovaný</t>
  </si>
  <si>
    <t xml:space="preserve">m     </t>
  </si>
  <si>
    <t>562885460R</t>
  </si>
  <si>
    <t>Světlík kopule obdélníková 90x140cm 3vrstvá čirá</t>
  </si>
  <si>
    <t>56288809R</t>
  </si>
  <si>
    <t>Podstavec laminátový výš 30 cm 90x140 cm</t>
  </si>
  <si>
    <t>998767102R00</t>
  </si>
  <si>
    <t>Přesun hmot pro zámečnické konstr., výšky do 12 m</t>
  </si>
  <si>
    <t>771101210RT1</t>
  </si>
  <si>
    <t>Penetrace podkladu pod dlažby, penetrační nátěr Primer G</t>
  </si>
  <si>
    <t>800-771</t>
  </si>
  <si>
    <t>771275511RT3</t>
  </si>
  <si>
    <t>Montáž keramických schodovek na stupnice, tmel</t>
  </si>
  <si>
    <t>stupnice : 4,2*3</t>
  </si>
  <si>
    <t>771275521RT3</t>
  </si>
  <si>
    <t>Montáž keramických dlaždic na podstupnice, tmel</t>
  </si>
  <si>
    <t>podstupnice : 4,2*4</t>
  </si>
  <si>
    <t>771575109RT6</t>
  </si>
  <si>
    <t>Montáž podlah keram.,hladké, tmel, 30x30 cm</t>
  </si>
  <si>
    <t>771-B</t>
  </si>
  <si>
    <t>Schodovka dle výběru investora</t>
  </si>
  <si>
    <t>stupnice : 14*3+3</t>
  </si>
  <si>
    <t>771-C</t>
  </si>
  <si>
    <t>Dlažba dle výběru investora, podesta a na podstupnice</t>
  </si>
  <si>
    <t>podesta : (4,2*0,9)*1,1</t>
  </si>
  <si>
    <t>podstupnice : (4,2*0,18*4)*1,1</t>
  </si>
  <si>
    <t>998771102R00</t>
  </si>
  <si>
    <t>Přesun hmot pro podlahy z dlaždic, výšky do 12 m</t>
  </si>
  <si>
    <t>781101210R00</t>
  </si>
  <si>
    <t>Penetrace podkladu pod obklady</t>
  </si>
  <si>
    <t>včetně dodávky materiálu.</t>
  </si>
  <si>
    <t>781475116RT6</t>
  </si>
  <si>
    <t>Obklad vnitřní stěn keramický, do tmele, 30x30 cm</t>
  </si>
  <si>
    <t>781-A</t>
  </si>
  <si>
    <t>Obklady dle výběru investora</t>
  </si>
  <si>
    <t>boční stěny schodiště : (2*0,6)*1,2</t>
  </si>
  <si>
    <t>998781102R00</t>
  </si>
  <si>
    <t>Přesun hmot pro obklady keramické, výšky do 12 m</t>
  </si>
  <si>
    <t>784191101R00</t>
  </si>
  <si>
    <t>Penetrace podkladu univerzální 1x</t>
  </si>
  <si>
    <t>800-784</t>
  </si>
  <si>
    <t>opravované ostění : 66,55*1,2</t>
  </si>
  <si>
    <t>784195212R00</t>
  </si>
  <si>
    <t>Malba bílá, bez penetrace, 2 x</t>
  </si>
  <si>
    <t>210200020RA0</t>
  </si>
  <si>
    <t>Demontáž stávajícího a kompletní montáž nového hromosvodu</t>
  </si>
  <si>
    <t>AP-M</t>
  </si>
  <si>
    <t>Včetně dodávky materiálu a projektové dokumentace pro provádění stavby.</t>
  </si>
  <si>
    <t>210A</t>
  </si>
  <si>
    <t>Úprava stávající vnější elektroinstalace</t>
  </si>
  <si>
    <t>99-1</t>
  </si>
  <si>
    <t>Demontáž a zpětná montáž interiérové ochrany oken v tělocvičně</t>
  </si>
  <si>
    <t>Ocelová rámová konstrukce se sítí.</t>
  </si>
  <si>
    <t>3*24,5+2*24,5</t>
  </si>
  <si>
    <t>99-2</t>
  </si>
  <si>
    <t>Demontáž a zpětná montáž vnitřního oplástění</t>
  </si>
  <si>
    <t>Položka obsahuje: zakrytí podlahy v místě prací, demontáž stávajícího opláštění v rozích tělocvičny - podkladní rošt + obložení OSB deskami, palubkami a SDK, zpětnou montáž opláštění včetně případné výmalby SDK a úklid.</t>
  </si>
  <si>
    <t>Jedná se o kompletní soubor prací potřebných k provedení orpavy OK.</t>
  </si>
  <si>
    <t>vnitřní rohy tělocvičny : 4*(6*(2+3,5))</t>
  </si>
  <si>
    <t>979011111R00</t>
  </si>
  <si>
    <t>Svislá doprava suti a vybour. hmot za 2.NP a 1.PP</t>
  </si>
  <si>
    <t>POL8_</t>
  </si>
  <si>
    <t>979081111RT3</t>
  </si>
  <si>
    <t>Odvoz suti a vybour. hmot na skládku do 1 km, kontejner 7 t</t>
  </si>
  <si>
    <t>Včetně naložení na dopravní prostředek a složení na skládku, bez poplatku za skládku.</t>
  </si>
  <si>
    <t>979081121RT3</t>
  </si>
  <si>
    <t>Příplatek k odvozu za každý další 1 km, kontejner 7 t</t>
  </si>
  <si>
    <t>979082111R00</t>
  </si>
  <si>
    <t>Vnitrostaveništní doprava suti do 10 m</t>
  </si>
  <si>
    <t>979082121R00</t>
  </si>
  <si>
    <t>Příplatek k vnitrost. dopravě suti za dalších 5 m</t>
  </si>
  <si>
    <t>979990001R00</t>
  </si>
  <si>
    <t>Poplatek za skládku stavební suti</t>
  </si>
  <si>
    <t>31,68736</t>
  </si>
  <si>
    <t>005121010R</t>
  </si>
  <si>
    <t>Vybudování zařízení staveniště</t>
  </si>
  <si>
    <t>Soubor</t>
  </si>
  <si>
    <t>800-0</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</si>
  <si>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</si>
  <si>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</si>
  <si>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005124010R</t>
  </si>
  <si>
    <t>Koordinační činnost</t>
  </si>
  <si>
    <t>Koordinace stavebních a technologických dodávek stavby.</t>
  </si>
  <si>
    <t>005211080R</t>
  </si>
  <si>
    <t xml:space="preserve">Bezpečnostní a hygienická opatření na staveništi </t>
  </si>
  <si>
    <t>POL99_8</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</si>
  <si>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</si>
  <si>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Nařezání izolace na potřebný rouzměr. Vložení izolace do stěny bez dodávky tepelné izolace.</t>
  </si>
  <si>
    <t/>
  </si>
  <si>
    <t>END</t>
  </si>
  <si>
    <t>Realizace energeticky úsporných opatření</t>
  </si>
  <si>
    <t>ROZPOČET</t>
  </si>
  <si>
    <t>Atelier 38 spol. s r.o.</t>
  </si>
  <si>
    <t xml:space="preserve">Realizace energeticky úsporných opatření ZŠ Roztoky - Tělocvična
</t>
  </si>
  <si>
    <t>Oprava závad OK zjištěných revizí</t>
  </si>
  <si>
    <t>PČ</t>
  </si>
  <si>
    <t>Typ</t>
  </si>
  <si>
    <t>Kód</t>
  </si>
  <si>
    <t>Popis</t>
  </si>
  <si>
    <t>Množství</t>
  </si>
  <si>
    <t>J.cena [CZK]</t>
  </si>
  <si>
    <t>Cena celkem
[CZK]</t>
  </si>
  <si>
    <t>D</t>
  </si>
  <si>
    <t>-1</t>
  </si>
  <si>
    <t>HSV - Práce a dodávky HSV</t>
  </si>
  <si>
    <t>0</t>
  </si>
  <si>
    <t>ROZPOCET</t>
  </si>
  <si>
    <t xml:space="preserve">    6 - Úpravy povrchů, podlahy a osazování výplní</t>
  </si>
  <si>
    <t>K</t>
  </si>
  <si>
    <t>632481R01</t>
  </si>
  <si>
    <t>Ochrana podlahy proti poškození-  vrstva z PE fólie</t>
  </si>
  <si>
    <t>4</t>
  </si>
  <si>
    <t>1808146546</t>
  </si>
  <si>
    <t>Separační vrstva k oddělení podlahových vrstev z polyetylénové fólie</t>
  </si>
  <si>
    <t>PP</t>
  </si>
  <si>
    <t>hala</t>
  </si>
  <si>
    <t>18*6</t>
  </si>
  <si>
    <t>30*3</t>
  </si>
  <si>
    <t>Součet</t>
  </si>
  <si>
    <t xml:space="preserve">    9 - Ostatní konstrukce a práce-bourání</t>
  </si>
  <si>
    <t>943211111</t>
  </si>
  <si>
    <t>Montáž lešení prostorového rámového lehkého s podlahami zatížení do 200 kg/m2 v do 10 m</t>
  </si>
  <si>
    <t>-683900431</t>
  </si>
  <si>
    <t>Montáž lešení prostorového rámového lehkého pracovního s podlahami s provozním zatížením tř. 3 do 200 kg/m2, výšky do 10 m</t>
  </si>
  <si>
    <t xml:space="preserve">Poznámka k souboru cen:
1. Montáž lešení prostorového rámového lehkého výšky přes 25 m se oceňuje individuálně.
</t>
  </si>
  <si>
    <t>PSC</t>
  </si>
  <si>
    <t>30*6</t>
  </si>
  <si>
    <t>943211211</t>
  </si>
  <si>
    <t>Příplatek k lešení prostorovému rámovému lehkému s podlahami v do 10 m za první a ZKD den použití</t>
  </si>
  <si>
    <t>-147106949</t>
  </si>
  <si>
    <t>Montáž lešení prostorového rámového lehkého pracovního s podlahami Příplatek za první a každý další den použití lešení k ceně -1111</t>
  </si>
  <si>
    <t>180</t>
  </si>
  <si>
    <t>180*30 dní 'Přepočtené koeficientem množství</t>
  </si>
  <si>
    <t>943211811</t>
  </si>
  <si>
    <t>Demontáž lešení prostorového rámového lehkého s podlahami zatížení do 200 kg/m2 v do 10 m</t>
  </si>
  <si>
    <t>-401953399</t>
  </si>
  <si>
    <t>Demontáž lešení prostorového rámového lehkého pracovního s podlahami s provozním zatížením tř. 3 do 200 kg/m2, výšky do 10 m</t>
  </si>
  <si>
    <t xml:space="preserve">Poznámka k souboru cen:
1. Demontáž lešení prostorového rámového lehkého výšky přes 25 m se oceňuje individuálně.
</t>
  </si>
  <si>
    <t>946111116</t>
  </si>
  <si>
    <t>Montáž pojízdných věží trubkových/dílcových š do 0,9 m dl do 3,2 m v do 6,6 m</t>
  </si>
  <si>
    <t>1934048234</t>
  </si>
  <si>
    <t>Montáž pojízdných věží trubkových nebo dílcových s maximálním zatížením podlahy do 200 kg/m2 šířky od 0,6 do 0,9 m, délky do 3,2 m, výšky přes 5,5 m do 6,6 m</t>
  </si>
  <si>
    <t xml:space="preserve">Poznámka k souboru cen:
1. Montáž lešení vyšších, než je uvedeno v souboru cen, se oceňuje individuálně, stejně tak jako
    konstrukce s vyšším požadovaným zatížením.
2. Pojízdná lešení do tunelů a pojízdná lešení s bočním vysunutím se oceňují individuálně.
</t>
  </si>
  <si>
    <t>6</t>
  </si>
  <si>
    <t>946111216</t>
  </si>
  <si>
    <t>Příplatek k pojízdným věžím š do 0,9 m dl do 3,2 m v do 6,6 m za první a ZKD den použití</t>
  </si>
  <si>
    <t>-1077864569</t>
  </si>
  <si>
    <t>Montáž pojízdných věží trubkových nebo dílcových s maximálním zatížením podlahy do 200 kg/m2 Příplatek za první a každý další den použití pojízdného lešení k ceně -1116</t>
  </si>
  <si>
    <t>7</t>
  </si>
  <si>
    <t>946111816</t>
  </si>
  <si>
    <t>Demontáž pojízdných věží trubkových/dílcových š do 0,9 m dl do 3,2 m v do 6,6 m</t>
  </si>
  <si>
    <t>-664455853</t>
  </si>
  <si>
    <t>Demontáž pojízdných věží trubkových nebo dílcových s maximálním zatížením podlahy do 200 kg/m2 šířky od 0,6 do 0,9 m, délky do 3,2 m, výšky přes 5,5 m do 6,6 m</t>
  </si>
  <si>
    <t xml:space="preserve">Poznámka k souboru cen:
1. Demontáž lešení vyšších, než je uvedeno v souboru cen, se oceňuje individuálně, stejně tak jako
    konstrukce s vyšším požadovaným zatížením.
</t>
  </si>
  <si>
    <t>8</t>
  </si>
  <si>
    <t>952901111</t>
  </si>
  <si>
    <t>Vyčištění budov bytové a občanské výstavby při výšce podlaží do 4 m</t>
  </si>
  <si>
    <t>774491756</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</si>
  <si>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</si>
  <si>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</si>
  <si>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18*30</t>
  </si>
  <si>
    <t>PSV - Práce a dodávky PSV</t>
  </si>
  <si>
    <t xml:space="preserve">    767 - Konstrukce zámečnické</t>
  </si>
  <si>
    <t>9</t>
  </si>
  <si>
    <t>767581801</t>
  </si>
  <si>
    <t>Demontáž podhledu kazet</t>
  </si>
  <si>
    <t>16</t>
  </si>
  <si>
    <t>-1761580835</t>
  </si>
  <si>
    <t>Demontáž podhledů kazet</t>
  </si>
  <si>
    <r>
      <t>18*1,2</t>
    </r>
    <r>
      <rPr>
        <sz val="8"/>
        <color indexed="63"/>
        <rFont val="Calibri"/>
        <family val="2"/>
        <charset val="238"/>
      </rPr>
      <t>*</t>
    </r>
    <r>
      <rPr>
        <sz val="8"/>
        <color indexed="63"/>
        <rFont val="Trebuchet MS"/>
        <family val="2"/>
        <charset val="238"/>
      </rPr>
      <t>2</t>
    </r>
  </si>
  <si>
    <r>
      <t>30</t>
    </r>
    <r>
      <rPr>
        <sz val="8"/>
        <color indexed="63"/>
        <rFont val="Calibri"/>
        <family val="2"/>
        <charset val="238"/>
      </rPr>
      <t>*</t>
    </r>
    <r>
      <rPr>
        <sz val="8"/>
        <color indexed="63"/>
        <rFont val="Trebuchet MS"/>
        <family val="2"/>
        <charset val="238"/>
      </rPr>
      <t>1,2</t>
    </r>
    <r>
      <rPr>
        <sz val="8"/>
        <color indexed="63"/>
        <rFont val="Calibri"/>
        <family val="2"/>
        <charset val="238"/>
      </rPr>
      <t>*</t>
    </r>
    <r>
      <rPr>
        <sz val="8"/>
        <color indexed="63"/>
        <rFont val="Trebuchet MS"/>
        <family val="2"/>
        <charset val="238"/>
      </rPr>
      <t>2</t>
    </r>
  </si>
  <si>
    <r>
      <t>25,2</t>
    </r>
    <r>
      <rPr>
        <sz val="8"/>
        <color indexed="63"/>
        <rFont val="Calibri"/>
        <family val="2"/>
        <charset val="238"/>
      </rPr>
      <t>*</t>
    </r>
    <r>
      <rPr>
        <sz val="8"/>
        <color indexed="63"/>
        <rFont val="Trebuchet MS"/>
        <family val="2"/>
        <charset val="238"/>
      </rPr>
      <t>1,2</t>
    </r>
    <r>
      <rPr>
        <sz val="8"/>
        <color indexed="63"/>
        <rFont val="Calibri"/>
        <family val="2"/>
        <charset val="238"/>
      </rPr>
      <t>*</t>
    </r>
    <r>
      <rPr>
        <sz val="8"/>
        <color indexed="63"/>
        <rFont val="Trebuchet MS"/>
        <family val="2"/>
        <charset val="238"/>
      </rPr>
      <t>2</t>
    </r>
  </si>
  <si>
    <r>
      <t>13,2</t>
    </r>
    <r>
      <rPr>
        <sz val="8"/>
        <color indexed="63"/>
        <rFont val="Calibri"/>
        <family val="2"/>
        <charset val="238"/>
      </rPr>
      <t>*</t>
    </r>
    <r>
      <rPr>
        <sz val="8"/>
        <color indexed="63"/>
        <rFont val="Trebuchet MS"/>
        <family val="2"/>
        <charset val="238"/>
      </rPr>
      <t>1,2</t>
    </r>
    <r>
      <rPr>
        <sz val="8"/>
        <color indexed="63"/>
        <rFont val="Calibri"/>
        <family val="2"/>
        <charset val="238"/>
      </rPr>
      <t>*</t>
    </r>
    <r>
      <rPr>
        <sz val="8"/>
        <color indexed="63"/>
        <rFont val="Trebuchet MS"/>
        <family val="2"/>
        <charset val="238"/>
      </rPr>
      <t>2</t>
    </r>
  </si>
  <si>
    <t>30*1,8</t>
  </si>
  <si>
    <t>10</t>
  </si>
  <si>
    <t>767584151</t>
  </si>
  <si>
    <t>Montáž podhledů kazetových 600x600 mm plochy do 10 m2</t>
  </si>
  <si>
    <t>120456833</t>
  </si>
  <si>
    <t>Montáž kovových podhledů kazetových, z kazet vel. 600 x 600 mm, plochy do 10 m2</t>
  </si>
  <si>
    <t>14</t>
  </si>
  <si>
    <t>767995R02</t>
  </si>
  <si>
    <t>Oprava čelního sloupu/NSP - dolní přípoj</t>
  </si>
  <si>
    <t>ks</t>
  </si>
  <si>
    <t>1479166574</t>
  </si>
  <si>
    <t>čelní sloup NSP</t>
  </si>
  <si>
    <t>15</t>
  </si>
  <si>
    <t>767995R04</t>
  </si>
  <si>
    <t>Oprava spojů ZOS 3000-6000/7200</t>
  </si>
  <si>
    <t>236349866</t>
  </si>
  <si>
    <t>767995R05</t>
  </si>
  <si>
    <t>Oprava spojů NSP 2400-18000/1650 - dolní přípoj</t>
  </si>
  <si>
    <t>-1802924328</t>
  </si>
  <si>
    <t>17</t>
  </si>
  <si>
    <t>767995R06</t>
  </si>
  <si>
    <t>Oprava spojů NSP 2400-18000/1650 - horní přípoj</t>
  </si>
  <si>
    <t>116982409</t>
  </si>
  <si>
    <t>19</t>
  </si>
  <si>
    <t>767998R01</t>
  </si>
  <si>
    <t>Protipožární ochrana plachtami při svařování</t>
  </si>
  <si>
    <t>-1893351087</t>
  </si>
  <si>
    <t>Poznámka k položce:
pojízdná plošina</t>
  </si>
  <si>
    <t>P</t>
  </si>
  <si>
    <t>pro NSP/PP</t>
  </si>
  <si>
    <t xml:space="preserve">30,0*1,5*2  </t>
  </si>
  <si>
    <t>pro ZOS</t>
  </si>
  <si>
    <t xml:space="preserve">3,0*1,5*2*8 </t>
  </si>
  <si>
    <t>20</t>
  </si>
  <si>
    <t>HZS1</t>
  </si>
  <si>
    <t>Kontrola po svařování a požární hlídky v nočních hodinách</t>
  </si>
  <si>
    <t>hod</t>
  </si>
  <si>
    <t>-1504598427</t>
  </si>
  <si>
    <t>20dní x 8 hodin</t>
  </si>
  <si>
    <t>20*8</t>
  </si>
  <si>
    <t>21</t>
  </si>
  <si>
    <t>998767202</t>
  </si>
  <si>
    <t>Přesun hmot pro zámečnické konstrukce v objektech v do 12 m</t>
  </si>
  <si>
    <t>-1762857478</t>
  </si>
  <si>
    <t xml:space="preserve">    783 - Dokončovací práce - nátěry</t>
  </si>
  <si>
    <t>22</t>
  </si>
  <si>
    <t>783221121</t>
  </si>
  <si>
    <t>Nátěry syntetické KDK barva dražší matný povrch 1x antikorozní, 1x základní, 1x email</t>
  </si>
  <si>
    <t>975812819</t>
  </si>
  <si>
    <t>ZOS3000-6000/7200</t>
  </si>
  <si>
    <t>8*5,0</t>
  </si>
  <si>
    <t>NSP 2400</t>
  </si>
  <si>
    <t>22*2,5</t>
  </si>
  <si>
    <t>'NSP/ZS</t>
  </si>
  <si>
    <t>(4+4)*1,8</t>
  </si>
  <si>
    <t>'opravy spojů a ostatní</t>
  </si>
  <si>
    <t>180,0*0,27</t>
  </si>
  <si>
    <t>VRN - Vedlejší rozpočtové náklady</t>
  </si>
  <si>
    <t xml:space="preserve">    0 - Vedlejší rozpočtové náklady</t>
  </si>
  <si>
    <t>013244000</t>
  </si>
  <si>
    <t>Dokumentace pro provádění stavby</t>
  </si>
  <si>
    <t>Kč</t>
  </si>
  <si>
    <t>Průzkumné, geodetické a projektové práce projektové práce dokumentace stavby (výkresová a textová) pro provádění stavby</t>
  </si>
  <si>
    <t>030001000</t>
  </si>
  <si>
    <t>Zařízení staveniště</t>
  </si>
  <si>
    <t>Základní rozdělení průvodních činností a nákladů zařízení staveniště</t>
  </si>
  <si>
    <t>041103000</t>
  </si>
  <si>
    <t>Autorský dozor projektanta</t>
  </si>
  <si>
    <t>Inženýrská činnost dozory autorský dozor projektanta</t>
  </si>
  <si>
    <t>045002000</t>
  </si>
  <si>
    <t>Kompletační a koordinační činnost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</si>
</sst>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dd\.mm\.yyyy"/>
    <numFmt numFmtId="166" formatCode="#,##0.00;\-#,##0.00"/>
    <numFmt numFmtId="167" formatCode="#,##0.00000;\-#,##0.00000"/>
    <numFmt numFmtId="168" formatCode="#,##0.000;\-#,##0.000"/>
  </numFmts>
  <fonts count="4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
      <sz val="8"/>
      <name val="Trebuchet MS"/>
      <family val="2"/>
      <charset val="238"/>
    </font>
    <font>
      <b/>
      <sz val="16"/>
      <name val="Trebuchet MS"/>
      <family val="2"/>
      <charset val="238"/>
    </font>
    <font>
      <b/>
      <sz val="12"/>
      <name val="Trebuchet MS"/>
      <family val="2"/>
      <charset val="238"/>
    </font>
    <font>
      <sz val="12"/>
      <name val="Trebuchet MS"/>
      <family val="2"/>
      <charset val="238"/>
    </font>
    <font>
      <sz val="9"/>
      <color indexed="55"/>
      <name val="Trebuchet MS"/>
      <family val="2"/>
      <charset val="238"/>
    </font>
    <font>
      <b/>
      <sz val="9"/>
      <name val="Trebuchet MS"/>
      <family val="2"/>
      <charset val="238"/>
    </font>
    <font>
      <sz val="9"/>
      <name val="Trebuchet MS"/>
      <family val="2"/>
      <charset val="238"/>
    </font>
    <font>
      <b/>
      <sz val="12"/>
      <color indexed="16"/>
      <name val="Trebuchet MS"/>
      <family val="2"/>
      <charset val="238"/>
    </font>
    <font>
      <sz val="8"/>
      <color indexed="16"/>
      <name val="Trebuchet MS"/>
      <family val="2"/>
      <charset val="238"/>
    </font>
    <font>
      <b/>
      <sz val="8"/>
      <name val="Trebuchet MS"/>
      <family val="2"/>
      <charset val="238"/>
    </font>
    <font>
      <sz val="8"/>
      <color indexed="56"/>
      <name val="Trebuchet MS"/>
      <family val="2"/>
      <charset val="238"/>
    </font>
    <font>
      <sz val="12"/>
      <color indexed="56"/>
      <name val="Trebuchet MS"/>
      <family val="2"/>
      <charset val="238"/>
    </font>
    <font>
      <sz val="10"/>
      <color indexed="56"/>
      <name val="Trebuchet MS"/>
      <family val="2"/>
      <charset val="238"/>
    </font>
    <font>
      <sz val="8"/>
      <color indexed="55"/>
      <name val="Trebuchet MS"/>
      <family val="2"/>
      <charset val="238"/>
    </font>
    <font>
      <sz val="7"/>
      <name val="Trebuchet MS"/>
      <family val="2"/>
      <charset val="238"/>
    </font>
    <font>
      <sz val="8"/>
      <color indexed="20"/>
      <name val="Trebuchet MS"/>
      <family val="2"/>
      <charset val="238"/>
    </font>
    <font>
      <sz val="8"/>
      <color indexed="63"/>
      <name val="Trebuchet MS"/>
      <family val="2"/>
      <charset val="238"/>
    </font>
    <font>
      <sz val="8"/>
      <color indexed="10"/>
      <name val="Trebuchet MS"/>
      <family val="2"/>
      <charset val="238"/>
    </font>
    <font>
      <i/>
      <sz val="7"/>
      <color indexed="55"/>
      <name val="Trebuchet MS"/>
      <family val="2"/>
      <charset val="238"/>
    </font>
    <font>
      <sz val="8"/>
      <color indexed="63"/>
      <name val="Calibri"/>
      <family val="2"/>
      <charset val="238"/>
    </font>
  </fonts>
  <fills count="6">
    <fill>
      <patternFill patternType="none"/>
    </fill>
    <fill>
      <patternFill patternType="gray125"/>
    </fill>
    <fill>
      <patternFill patternType="solid">
        <fgColor indexed="2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s>
  <borders count="5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style="hair">
        <color indexed="55"/>
      </right>
      <top style="hair">
        <color indexed="55"/>
      </top>
      <bottom style="hair">
        <color indexed="55"/>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style="hair">
        <color indexed="55"/>
      </left>
      <right style="thin">
        <color indexed="8"/>
      </right>
      <top style="hair">
        <color indexed="55"/>
      </top>
      <bottom style="hair">
        <color indexed="55"/>
      </bottom>
      <diagonal/>
    </border>
    <border>
      <left/>
      <right/>
      <top/>
      <bottom style="thin">
        <color auto="1"/>
      </bottom>
      <diagonal/>
    </border>
    <border>
      <left/>
      <right style="thin">
        <color indexed="8"/>
      </right>
      <top/>
      <bottom style="thin">
        <color auto="1"/>
      </bottom>
      <diagonal/>
    </border>
  </borders>
  <cellStyleXfs count="3">
    <xf numFmtId="0" fontId="0" fillId="0" borderId="0"/>
    <xf numFmtId="0" fontId="1" fillId="0" borderId="0"/>
    <xf numFmtId="0" fontId="20" fillId="0" borderId="0" applyAlignment="0">
      <alignment vertical="top" wrapText="1"/>
      <protection locked="0"/>
    </xf>
  </cellStyleXfs>
  <cellXfs count="366">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8" fillId="0" borderId="0" xfId="0" applyNumberFormat="1" applyFont="1" applyBorder="1" applyAlignment="1">
      <alignment horizontal="lef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8" fillId="3" borderId="0" xfId="0" applyFont="1" applyFill="1" applyBorder="1"/>
    <xf numFmtId="0" fontId="8" fillId="3" borderId="0" xfId="0" applyFont="1" applyFill="1" applyBorder="1" applyAlignment="1"/>
    <xf numFmtId="0" fontId="8" fillId="3" borderId="2" xfId="0" applyFont="1" applyFill="1" applyBorder="1" applyAlignment="1"/>
    <xf numFmtId="0" fontId="0" fillId="3" borderId="1" xfId="0" applyFont="1" applyFill="1" applyBorder="1" applyAlignment="1">
      <alignment horizontal="left" vertical="center" indent="1"/>
    </xf>
    <xf numFmtId="49" fontId="8" fillId="3" borderId="0" xfId="0" applyNumberFormat="1" applyFont="1" applyFill="1" applyBorder="1" applyAlignment="1">
      <alignment horizontal="left" vertical="center"/>
    </xf>
    <xf numFmtId="0" fontId="8" fillId="3" borderId="0" xfId="0" applyFont="1" applyFill="1" applyBorder="1" applyAlignment="1">
      <alignment vertical="center"/>
    </xf>
    <xf numFmtId="0" fontId="0" fillId="3" borderId="0" xfId="0" applyFont="1" applyFill="1" applyBorder="1" applyAlignment="1">
      <alignment horizontal="right" vertical="center"/>
    </xf>
    <xf numFmtId="0" fontId="8" fillId="3" borderId="2" xfId="0" applyFont="1" applyFill="1" applyBorder="1" applyAlignment="1">
      <alignment vertical="center"/>
    </xf>
    <xf numFmtId="0" fontId="0" fillId="3" borderId="9" xfId="0" applyFont="1" applyFill="1" applyBorder="1" applyAlignment="1">
      <alignment horizontal="left" vertical="center" indent="1"/>
    </xf>
    <xf numFmtId="0" fontId="0" fillId="3" borderId="6" xfId="0" applyFont="1" applyFill="1" applyBorder="1"/>
    <xf numFmtId="49" fontId="8" fillId="3" borderId="6" xfId="0" applyNumberFormat="1" applyFont="1" applyFill="1" applyBorder="1" applyAlignment="1">
      <alignment horizontal="left" vertical="center"/>
    </xf>
    <xf numFmtId="0" fontId="8" fillId="3" borderId="6" xfId="0" applyFont="1" applyFill="1" applyBorder="1"/>
    <xf numFmtId="0" fontId="8" fillId="3" borderId="6" xfId="0" applyFont="1" applyFill="1" applyBorder="1" applyAlignment="1"/>
    <xf numFmtId="0" fontId="8" fillId="3" borderId="8" xfId="0" applyFont="1" applyFill="1" applyBorder="1" applyAlignment="1"/>
    <xf numFmtId="49" fontId="8" fillId="0" borderId="6" xfId="0" applyNumberFormat="1" applyFont="1" applyBorder="1" applyAlignment="1">
      <alignment horizontal="right" vertical="center"/>
    </xf>
    <xf numFmtId="49" fontId="8" fillId="0" borderId="6" xfId="0" applyNumberFormat="1" applyFont="1" applyFill="1" applyBorder="1" applyAlignment="1">
      <alignment horizontal="left" vertical="center"/>
    </xf>
    <xf numFmtId="49" fontId="0" fillId="0" borderId="0" xfId="0" applyNumberFormat="1"/>
    <xf numFmtId="4" fontId="0" fillId="0" borderId="0" xfId="0" applyNumberFormat="1"/>
    <xf numFmtId="4" fontId="0" fillId="0" borderId="0" xfId="0" applyNumberFormat="1" applyAlignment="1"/>
    <xf numFmtId="3" fontId="0" fillId="0" borderId="0" xfId="0" applyNumberFormat="1" applyAlignment="1"/>
    <xf numFmtId="3" fontId="0" fillId="0" borderId="26" xfId="0" applyNumberFormat="1" applyBorder="1"/>
    <xf numFmtId="3" fontId="0" fillId="0" borderId="26" xfId="0" applyNumberFormat="1" applyBorder="1" applyAlignment="1"/>
    <xf numFmtId="3" fontId="0" fillId="0" borderId="30" xfId="0" applyNumberFormat="1" applyBorder="1" applyAlignment="1"/>
    <xf numFmtId="3" fontId="0" fillId="3" borderId="31" xfId="0" applyNumberFormat="1" applyFill="1" applyBorder="1" applyAlignment="1"/>
    <xf numFmtId="3" fontId="7" fillId="4" borderId="32" xfId="0" applyNumberFormat="1" applyFont="1" applyFill="1" applyBorder="1" applyAlignment="1">
      <alignment vertical="center"/>
    </xf>
    <xf numFmtId="3" fontId="7" fillId="4" borderId="18" xfId="0" applyNumberFormat="1" applyFont="1" applyFill="1" applyBorder="1" applyAlignment="1">
      <alignment vertical="center"/>
    </xf>
    <xf numFmtId="3" fontId="7" fillId="4" borderId="18" xfId="0" applyNumberFormat="1" applyFont="1" applyFill="1" applyBorder="1" applyAlignment="1">
      <alignment vertical="center" wrapText="1"/>
    </xf>
    <xf numFmtId="3" fontId="7" fillId="4" borderId="28" xfId="0" applyNumberFormat="1" applyFont="1" applyFill="1" applyBorder="1" applyAlignment="1">
      <alignment horizontal="center" vertical="center" wrapText="1"/>
    </xf>
    <xf numFmtId="3" fontId="0" fillId="0" borderId="32" xfId="0" applyNumberFormat="1" applyBorder="1" applyAlignment="1"/>
    <xf numFmtId="3" fontId="0" fillId="0" borderId="28" xfId="0" applyNumberFormat="1" applyBorder="1" applyAlignment="1"/>
    <xf numFmtId="3" fontId="0" fillId="0" borderId="10" xfId="0" applyNumberFormat="1" applyBorder="1" applyAlignment="1">
      <alignment horizontal="left" indent="1"/>
    </xf>
    <xf numFmtId="3" fontId="0" fillId="0" borderId="31" xfId="0" applyNumberFormat="1" applyBorder="1" applyAlignment="1"/>
    <xf numFmtId="0" fontId="2" fillId="0" borderId="0" xfId="0" applyFont="1" applyAlignment="1">
      <alignment horizontal="center" shrinkToFit="1"/>
    </xf>
    <xf numFmtId="3" fontId="10" fillId="4" borderId="28" xfId="0" applyNumberFormat="1" applyFont="1" applyFill="1" applyBorder="1" applyAlignment="1">
      <alignment horizontal="center" vertical="center" wrapText="1" shrinkToFit="1"/>
    </xf>
    <xf numFmtId="3" fontId="7" fillId="4" borderId="28" xfId="0" applyNumberFormat="1" applyFont="1" applyFill="1" applyBorder="1" applyAlignment="1">
      <alignment horizontal="center" vertical="center" wrapText="1" shrinkToFit="1"/>
    </xf>
    <xf numFmtId="3" fontId="3" fillId="0" borderId="28" xfId="0" applyNumberFormat="1" applyFont="1" applyBorder="1" applyAlignment="1">
      <alignment horizontal="right" wrapText="1" shrinkToFit="1"/>
    </xf>
    <xf numFmtId="3" fontId="3" fillId="0" borderId="28" xfId="0" applyNumberFormat="1" applyFont="1" applyBorder="1" applyAlignment="1">
      <alignment horizontal="right" shrinkToFit="1"/>
    </xf>
    <xf numFmtId="3" fontId="0" fillId="0" borderId="28" xfId="0" applyNumberFormat="1" applyBorder="1" applyAlignment="1">
      <alignment shrinkToFit="1"/>
    </xf>
    <xf numFmtId="3" fontId="0" fillId="0" borderId="30" xfId="0" applyNumberFormat="1" applyBorder="1" applyAlignment="1">
      <alignment wrapText="1" shrinkToFit="1"/>
    </xf>
    <xf numFmtId="3" fontId="0" fillId="0" borderId="30" xfId="0" applyNumberFormat="1" applyBorder="1" applyAlignment="1">
      <alignment shrinkToFit="1"/>
    </xf>
    <xf numFmtId="3" fontId="0" fillId="0" borderId="31" xfId="0" applyNumberFormat="1" applyBorder="1" applyAlignment="1">
      <alignment wrapText="1" shrinkToFit="1"/>
    </xf>
    <xf numFmtId="3" fontId="0" fillId="0" borderId="31" xfId="0" applyNumberFormat="1" applyBorder="1" applyAlignment="1">
      <alignment shrinkToFit="1"/>
    </xf>
    <xf numFmtId="3" fontId="0" fillId="3" borderId="31" xfId="0" applyNumberFormat="1" applyFill="1" applyBorder="1" applyAlignment="1">
      <alignment wrapText="1" shrinkToFit="1"/>
    </xf>
    <xf numFmtId="3" fontId="0" fillId="3" borderId="31" xfId="0" applyNumberFormat="1" applyFill="1" applyBorder="1" applyAlignment="1">
      <alignment shrinkToFit="1"/>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4" borderId="32"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7" fillId="3" borderId="10" xfId="0" applyFont="1" applyFill="1" applyBorder="1"/>
    <xf numFmtId="0" fontId="7" fillId="3" borderId="6" xfId="0" applyFont="1" applyFill="1" applyBorder="1"/>
    <xf numFmtId="0" fontId="15" fillId="4" borderId="28" xfId="0" applyFont="1" applyFill="1" applyBorder="1" applyAlignment="1">
      <alignment horizontal="center" vertical="center" wrapText="1"/>
    </xf>
    <xf numFmtId="4" fontId="7" fillId="0" borderId="30" xfId="0" applyNumberFormat="1" applyFont="1" applyBorder="1" applyAlignment="1">
      <alignment vertical="center"/>
    </xf>
    <xf numFmtId="4" fontId="7" fillId="3" borderId="31" xfId="0" applyNumberFormat="1" applyFont="1" applyFill="1" applyBorder="1" applyAlignment="1"/>
    <xf numFmtId="49" fontId="7" fillId="0" borderId="32" xfId="0" applyNumberFormat="1" applyFont="1" applyBorder="1" applyAlignment="1">
      <alignment vertical="center"/>
    </xf>
    <xf numFmtId="4" fontId="7" fillId="0" borderId="28" xfId="0" applyNumberFormat="1" applyFont="1" applyBorder="1" applyAlignment="1">
      <alignment vertical="center"/>
    </xf>
    <xf numFmtId="49" fontId="7" fillId="0" borderId="10" xfId="0" applyNumberFormat="1" applyFont="1" applyBorder="1" applyAlignment="1">
      <alignment vertical="center"/>
    </xf>
    <xf numFmtId="4" fontId="7" fillId="0" borderId="31" xfId="0" applyNumberFormat="1" applyFont="1" applyBorder="1" applyAlignment="1">
      <alignment vertical="center"/>
    </xf>
    <xf numFmtId="3" fontId="7" fillId="0" borderId="28" xfId="0" applyNumberFormat="1" applyFont="1" applyBorder="1" applyAlignment="1">
      <alignment vertical="center"/>
    </xf>
    <xf numFmtId="3" fontId="7" fillId="0" borderId="30" xfId="0" applyNumberFormat="1" applyFont="1" applyBorder="1" applyAlignment="1">
      <alignment vertical="center"/>
    </xf>
    <xf numFmtId="3" fontId="7" fillId="0" borderId="31" xfId="0" applyNumberFormat="1" applyFont="1" applyBorder="1" applyAlignment="1">
      <alignment vertical="center"/>
    </xf>
    <xf numFmtId="3" fontId="7" fillId="3" borderId="31" xfId="0" applyNumberFormat="1" applyFont="1" applyFill="1" applyBorder="1" applyAlignment="1"/>
    <xf numFmtId="4" fontId="7" fillId="0" borderId="28" xfId="0" applyNumberFormat="1" applyFont="1" applyBorder="1" applyAlignment="1">
      <alignment horizontal="center" vertical="center"/>
    </xf>
    <xf numFmtId="4" fontId="7" fillId="0" borderId="30" xfId="0" applyNumberFormat="1" applyFont="1" applyBorder="1" applyAlignment="1">
      <alignment horizontal="center" vertical="center"/>
    </xf>
    <xf numFmtId="4" fontId="7" fillId="0" borderId="31" xfId="0" applyNumberFormat="1" applyFont="1" applyBorder="1" applyAlignment="1">
      <alignment horizontal="center" vertical="center"/>
    </xf>
    <xf numFmtId="4" fontId="7" fillId="3" borderId="31" xfId="0" applyNumberFormat="1" applyFont="1" applyFill="1" applyBorder="1" applyAlignment="1">
      <alignment horizontal="center"/>
    </xf>
    <xf numFmtId="49" fontId="0" fillId="0" borderId="1" xfId="0" applyNumberFormat="1" applyBorder="1"/>
    <xf numFmtId="49" fontId="0" fillId="0" borderId="14" xfId="0" applyNumberFormat="1" applyBorder="1" applyAlignment="1">
      <alignment horizontal="left" vertical="center" indent="1"/>
    </xf>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4" borderId="32" xfId="0" applyFill="1" applyBorder="1"/>
    <xf numFmtId="0" fontId="16" fillId="0" borderId="0" xfId="0" applyFont="1"/>
    <xf numFmtId="0" fontId="16" fillId="0" borderId="26" xfId="0" applyFont="1" applyBorder="1" applyAlignment="1">
      <alignment vertical="top"/>
    </xf>
    <xf numFmtId="49" fontId="0" fillId="4" borderId="28" xfId="0" applyNumberFormat="1" applyFill="1" applyBorder="1"/>
    <xf numFmtId="0" fontId="0" fillId="4" borderId="28" xfId="0" applyFill="1" applyBorder="1" applyAlignment="1">
      <alignment horizontal="center"/>
    </xf>
    <xf numFmtId="0" fontId="0" fillId="4" borderId="28" xfId="0" applyFill="1" applyBorder="1"/>
    <xf numFmtId="0" fontId="0" fillId="4" borderId="28" xfId="0" applyFill="1" applyBorder="1" applyAlignment="1">
      <alignment wrapText="1"/>
    </xf>
    <xf numFmtId="0" fontId="0" fillId="3" borderId="21" xfId="0" applyFill="1" applyBorder="1" applyAlignment="1">
      <alignment horizontal="center" vertical="top"/>
    </xf>
    <xf numFmtId="0" fontId="0" fillId="3" borderId="15" xfId="0" applyFill="1" applyBorder="1" applyAlignment="1">
      <alignment vertical="top"/>
    </xf>
    <xf numFmtId="0" fontId="0" fillId="3" borderId="10" xfId="0" applyFill="1" applyBorder="1" applyAlignment="1">
      <alignment vertical="top"/>
    </xf>
    <xf numFmtId="0" fontId="19" fillId="0" borderId="0" xfId="0" applyNumberFormat="1" applyFont="1" applyAlignment="1">
      <alignment wrapText="1"/>
    </xf>
    <xf numFmtId="49" fontId="0" fillId="3" borderId="15" xfId="0" applyNumberFormat="1" applyFill="1" applyBorder="1" applyAlignment="1">
      <alignment vertical="top"/>
    </xf>
    <xf numFmtId="49" fontId="0" fillId="3" borderId="21" xfId="0" applyNumberFormat="1" applyFill="1" applyBorder="1" applyAlignment="1">
      <alignment vertical="top"/>
    </xf>
    <xf numFmtId="0" fontId="16" fillId="0" borderId="26" xfId="0" applyNumberFormat="1" applyFont="1" applyBorder="1" applyAlignment="1">
      <alignment vertical="top"/>
    </xf>
    <xf numFmtId="0" fontId="0" fillId="3" borderId="10" xfId="0" applyNumberFormat="1" applyFill="1" applyBorder="1" applyAlignment="1">
      <alignment vertical="top"/>
    </xf>
    <xf numFmtId="0" fontId="16" fillId="0" borderId="30" xfId="0" applyFont="1" applyBorder="1" applyAlignment="1">
      <alignment horizontal="center" vertical="top" shrinkToFit="1"/>
    </xf>
    <xf numFmtId="0" fontId="17" fillId="0" borderId="30" xfId="0" applyNumberFormat="1" applyFont="1" applyBorder="1" applyAlignment="1">
      <alignment horizontal="center" vertical="top" wrapText="1" shrinkToFit="1"/>
    </xf>
    <xf numFmtId="0" fontId="0" fillId="3" borderId="31" xfId="0" applyFill="1" applyBorder="1" applyAlignment="1">
      <alignment horizontal="center" vertical="top" shrinkToFit="1"/>
    </xf>
    <xf numFmtId="164" fontId="0" fillId="3" borderId="21" xfId="0" applyNumberFormat="1" applyFill="1" applyBorder="1" applyAlignment="1">
      <alignment vertical="top"/>
    </xf>
    <xf numFmtId="164" fontId="16" fillId="0" borderId="30" xfId="0" applyNumberFormat="1" applyFont="1" applyBorder="1" applyAlignment="1">
      <alignment vertical="top" shrinkToFit="1"/>
    </xf>
    <xf numFmtId="164" fontId="17" fillId="0" borderId="30" xfId="0" applyNumberFormat="1" applyFont="1" applyBorder="1" applyAlignment="1">
      <alignment vertical="top" wrapText="1" shrinkToFit="1"/>
    </xf>
    <xf numFmtId="164" fontId="0" fillId="3" borderId="31" xfId="0" applyNumberFormat="1" applyFill="1" applyBorder="1" applyAlignment="1">
      <alignment vertical="top" shrinkToFit="1"/>
    </xf>
    <xf numFmtId="4" fontId="0" fillId="3" borderId="21" xfId="0" applyNumberFormat="1" applyFill="1" applyBorder="1" applyAlignment="1">
      <alignment vertical="top"/>
    </xf>
    <xf numFmtId="4" fontId="0" fillId="3" borderId="15" xfId="0" applyNumberFormat="1" applyFill="1" applyBorder="1" applyAlignment="1">
      <alignment vertical="top"/>
    </xf>
    <xf numFmtId="4" fontId="16" fillId="0" borderId="30" xfId="0" applyNumberFormat="1" applyFont="1" applyBorder="1" applyAlignment="1">
      <alignment vertical="top" shrinkToFit="1"/>
    </xf>
    <xf numFmtId="4" fontId="16" fillId="0" borderId="26" xfId="0" applyNumberFormat="1" applyFont="1" applyBorder="1" applyAlignment="1">
      <alignment vertical="top" shrinkToFit="1"/>
    </xf>
    <xf numFmtId="4" fontId="0" fillId="3" borderId="31" xfId="0" applyNumberFormat="1" applyFill="1" applyBorder="1" applyAlignment="1">
      <alignment vertical="top" shrinkToFit="1"/>
    </xf>
    <xf numFmtId="4" fontId="0" fillId="3" borderId="10" xfId="0" applyNumberFormat="1" applyFill="1" applyBorder="1" applyAlignment="1">
      <alignment vertical="top" shrinkToFit="1"/>
    </xf>
    <xf numFmtId="0" fontId="16" fillId="0" borderId="10" xfId="0" applyFont="1" applyBorder="1" applyAlignment="1">
      <alignment vertical="top"/>
    </xf>
    <xf numFmtId="0" fontId="16" fillId="0" borderId="10" xfId="0" applyNumberFormat="1" applyFont="1" applyBorder="1" applyAlignment="1">
      <alignment vertical="top"/>
    </xf>
    <xf numFmtId="4" fontId="16" fillId="0" borderId="31" xfId="0" applyNumberFormat="1" applyFont="1" applyBorder="1" applyAlignment="1">
      <alignment vertical="top" shrinkToFit="1"/>
    </xf>
    <xf numFmtId="4" fontId="16" fillId="0" borderId="10" xfId="0" applyNumberFormat="1" applyFont="1" applyBorder="1" applyAlignment="1">
      <alignment vertical="top" shrinkToFit="1"/>
    </xf>
    <xf numFmtId="0" fontId="16" fillId="0" borderId="30" xfId="0" applyNumberFormat="1" applyFont="1" applyBorder="1" applyAlignment="1">
      <alignment horizontal="left" vertical="top" wrapText="1"/>
    </xf>
    <xf numFmtId="0" fontId="17" fillId="0" borderId="30" xfId="0" quotePrefix="1" applyNumberFormat="1" applyFont="1" applyBorder="1" applyAlignment="1">
      <alignment horizontal="left" vertical="top" wrapText="1"/>
    </xf>
    <xf numFmtId="0" fontId="0" fillId="3" borderId="31" xfId="0" applyNumberFormat="1" applyFill="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wrapText="1"/>
    </xf>
    <xf numFmtId="0" fontId="20" fillId="0" borderId="33" xfId="2" applyBorder="1" applyAlignment="1">
      <alignment horizontal="left" vertical="center"/>
      <protection locked="0"/>
    </xf>
    <xf numFmtId="0" fontId="20" fillId="0" borderId="34" xfId="2" applyBorder="1" applyAlignment="1">
      <alignment horizontal="left" vertical="center"/>
      <protection locked="0"/>
    </xf>
    <xf numFmtId="0" fontId="20" fillId="0" borderId="35" xfId="2" applyBorder="1" applyAlignment="1">
      <alignment horizontal="left" vertical="center"/>
      <protection locked="0"/>
    </xf>
    <xf numFmtId="0" fontId="20" fillId="0" borderId="0" xfId="2" applyFont="1" applyAlignment="1">
      <alignment horizontal="left" vertical="center"/>
      <protection locked="0"/>
    </xf>
    <xf numFmtId="0" fontId="22" fillId="0" borderId="0" xfId="2" applyFont="1" applyAlignment="1">
      <alignment horizontal="left" vertical="center"/>
      <protection locked="0"/>
    </xf>
    <xf numFmtId="0" fontId="23" fillId="0" borderId="0" xfId="2" applyFont="1" applyAlignment="1">
      <alignment horizontal="left" vertical="center"/>
      <protection locked="0"/>
    </xf>
    <xf numFmtId="0" fontId="24" fillId="0" borderId="0" xfId="2" applyFont="1" applyAlignment="1">
      <alignment horizontal="left" vertical="center"/>
      <protection locked="0"/>
    </xf>
    <xf numFmtId="0" fontId="26" fillId="0" borderId="0" xfId="2" applyFont="1" applyAlignment="1">
      <alignment horizontal="left" vertical="center"/>
      <protection locked="0"/>
    </xf>
    <xf numFmtId="0" fontId="20" fillId="0" borderId="35" xfId="2" applyBorder="1" applyAlignment="1">
      <alignment horizontal="center" vertical="center" wrapText="1"/>
      <protection locked="0"/>
    </xf>
    <xf numFmtId="0" fontId="26" fillId="2" borderId="36" xfId="2" applyFont="1" applyFill="1" applyBorder="1" applyAlignment="1">
      <alignment horizontal="center" vertical="center" wrapText="1"/>
      <protection locked="0"/>
    </xf>
    <xf numFmtId="0" fontId="26" fillId="2" borderId="37" xfId="2" applyFont="1" applyFill="1" applyBorder="1" applyAlignment="1">
      <alignment horizontal="center" vertical="center" wrapText="1"/>
      <protection locked="0"/>
    </xf>
    <xf numFmtId="0" fontId="26" fillId="2" borderId="38" xfId="2" applyFont="1" applyFill="1" applyBorder="1" applyAlignment="1">
      <alignment horizontal="center" vertical="center" wrapText="1"/>
      <protection locked="0"/>
    </xf>
    <xf numFmtId="0" fontId="24" fillId="0" borderId="36" xfId="2" applyFont="1" applyBorder="1" applyAlignment="1">
      <alignment horizontal="center" vertical="center" wrapText="1"/>
      <protection locked="0"/>
    </xf>
    <xf numFmtId="0" fontId="24" fillId="0" borderId="37" xfId="2" applyFont="1" applyBorder="1" applyAlignment="1">
      <alignment horizontal="center" vertical="center" wrapText="1"/>
      <protection locked="0"/>
    </xf>
    <xf numFmtId="0" fontId="24" fillId="0" borderId="38" xfId="2" applyFont="1" applyBorder="1" applyAlignment="1">
      <alignment horizontal="center" vertical="center" wrapText="1"/>
      <protection locked="0"/>
    </xf>
    <xf numFmtId="0" fontId="20" fillId="0" borderId="0" xfId="2" applyFont="1" applyAlignment="1">
      <alignment horizontal="center" vertical="center" wrapText="1"/>
      <protection locked="0"/>
    </xf>
    <xf numFmtId="0" fontId="27" fillId="0" borderId="0" xfId="2" applyFont="1" applyAlignment="1">
      <alignment horizontal="left" vertical="center"/>
      <protection locked="0"/>
    </xf>
    <xf numFmtId="0" fontId="20" fillId="5" borderId="0" xfId="2" applyFont="1" applyFill="1" applyAlignment="1">
      <alignment horizontal="left" vertical="center"/>
      <protection locked="0"/>
    </xf>
    <xf numFmtId="0" fontId="20" fillId="0" borderId="39" xfId="2" applyBorder="1" applyAlignment="1">
      <alignment horizontal="left" vertical="center"/>
      <protection locked="0"/>
    </xf>
    <xf numFmtId="0" fontId="20" fillId="0" borderId="40" xfId="2" applyBorder="1" applyAlignment="1">
      <alignment horizontal="left" vertical="center"/>
      <protection locked="0"/>
    </xf>
    <xf numFmtId="167" fontId="28" fillId="0" borderId="40" xfId="2" applyNumberFormat="1" applyFont="1" applyBorder="1" applyAlignment="1">
      <alignment horizontal="right"/>
      <protection locked="0"/>
    </xf>
    <xf numFmtId="167" fontId="28" fillId="0" borderId="41" xfId="2" applyNumberFormat="1" applyFont="1" applyBorder="1" applyAlignment="1">
      <alignment horizontal="right"/>
      <protection locked="0"/>
    </xf>
    <xf numFmtId="166" fontId="29" fillId="0" borderId="0" xfId="2" applyNumberFormat="1" applyFont="1" applyAlignment="1">
      <alignment horizontal="right" vertical="center"/>
      <protection locked="0"/>
    </xf>
    <xf numFmtId="0" fontId="30" fillId="0" borderId="35" xfId="2" applyFont="1" applyBorder="1" applyAlignment="1">
      <alignment horizontal="left"/>
      <protection locked="0"/>
    </xf>
    <xf numFmtId="0" fontId="20" fillId="0" borderId="0" xfId="2" applyFont="1" applyAlignment="1">
      <alignment horizontal="left"/>
      <protection locked="0"/>
    </xf>
    <xf numFmtId="0" fontId="31" fillId="0" borderId="0" xfId="2" applyFont="1" applyAlignment="1">
      <alignment horizontal="left"/>
      <protection locked="0"/>
    </xf>
    <xf numFmtId="0" fontId="30" fillId="0" borderId="42" xfId="2" applyFont="1" applyBorder="1" applyAlignment="1">
      <alignment horizontal="left"/>
      <protection locked="0"/>
    </xf>
    <xf numFmtId="167" fontId="30" fillId="0" borderId="0" xfId="2" applyNumberFormat="1" applyFont="1" applyAlignment="1">
      <alignment horizontal="right"/>
      <protection locked="0"/>
    </xf>
    <xf numFmtId="167" fontId="30" fillId="0" borderId="43" xfId="2" applyNumberFormat="1" applyFont="1" applyBorder="1" applyAlignment="1">
      <alignment horizontal="right"/>
      <protection locked="0"/>
    </xf>
    <xf numFmtId="0" fontId="30" fillId="0" borderId="0" xfId="2" applyFont="1" applyAlignment="1">
      <alignment horizontal="left"/>
      <protection locked="0"/>
    </xf>
    <xf numFmtId="166" fontId="30" fillId="0" borderId="0" xfId="2" applyNumberFormat="1" applyFont="1" applyAlignment="1">
      <alignment horizontal="right" vertical="center"/>
      <protection locked="0"/>
    </xf>
    <xf numFmtId="0" fontId="32" fillId="0" borderId="0" xfId="2" applyFont="1" applyAlignment="1">
      <alignment horizontal="left"/>
      <protection locked="0"/>
    </xf>
    <xf numFmtId="0" fontId="20" fillId="0" borderId="44" xfId="2" applyFont="1" applyBorder="1" applyAlignment="1">
      <alignment horizontal="center" vertical="center"/>
      <protection locked="0"/>
    </xf>
    <xf numFmtId="49" fontId="20" fillId="0" borderId="44" xfId="2" applyNumberFormat="1" applyFont="1" applyBorder="1" applyAlignment="1">
      <alignment horizontal="left" vertical="center" wrapText="1"/>
      <protection locked="0"/>
    </xf>
    <xf numFmtId="0" fontId="20" fillId="0" borderId="44" xfId="2" applyFont="1" applyBorder="1" applyAlignment="1">
      <alignment horizontal="center" vertical="center" wrapText="1"/>
      <protection locked="0"/>
    </xf>
    <xf numFmtId="168" fontId="20" fillId="0" borderId="44" xfId="2" applyNumberFormat="1" applyFont="1" applyBorder="1" applyAlignment="1">
      <alignment horizontal="right" vertical="center"/>
      <protection locked="0"/>
    </xf>
    <xf numFmtId="0" fontId="20" fillId="0" borderId="44" xfId="2" applyFont="1" applyBorder="1" applyAlignment="1">
      <alignment horizontal="left" vertical="center" wrapText="1"/>
      <protection locked="0"/>
    </xf>
    <xf numFmtId="0" fontId="33" fillId="0" borderId="44" xfId="2" applyFont="1" applyBorder="1" applyAlignment="1">
      <alignment horizontal="left" vertical="center" wrapText="1"/>
      <protection locked="0"/>
    </xf>
    <xf numFmtId="0" fontId="33" fillId="0" borderId="0" xfId="2" applyFont="1" applyAlignment="1">
      <alignment horizontal="center" vertical="center" wrapText="1"/>
      <protection locked="0"/>
    </xf>
    <xf numFmtId="167" fontId="33" fillId="0" borderId="0" xfId="2" applyNumberFormat="1" applyFont="1" applyAlignment="1">
      <alignment horizontal="right" vertical="center"/>
      <protection locked="0"/>
    </xf>
    <xf numFmtId="167" fontId="33" fillId="0" borderId="43" xfId="2" applyNumberFormat="1" applyFont="1" applyBorder="1" applyAlignment="1">
      <alignment horizontal="right" vertical="center"/>
      <protection locked="0"/>
    </xf>
    <xf numFmtId="0" fontId="20" fillId="0" borderId="0" xfId="2" applyFont="1" applyAlignment="1">
      <alignment horizontal="left" vertical="center" wrapText="1"/>
      <protection locked="0"/>
    </xf>
    <xf numFmtId="166" fontId="20" fillId="0" borderId="0" xfId="2" applyNumberFormat="1" applyFont="1" applyAlignment="1">
      <alignment horizontal="right" vertical="center"/>
      <protection locked="0"/>
    </xf>
    <xf numFmtId="0" fontId="20" fillId="0" borderId="42" xfId="2" applyBorder="1" applyAlignment="1">
      <alignment horizontal="left" vertical="center"/>
      <protection locked="0"/>
    </xf>
    <xf numFmtId="0" fontId="20" fillId="0" borderId="43" xfId="2" applyBorder="1" applyAlignment="1">
      <alignment horizontal="left" vertical="center"/>
      <protection locked="0"/>
    </xf>
    <xf numFmtId="0" fontId="35" fillId="0" borderId="35" xfId="2" applyFont="1" applyBorder="1" applyAlignment="1">
      <alignment horizontal="left" vertical="center"/>
      <protection locked="0"/>
    </xf>
    <xf numFmtId="0" fontId="35" fillId="0" borderId="0" xfId="2" applyFont="1" applyAlignment="1">
      <alignment horizontal="left" vertical="center"/>
      <protection locked="0"/>
    </xf>
    <xf numFmtId="0" fontId="35" fillId="0" borderId="42" xfId="2" applyFont="1" applyBorder="1" applyAlignment="1">
      <alignment horizontal="left" vertical="center"/>
      <protection locked="0"/>
    </xf>
    <xf numFmtId="0" fontId="35" fillId="0" borderId="43" xfId="2" applyFont="1" applyBorder="1" applyAlignment="1">
      <alignment horizontal="left" vertical="center"/>
      <protection locked="0"/>
    </xf>
    <xf numFmtId="0" fontId="36" fillId="0" borderId="35" xfId="2" applyFont="1" applyBorder="1" applyAlignment="1">
      <alignment horizontal="left" vertical="center"/>
      <protection locked="0"/>
    </xf>
    <xf numFmtId="0" fontId="36" fillId="0" borderId="0" xfId="2" applyFont="1" applyAlignment="1">
      <alignment horizontal="left" vertical="center"/>
      <protection locked="0"/>
    </xf>
    <xf numFmtId="168" fontId="36" fillId="0" borderId="0" xfId="2" applyNumberFormat="1" applyFont="1" applyAlignment="1">
      <alignment horizontal="right" vertical="center"/>
      <protection locked="0"/>
    </xf>
    <xf numFmtId="0" fontId="36" fillId="0" borderId="42" xfId="2" applyFont="1" applyBorder="1" applyAlignment="1">
      <alignment horizontal="left" vertical="center"/>
      <protection locked="0"/>
    </xf>
    <xf numFmtId="0" fontId="36" fillId="0" borderId="43" xfId="2" applyFont="1" applyBorder="1" applyAlignment="1">
      <alignment horizontal="left" vertical="center"/>
      <protection locked="0"/>
    </xf>
    <xf numFmtId="0" fontId="37" fillId="0" borderId="35" xfId="2" applyFont="1" applyBorder="1" applyAlignment="1">
      <alignment horizontal="left" vertical="center"/>
      <protection locked="0"/>
    </xf>
    <xf numFmtId="0" fontId="37" fillId="0" borderId="0" xfId="2" applyFont="1" applyAlignment="1">
      <alignment horizontal="left" vertical="center"/>
      <protection locked="0"/>
    </xf>
    <xf numFmtId="168" fontId="37" fillId="0" borderId="0" xfId="2" applyNumberFormat="1" applyFont="1" applyAlignment="1">
      <alignment horizontal="right" vertical="center"/>
      <protection locked="0"/>
    </xf>
    <xf numFmtId="0" fontId="37" fillId="0" borderId="42" xfId="2" applyFont="1" applyBorder="1" applyAlignment="1">
      <alignment horizontal="left" vertical="center"/>
      <protection locked="0"/>
    </xf>
    <xf numFmtId="0" fontId="37" fillId="0" borderId="43" xfId="2" applyFont="1" applyBorder="1" applyAlignment="1">
      <alignment horizontal="left" vertical="center"/>
      <protection locked="0"/>
    </xf>
    <xf numFmtId="0" fontId="36" fillId="0" borderId="0" xfId="2" applyFont="1" applyAlignment="1">
      <alignment horizontal="left" vertical="center" wrapText="1"/>
      <protection locked="0"/>
    </xf>
    <xf numFmtId="0" fontId="37" fillId="0" borderId="45" xfId="2" applyFont="1" applyBorder="1" applyAlignment="1">
      <alignment horizontal="left" vertical="center"/>
      <protection locked="0"/>
    </xf>
    <xf numFmtId="0" fontId="37" fillId="0" borderId="46" xfId="2" applyFont="1" applyBorder="1" applyAlignment="1">
      <alignment horizontal="left" vertical="center"/>
      <protection locked="0"/>
    </xf>
    <xf numFmtId="0" fontId="37" fillId="0" borderId="47" xfId="2" applyFont="1" applyBorder="1" applyAlignment="1">
      <alignment horizontal="left" vertical="center"/>
      <protection locked="0"/>
    </xf>
    <xf numFmtId="0" fontId="20" fillId="0" borderId="48" xfId="2" applyBorder="1" applyAlignment="1">
      <alignment horizontal="left" vertical="center"/>
      <protection locked="0"/>
    </xf>
    <xf numFmtId="0" fontId="20" fillId="0" borderId="49" xfId="2" applyBorder="1" applyAlignment="1">
      <alignment horizontal="left" vertical="center"/>
      <protection locked="0"/>
    </xf>
    <xf numFmtId="0" fontId="20" fillId="0" borderId="0" xfId="2" applyBorder="1" applyAlignment="1">
      <alignment horizontal="left" vertical="center"/>
      <protection locked="0"/>
    </xf>
    <xf numFmtId="0" fontId="20" fillId="0" borderId="50" xfId="2" applyBorder="1" applyAlignment="1">
      <alignment horizontal="left" vertical="center"/>
      <protection locked="0"/>
    </xf>
    <xf numFmtId="0" fontId="20" fillId="0" borderId="51" xfId="2" applyBorder="1" applyAlignment="1">
      <alignment horizontal="left" vertical="center"/>
      <protection locked="0"/>
    </xf>
    <xf numFmtId="0" fontId="20" fillId="0" borderId="0" xfId="2" applyAlignment="1">
      <alignment horizontal="left" vertical="top"/>
      <protection locked="0"/>
    </xf>
    <xf numFmtId="0" fontId="20" fillId="0" borderId="0" xfId="2" applyFont="1" applyBorder="1" applyAlignment="1">
      <alignment horizontal="left"/>
      <protection locked="0"/>
    </xf>
    <xf numFmtId="0" fontId="20" fillId="0" borderId="51" xfId="2" applyFont="1" applyBorder="1" applyAlignment="1">
      <alignment horizontal="left"/>
      <protection locked="0"/>
    </xf>
    <xf numFmtId="0" fontId="20" fillId="0" borderId="0" xfId="2" applyAlignment="1">
      <alignment vertical="top"/>
      <protection locked="0"/>
    </xf>
    <xf numFmtId="0" fontId="20" fillId="0" borderId="52" xfId="2" applyFont="1" applyBorder="1" applyAlignment="1">
      <alignment horizontal="left" vertical="center" wrapText="1"/>
      <protection locked="0"/>
    </xf>
    <xf numFmtId="0" fontId="0" fillId="0" borderId="53" xfId="0" applyBorder="1"/>
    <xf numFmtId="0" fontId="0" fillId="0" borderId="54" xfId="0" applyBorder="1"/>
    <xf numFmtId="49" fontId="7" fillId="0" borderId="26" xfId="0" applyNumberFormat="1" applyFont="1" applyBorder="1" applyAlignment="1">
      <alignment vertical="center" wrapText="1"/>
    </xf>
    <xf numFmtId="49" fontId="7" fillId="0" borderId="0"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49" fontId="8" fillId="0" borderId="18" xfId="0" applyNumberFormat="1" applyFont="1" applyBorder="1" applyAlignment="1">
      <alignment horizontal="left" vertical="center"/>
    </xf>
    <xf numFmtId="49" fontId="7" fillId="0" borderId="32" xfId="0" applyNumberFormat="1" applyFont="1" applyBorder="1" applyAlignment="1">
      <alignment vertical="center" wrapText="1"/>
    </xf>
    <xf numFmtId="49" fontId="7" fillId="0" borderId="18" xfId="0" applyNumberFormat="1" applyFont="1" applyBorder="1" applyAlignment="1">
      <alignment vertical="center" wrapText="1"/>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3" fontId="0" fillId="0" borderId="18" xfId="0" applyNumberFormat="1" applyBorder="1"/>
    <xf numFmtId="3" fontId="0" fillId="0" borderId="18" xfId="0" applyNumberFormat="1" applyBorder="1" applyAlignment="1">
      <alignment wrapText="1"/>
    </xf>
    <xf numFmtId="3" fontId="0" fillId="0" borderId="0" xfId="0" applyNumberFormat="1" applyBorder="1"/>
    <xf numFmtId="3" fontId="0" fillId="0" borderId="0" xfId="0" applyNumberFormat="1" applyBorder="1" applyAlignment="1">
      <alignment wrapText="1"/>
    </xf>
    <xf numFmtId="3" fontId="0" fillId="0" borderId="6" xfId="0" applyNumberFormat="1" applyBorder="1"/>
    <xf numFmtId="3" fontId="0" fillId="0" borderId="6" xfId="0" applyNumberFormat="1" applyBorder="1" applyAlignment="1">
      <alignment wrapText="1"/>
    </xf>
    <xf numFmtId="3" fontId="0" fillId="3" borderId="15" xfId="0" applyNumberFormat="1" applyFill="1" applyBorder="1"/>
    <xf numFmtId="3" fontId="0" fillId="3" borderId="12" xfId="0" applyNumberFormat="1" applyFill="1" applyBorder="1"/>
    <xf numFmtId="3" fontId="0" fillId="3" borderId="22" xfId="0" applyNumberFormat="1" applyFill="1" applyBorder="1"/>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3" fillId="0" borderId="22" xfId="0" applyNumberFormat="1" applyFont="1" applyBorder="1" applyAlignment="1">
      <alignment horizontal="right" vertical="center" indent="1"/>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3" borderId="7" xfId="0" applyNumberFormat="1" applyFont="1" applyFill="1" applyBorder="1" applyAlignment="1">
      <alignment horizontal="right" vertical="center"/>
    </xf>
    <xf numFmtId="4" fontId="11" fillId="0" borderId="15" xfId="0" applyNumberFormat="1" applyFont="1" applyBorder="1" applyAlignment="1">
      <alignment vertical="center"/>
    </xf>
    <xf numFmtId="0" fontId="11" fillId="0" borderId="12" xfId="0" applyFont="1" applyBorder="1" applyAlignment="1">
      <alignment vertical="center"/>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2" fontId="12" fillId="3" borderId="7" xfId="0" applyNumberFormat="1" applyFont="1" applyFill="1" applyBorder="1" applyAlignment="1">
      <alignment horizontal="right" vertical="center"/>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6"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0" xfId="0" applyNumberFormat="1" applyFont="1" applyBorder="1" applyAlignment="1">
      <alignment horizontal="left" vertical="top" wrapText="1"/>
    </xf>
    <xf numFmtId="0" fontId="18" fillId="0" borderId="6" xfId="0" applyNumberFormat="1" applyFont="1" applyBorder="1" applyAlignment="1">
      <alignment vertical="top" wrapText="1" shrinkToFit="1"/>
    </xf>
    <xf numFmtId="164" fontId="18" fillId="0" borderId="6" xfId="0" applyNumberFormat="1" applyFont="1" applyBorder="1" applyAlignment="1">
      <alignment vertical="top" wrapText="1" shrinkToFit="1"/>
    </xf>
    <xf numFmtId="4" fontId="18" fillId="0" borderId="6" xfId="0" applyNumberFormat="1" applyFont="1" applyBorder="1" applyAlignment="1">
      <alignment vertical="top" wrapText="1" shrinkToFit="1"/>
    </xf>
    <xf numFmtId="4" fontId="18" fillId="0" borderId="29" xfId="0" applyNumberFormat="1" applyFont="1" applyBorder="1" applyAlignment="1">
      <alignment vertical="top" wrapText="1" shrinkToFit="1"/>
    </xf>
    <xf numFmtId="0" fontId="18" fillId="0" borderId="26"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4"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27" xfId="0" applyNumberFormat="1" applyFont="1" applyBorder="1" applyAlignment="1">
      <alignment vertical="top" wrapText="1"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34" fillId="0" borderId="0" xfId="2" applyFont="1" applyBorder="1" applyAlignment="1">
      <alignment horizontal="left" vertical="center" wrapText="1"/>
      <protection locked="0"/>
    </xf>
    <xf numFmtId="0" fontId="20" fillId="0" borderId="0" xfId="2" applyFont="1" applyBorder="1" applyAlignment="1">
      <alignment horizontal="left" vertical="center"/>
      <protection locked="0"/>
    </xf>
    <xf numFmtId="0" fontId="20" fillId="0" borderId="51" xfId="2" applyFont="1" applyBorder="1" applyAlignment="1">
      <alignment horizontal="left" vertical="center"/>
      <protection locked="0"/>
    </xf>
    <xf numFmtId="0" fontId="20" fillId="0" borderId="44" xfId="2" applyFont="1" applyBorder="1" applyAlignment="1">
      <alignment horizontal="left" vertical="center" wrapText="1"/>
      <protection locked="0"/>
    </xf>
    <xf numFmtId="0" fontId="20" fillId="0" borderId="44" xfId="2" applyBorder="1" applyAlignment="1">
      <alignment horizontal="left" vertical="center"/>
      <protection locked="0"/>
    </xf>
    <xf numFmtId="166" fontId="20" fillId="5" borderId="44" xfId="2" applyNumberFormat="1" applyFont="1" applyFill="1" applyBorder="1" applyAlignment="1">
      <alignment horizontal="right" vertical="center"/>
      <protection locked="0"/>
    </xf>
    <xf numFmtId="0" fontId="20" fillId="5" borderId="44" xfId="2" applyFill="1" applyBorder="1" applyAlignment="1">
      <alignment horizontal="left" vertical="center"/>
      <protection locked="0"/>
    </xf>
    <xf numFmtId="166" fontId="20" fillId="0" borderId="44" xfId="2" applyNumberFormat="1" applyFont="1" applyBorder="1" applyAlignment="1">
      <alignment horizontal="right" vertical="center"/>
      <protection locked="0"/>
    </xf>
    <xf numFmtId="166" fontId="32" fillId="0" borderId="0" xfId="2" applyNumberFormat="1" applyFont="1" applyBorder="1" applyAlignment="1">
      <alignment horizontal="right"/>
      <protection locked="0"/>
    </xf>
    <xf numFmtId="0" fontId="30" fillId="0" borderId="0" xfId="2" applyFont="1" applyBorder="1" applyAlignment="1">
      <alignment horizontal="left"/>
      <protection locked="0"/>
    </xf>
    <xf numFmtId="0" fontId="36" fillId="0" borderId="0" xfId="2" applyFont="1" applyAlignment="1">
      <alignment horizontal="left" vertical="center" wrapText="1"/>
      <protection locked="0"/>
    </xf>
    <xf numFmtId="0" fontId="36" fillId="0" borderId="0" xfId="2" applyFont="1" applyAlignment="1">
      <alignment horizontal="left" vertical="center"/>
      <protection locked="0"/>
    </xf>
    <xf numFmtId="0" fontId="35" fillId="0" borderId="0" xfId="2" applyFont="1" applyAlignment="1">
      <alignment horizontal="left" vertical="center" wrapText="1"/>
      <protection locked="0"/>
    </xf>
    <xf numFmtId="0" fontId="35" fillId="0" borderId="0" xfId="2" applyFont="1" applyAlignment="1">
      <alignment horizontal="left" vertical="center"/>
      <protection locked="0"/>
    </xf>
    <xf numFmtId="0" fontId="37" fillId="0" borderId="0" xfId="2" applyFont="1" applyAlignment="1">
      <alignment horizontal="left" vertical="center" wrapText="1"/>
      <protection locked="0"/>
    </xf>
    <xf numFmtId="0" fontId="37" fillId="0" borderId="0" xfId="2" applyFont="1" applyAlignment="1">
      <alignment horizontal="left" vertical="center"/>
      <protection locked="0"/>
    </xf>
    <xf numFmtId="166" fontId="31" fillId="0" borderId="0" xfId="2" applyNumberFormat="1" applyFont="1" applyBorder="1" applyAlignment="1">
      <alignment horizontal="right"/>
      <protection locked="0"/>
    </xf>
    <xf numFmtId="0" fontId="34" fillId="0" borderId="0" xfId="2" applyFont="1" applyAlignment="1">
      <alignment horizontal="left" vertical="center" wrapText="1"/>
      <protection locked="0"/>
    </xf>
    <xf numFmtId="0" fontId="20" fillId="0" borderId="0" xfId="2" applyFont="1" applyAlignment="1">
      <alignment horizontal="left" vertical="center"/>
      <protection locked="0"/>
    </xf>
    <xf numFmtId="166" fontId="32" fillId="0" borderId="0" xfId="2" applyNumberFormat="1" applyFont="1" applyAlignment="1">
      <alignment horizontal="right"/>
      <protection locked="0"/>
    </xf>
    <xf numFmtId="0" fontId="30" fillId="0" borderId="0" xfId="2" applyFont="1" applyAlignment="1">
      <alignment horizontal="left"/>
      <protection locked="0"/>
    </xf>
    <xf numFmtId="0" fontId="38" fillId="0" borderId="0" xfId="2" applyFont="1" applyAlignment="1">
      <alignment horizontal="left" vertical="top" wrapText="1"/>
      <protection locked="0"/>
    </xf>
    <xf numFmtId="166" fontId="31" fillId="0" borderId="0" xfId="2" applyNumberFormat="1" applyFont="1" applyAlignment="1">
      <alignment horizontal="right"/>
      <protection locked="0"/>
    </xf>
    <xf numFmtId="166" fontId="27" fillId="0" borderId="0" xfId="2" applyNumberFormat="1" applyFont="1" applyAlignment="1">
      <alignment horizontal="right"/>
      <protection locked="0"/>
    </xf>
    <xf numFmtId="0" fontId="21" fillId="0" borderId="0" xfId="2" applyFont="1" applyAlignment="1">
      <alignment horizontal="center" vertical="center"/>
      <protection locked="0"/>
    </xf>
    <xf numFmtId="0" fontId="22" fillId="0" borderId="0" xfId="2" applyFont="1" applyAlignment="1">
      <alignment horizontal="left" vertical="top" wrapText="1"/>
      <protection locked="0"/>
    </xf>
    <xf numFmtId="0" fontId="22" fillId="0" borderId="0" xfId="2" applyFont="1" applyAlignment="1">
      <alignment horizontal="left" vertical="top"/>
      <protection locked="0"/>
    </xf>
    <xf numFmtId="0" fontId="25" fillId="0" borderId="0" xfId="2" applyFont="1" applyAlignment="1">
      <alignment horizontal="left" vertical="center"/>
      <protection locked="0"/>
    </xf>
    <xf numFmtId="0" fontId="26" fillId="0" borderId="0" xfId="2" applyFont="1" applyAlignment="1">
      <alignment horizontal="left" vertical="center"/>
      <protection locked="0"/>
    </xf>
    <xf numFmtId="165" fontId="26" fillId="0" borderId="0" xfId="2" applyNumberFormat="1" applyFont="1" applyAlignment="1">
      <alignment horizontal="left" vertical="top"/>
      <protection locked="0"/>
    </xf>
    <xf numFmtId="0" fontId="26" fillId="2" borderId="37" xfId="2" applyFont="1" applyFill="1" applyBorder="1" applyAlignment="1">
      <alignment horizontal="center" vertical="center" wrapText="1"/>
      <protection locked="0"/>
    </xf>
    <xf numFmtId="0" fontId="20" fillId="2" borderId="37" xfId="2" applyFill="1" applyBorder="1" applyAlignment="1">
      <alignment horizontal="center" vertical="center" wrapText="1"/>
      <protection locked="0"/>
    </xf>
  </cellXfs>
  <cellStyles count="3">
    <cellStyle name="Normální" xfId="0" builtinId="0"/>
    <cellStyle name="normální 2" xfId="1" xr:uid="{00000000-0005-0000-0000-000001000000}"/>
    <cellStyle name="normální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75"/>
  <sheetViews>
    <sheetView showGridLines="0" topLeftCell="B1" zoomScaleNormal="100" zoomScaleSheetLayoutView="75" workbookViewId="0">
      <selection activeCell="K6" sqref="K6"/>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2.6640625" style="1" customWidth="1"/>
    <col min="10" max="10" width="6.6640625" style="1" customWidth="1"/>
    <col min="11" max="11" width="4.33203125" customWidth="1"/>
    <col min="12" max="15" width="10.6640625" customWidth="1"/>
  </cols>
  <sheetData>
    <row r="1" spans="1:15" ht="33.75" customHeight="1" x14ac:dyDescent="0.25">
      <c r="A1" s="67" t="s">
        <v>39</v>
      </c>
      <c r="B1" s="297" t="s">
        <v>4</v>
      </c>
      <c r="C1" s="298"/>
      <c r="D1" s="298"/>
      <c r="E1" s="298"/>
      <c r="F1" s="298"/>
      <c r="G1" s="298"/>
      <c r="H1" s="298"/>
      <c r="I1" s="298"/>
      <c r="J1" s="299"/>
    </row>
    <row r="2" spans="1:15" ht="23.25" customHeight="1" x14ac:dyDescent="0.25">
      <c r="A2" s="4"/>
      <c r="B2" s="77" t="s">
        <v>24</v>
      </c>
      <c r="C2" s="78"/>
      <c r="D2" s="79" t="s">
        <v>45</v>
      </c>
      <c r="E2" s="79" t="s">
        <v>42</v>
      </c>
      <c r="F2" s="80"/>
      <c r="G2" s="81"/>
      <c r="H2" s="80"/>
      <c r="I2" s="81"/>
      <c r="J2" s="82"/>
      <c r="O2" s="2"/>
    </row>
    <row r="3" spans="1:15" ht="23.25" customHeight="1" x14ac:dyDescent="0.25">
      <c r="A3" s="4"/>
      <c r="B3" s="83" t="s">
        <v>43</v>
      </c>
      <c r="C3" s="78"/>
      <c r="D3" s="84"/>
      <c r="E3" s="79" t="s">
        <v>572</v>
      </c>
      <c r="F3" s="85"/>
      <c r="G3" s="85"/>
      <c r="H3" s="78"/>
      <c r="I3" s="86"/>
      <c r="J3" s="87"/>
    </row>
    <row r="4" spans="1:15" ht="23.25" customHeight="1" x14ac:dyDescent="0.25">
      <c r="A4" s="4"/>
      <c r="B4" s="88" t="s">
        <v>44</v>
      </c>
      <c r="C4" s="89"/>
      <c r="D4" s="90"/>
      <c r="E4" s="90"/>
      <c r="F4" s="91"/>
      <c r="G4" s="92"/>
      <c r="H4" s="91"/>
      <c r="I4" s="92"/>
      <c r="J4" s="93"/>
    </row>
    <row r="5" spans="1:15" ht="24" customHeight="1" x14ac:dyDescent="0.25">
      <c r="A5" s="4"/>
      <c r="B5" s="44" t="s">
        <v>23</v>
      </c>
      <c r="C5" s="5"/>
      <c r="D5" s="76" t="s">
        <v>46</v>
      </c>
      <c r="E5" s="26"/>
      <c r="F5" s="26"/>
      <c r="G5" s="26"/>
      <c r="H5" s="27" t="s">
        <v>36</v>
      </c>
      <c r="I5" s="76" t="s">
        <v>50</v>
      </c>
      <c r="J5" s="11"/>
    </row>
    <row r="6" spans="1:15" ht="15.75" customHeight="1" x14ac:dyDescent="0.25">
      <c r="A6" s="4"/>
      <c r="B6" s="39"/>
      <c r="C6" s="26"/>
      <c r="D6" s="76" t="s">
        <v>47</v>
      </c>
      <c r="E6" s="26"/>
      <c r="F6" s="26"/>
      <c r="G6" s="26"/>
      <c r="H6" s="27" t="s">
        <v>37</v>
      </c>
      <c r="I6" s="32"/>
      <c r="J6" s="11"/>
    </row>
    <row r="7" spans="1:15" ht="15.75" customHeight="1" x14ac:dyDescent="0.25">
      <c r="A7" s="4"/>
      <c r="B7" s="40"/>
      <c r="C7" s="94" t="s">
        <v>49</v>
      </c>
      <c r="D7" s="74" t="s">
        <v>48</v>
      </c>
      <c r="E7" s="33"/>
      <c r="F7" s="33"/>
      <c r="G7" s="33"/>
      <c r="H7" s="34"/>
      <c r="I7" s="33"/>
      <c r="J7" s="48"/>
    </row>
    <row r="8" spans="1:15" ht="24" hidden="1" customHeight="1" x14ac:dyDescent="0.25">
      <c r="A8" s="4"/>
      <c r="B8" s="44" t="s">
        <v>21</v>
      </c>
      <c r="C8" s="5"/>
      <c r="D8" s="75" t="s">
        <v>51</v>
      </c>
      <c r="E8" s="5"/>
      <c r="F8" s="5"/>
      <c r="G8" s="43"/>
      <c r="H8" s="27" t="s">
        <v>36</v>
      </c>
      <c r="I8" s="76" t="s">
        <v>55</v>
      </c>
      <c r="J8" s="11"/>
    </row>
    <row r="9" spans="1:15" ht="15.75" hidden="1" customHeight="1" x14ac:dyDescent="0.25">
      <c r="A9" s="4"/>
      <c r="B9" s="4"/>
      <c r="C9" s="5"/>
      <c r="D9" s="75" t="s">
        <v>52</v>
      </c>
      <c r="E9" s="5"/>
      <c r="F9" s="5"/>
      <c r="G9" s="43"/>
      <c r="H9" s="27" t="s">
        <v>37</v>
      </c>
      <c r="I9" s="76" t="s">
        <v>56</v>
      </c>
      <c r="J9" s="11"/>
    </row>
    <row r="10" spans="1:15" ht="15.75" hidden="1" customHeight="1" x14ac:dyDescent="0.25">
      <c r="A10" s="4"/>
      <c r="B10" s="49"/>
      <c r="C10" s="94" t="s">
        <v>54</v>
      </c>
      <c r="D10" s="95" t="s">
        <v>53</v>
      </c>
      <c r="E10" s="52"/>
      <c r="F10" s="52"/>
      <c r="G10" s="50"/>
      <c r="H10" s="50"/>
      <c r="I10" s="51"/>
      <c r="J10" s="48"/>
    </row>
    <row r="11" spans="1:15" ht="24" customHeight="1" x14ac:dyDescent="0.25">
      <c r="A11" s="4"/>
      <c r="B11" s="44" t="s">
        <v>20</v>
      </c>
      <c r="C11" s="5"/>
      <c r="D11" s="277"/>
      <c r="E11" s="277"/>
      <c r="F11" s="277"/>
      <c r="G11" s="277"/>
      <c r="H11" s="27" t="s">
        <v>36</v>
      </c>
      <c r="I11" s="76"/>
      <c r="J11" s="11"/>
    </row>
    <row r="12" spans="1:15" ht="15.75" customHeight="1" x14ac:dyDescent="0.25">
      <c r="A12" s="4"/>
      <c r="B12" s="39"/>
      <c r="C12" s="26"/>
      <c r="D12" s="295"/>
      <c r="E12" s="295"/>
      <c r="F12" s="295"/>
      <c r="G12" s="295"/>
      <c r="H12" s="27" t="s">
        <v>37</v>
      </c>
      <c r="I12" s="76"/>
      <c r="J12" s="11"/>
    </row>
    <row r="13" spans="1:15" ht="15.75" customHeight="1" x14ac:dyDescent="0.25">
      <c r="A13" s="4"/>
      <c r="B13" s="40"/>
      <c r="C13" s="94"/>
      <c r="D13" s="296"/>
      <c r="E13" s="296"/>
      <c r="F13" s="296"/>
      <c r="G13" s="296"/>
      <c r="H13" s="28"/>
      <c r="I13" s="33"/>
      <c r="J13" s="48"/>
    </row>
    <row r="14" spans="1:15" ht="24" customHeight="1" x14ac:dyDescent="0.25">
      <c r="A14" s="4"/>
      <c r="B14" s="63" t="s">
        <v>22</v>
      </c>
      <c r="C14" s="64"/>
      <c r="D14" s="277" t="s">
        <v>51</v>
      </c>
      <c r="E14" s="277"/>
      <c r="F14" s="277"/>
      <c r="G14" s="277"/>
      <c r="H14" s="27" t="s">
        <v>36</v>
      </c>
      <c r="I14" s="76" t="s">
        <v>55</v>
      </c>
      <c r="J14" s="65"/>
    </row>
    <row r="15" spans="1:15" ht="32.25" customHeight="1" x14ac:dyDescent="0.25">
      <c r="A15" s="4"/>
      <c r="B15" s="49" t="s">
        <v>34</v>
      </c>
      <c r="C15" s="66"/>
      <c r="D15" s="50"/>
      <c r="E15" s="291"/>
      <c r="F15" s="291"/>
      <c r="G15" s="292"/>
      <c r="H15" s="292"/>
      <c r="I15" s="292" t="s">
        <v>31</v>
      </c>
      <c r="J15" s="293"/>
    </row>
    <row r="16" spans="1:15" ht="23.25" customHeight="1" x14ac:dyDescent="0.25">
      <c r="A16" s="155" t="s">
        <v>26</v>
      </c>
      <c r="B16" s="156" t="s">
        <v>26</v>
      </c>
      <c r="C16" s="55"/>
      <c r="D16" s="56"/>
      <c r="E16" s="280"/>
      <c r="F16" s="294"/>
      <c r="G16" s="280"/>
      <c r="H16" s="294"/>
      <c r="I16" s="280">
        <f>SUM(I49+I50+I51+I52+I53+I54+I55+I56+I57+I58+I69)</f>
        <v>0</v>
      </c>
      <c r="J16" s="281"/>
    </row>
    <row r="17" spans="1:10" ht="23.25" customHeight="1" x14ac:dyDescent="0.25">
      <c r="A17" s="155" t="s">
        <v>27</v>
      </c>
      <c r="B17" s="156" t="s">
        <v>27</v>
      </c>
      <c r="C17" s="55"/>
      <c r="D17" s="56"/>
      <c r="E17" s="280"/>
      <c r="F17" s="294"/>
      <c r="G17" s="280"/>
      <c r="H17" s="294"/>
      <c r="I17" s="280">
        <f>SUM(I59+I60+I61+I62+I63+I64+I65+I66)</f>
        <v>0</v>
      </c>
      <c r="J17" s="281"/>
    </row>
    <row r="18" spans="1:10" ht="23.25" customHeight="1" x14ac:dyDescent="0.25">
      <c r="A18" s="155" t="s">
        <v>28</v>
      </c>
      <c r="B18" s="156" t="s">
        <v>28</v>
      </c>
      <c r="C18" s="55"/>
      <c r="D18" s="56"/>
      <c r="E18" s="280"/>
      <c r="F18" s="294"/>
      <c r="G18" s="280"/>
      <c r="H18" s="294"/>
      <c r="I18" s="280">
        <f>SUM(I67+I68)</f>
        <v>0</v>
      </c>
      <c r="J18" s="281"/>
    </row>
    <row r="19" spans="1:10" ht="23.25" customHeight="1" x14ac:dyDescent="0.25">
      <c r="A19" s="155" t="s">
        <v>105</v>
      </c>
      <c r="B19" s="156" t="s">
        <v>29</v>
      </c>
      <c r="C19" s="55"/>
      <c r="D19" s="56"/>
      <c r="E19" s="280"/>
      <c r="F19" s="294"/>
      <c r="G19" s="280"/>
      <c r="H19" s="294"/>
      <c r="I19" s="280">
        <f>SUM(I70)</f>
        <v>0</v>
      </c>
      <c r="J19" s="281"/>
    </row>
    <row r="20" spans="1:10" ht="23.25" customHeight="1" x14ac:dyDescent="0.25">
      <c r="A20" s="155" t="s">
        <v>106</v>
      </c>
      <c r="B20" s="156" t="s">
        <v>30</v>
      </c>
      <c r="C20" s="55"/>
      <c r="D20" s="56"/>
      <c r="E20" s="280"/>
      <c r="F20" s="294"/>
      <c r="G20" s="280"/>
      <c r="H20" s="294"/>
      <c r="I20" s="280">
        <f>SUM(I71)</f>
        <v>0</v>
      </c>
      <c r="J20" s="281"/>
    </row>
    <row r="21" spans="1:10" ht="23.25" customHeight="1" x14ac:dyDescent="0.25">
      <c r="A21" s="4"/>
      <c r="B21" s="68" t="s">
        <v>31</v>
      </c>
      <c r="C21" s="69"/>
      <c r="D21" s="70"/>
      <c r="E21" s="306"/>
      <c r="F21" s="307"/>
      <c r="G21" s="306"/>
      <c r="H21" s="307"/>
      <c r="I21" s="306">
        <f>SUM(I16:J20)</f>
        <v>0</v>
      </c>
      <c r="J21" s="312"/>
    </row>
    <row r="22" spans="1:10" ht="33" customHeight="1" x14ac:dyDescent="0.25">
      <c r="A22" s="4"/>
      <c r="B22" s="62" t="s">
        <v>35</v>
      </c>
      <c r="C22" s="55"/>
      <c r="D22" s="56"/>
      <c r="E22" s="61"/>
      <c r="F22" s="58"/>
      <c r="G22" s="47"/>
      <c r="H22" s="47"/>
      <c r="I22" s="47"/>
      <c r="J22" s="59"/>
    </row>
    <row r="23" spans="1:10" ht="23.25" customHeight="1" x14ac:dyDescent="0.25">
      <c r="A23" s="4"/>
      <c r="B23" s="54" t="s">
        <v>13</v>
      </c>
      <c r="C23" s="55"/>
      <c r="D23" s="56"/>
      <c r="E23" s="57">
        <v>15</v>
      </c>
      <c r="F23" s="58" t="s">
        <v>0</v>
      </c>
      <c r="G23" s="304">
        <v>0</v>
      </c>
      <c r="H23" s="305"/>
      <c r="I23" s="305"/>
      <c r="J23" s="59" t="str">
        <f t="shared" ref="J23:J28" si="0">Mena</f>
        <v>CZK</v>
      </c>
    </row>
    <row r="24" spans="1:10" ht="23.25" customHeight="1" x14ac:dyDescent="0.25">
      <c r="A24" s="4"/>
      <c r="B24" s="54" t="s">
        <v>14</v>
      </c>
      <c r="C24" s="55"/>
      <c r="D24" s="56"/>
      <c r="E24" s="57">
        <f>SazbaDPH1</f>
        <v>15</v>
      </c>
      <c r="F24" s="58" t="s">
        <v>0</v>
      </c>
      <c r="G24" s="310">
        <v>0</v>
      </c>
      <c r="H24" s="311"/>
      <c r="I24" s="311"/>
      <c r="J24" s="59" t="str">
        <f t="shared" si="0"/>
        <v>CZK</v>
      </c>
    </row>
    <row r="25" spans="1:10" ht="23.25" customHeight="1" x14ac:dyDescent="0.25">
      <c r="A25" s="4"/>
      <c r="B25" s="54" t="s">
        <v>15</v>
      </c>
      <c r="C25" s="55"/>
      <c r="D25" s="56"/>
      <c r="E25" s="57">
        <v>21</v>
      </c>
      <c r="F25" s="58" t="s">
        <v>0</v>
      </c>
      <c r="G25" s="304">
        <f>SUM(I72)</f>
        <v>0</v>
      </c>
      <c r="H25" s="305"/>
      <c r="I25" s="305"/>
      <c r="J25" s="59" t="str">
        <f t="shared" si="0"/>
        <v>CZK</v>
      </c>
    </row>
    <row r="26" spans="1:10" ht="23.25" customHeight="1" x14ac:dyDescent="0.25">
      <c r="A26" s="4"/>
      <c r="B26" s="46" t="s">
        <v>16</v>
      </c>
      <c r="C26" s="22"/>
      <c r="D26" s="18"/>
      <c r="E26" s="41">
        <f>SazbaDPH2</f>
        <v>21</v>
      </c>
      <c r="F26" s="42" t="s">
        <v>0</v>
      </c>
      <c r="G26" s="300">
        <f>SUM(ZakladDPHZakl*0.21)</f>
        <v>0</v>
      </c>
      <c r="H26" s="301"/>
      <c r="I26" s="301"/>
      <c r="J26" s="53" t="str">
        <f t="shared" si="0"/>
        <v>CZK</v>
      </c>
    </row>
    <row r="27" spans="1:10" ht="23.25" customHeight="1" thickBot="1" x14ac:dyDescent="0.3">
      <c r="A27" s="4"/>
      <c r="B27" s="45" t="s">
        <v>5</v>
      </c>
      <c r="C27" s="20"/>
      <c r="D27" s="23"/>
      <c r="E27" s="20"/>
      <c r="F27" s="21"/>
      <c r="G27" s="302">
        <v>0</v>
      </c>
      <c r="H27" s="302"/>
      <c r="I27" s="302"/>
      <c r="J27" s="60" t="str">
        <f t="shared" si="0"/>
        <v>CZK</v>
      </c>
    </row>
    <row r="28" spans="1:10" ht="27.75" hidden="1" customHeight="1" thickBot="1" x14ac:dyDescent="0.3">
      <c r="A28" s="4"/>
      <c r="B28" s="124" t="s">
        <v>25</v>
      </c>
      <c r="C28" s="125"/>
      <c r="D28" s="125"/>
      <c r="E28" s="126"/>
      <c r="F28" s="127"/>
      <c r="G28" s="303">
        <v>9129239.9800000004</v>
      </c>
      <c r="H28" s="308"/>
      <c r="I28" s="308"/>
      <c r="J28" s="128" t="str">
        <f t="shared" si="0"/>
        <v>CZK</v>
      </c>
    </row>
    <row r="29" spans="1:10" ht="27.75" customHeight="1" thickBot="1" x14ac:dyDescent="0.3">
      <c r="A29" s="4"/>
      <c r="B29" s="124" t="s">
        <v>38</v>
      </c>
      <c r="C29" s="129"/>
      <c r="D29" s="129"/>
      <c r="E29" s="129"/>
      <c r="F29" s="129"/>
      <c r="G29" s="303">
        <f>SUM(ZakladDPHZakl+DPHZakl)</f>
        <v>0</v>
      </c>
      <c r="H29" s="303"/>
      <c r="I29" s="303"/>
      <c r="J29" s="130" t="s">
        <v>59</v>
      </c>
    </row>
    <row r="30" spans="1:10" ht="12.75" customHeight="1" x14ac:dyDescent="0.25">
      <c r="A30" s="4"/>
      <c r="B30" s="4"/>
      <c r="C30" s="5"/>
      <c r="D30" s="5"/>
      <c r="E30" s="5"/>
      <c r="F30" s="5"/>
      <c r="G30" s="43"/>
      <c r="H30" s="5"/>
      <c r="I30" s="43"/>
      <c r="J30" s="12"/>
    </row>
    <row r="31" spans="1:10" ht="30" customHeight="1" x14ac:dyDescent="0.25">
      <c r="A31" s="4"/>
      <c r="B31" s="4"/>
      <c r="C31" s="5"/>
      <c r="D31" s="5"/>
      <c r="E31" s="5"/>
      <c r="F31" s="5"/>
      <c r="G31" s="43"/>
      <c r="H31" s="5"/>
      <c r="I31" s="43"/>
      <c r="J31" s="12"/>
    </row>
    <row r="32" spans="1:10" ht="18.75" customHeight="1" x14ac:dyDescent="0.25">
      <c r="A32" s="4"/>
      <c r="B32" s="24"/>
      <c r="C32" s="19" t="s">
        <v>12</v>
      </c>
      <c r="D32" s="37"/>
      <c r="E32" s="37"/>
      <c r="F32" s="19" t="s">
        <v>11</v>
      </c>
      <c r="G32" s="37"/>
      <c r="H32" s="38"/>
      <c r="I32" s="37"/>
      <c r="J32" s="12"/>
    </row>
    <row r="33" spans="1:10" ht="47.25" customHeight="1" x14ac:dyDescent="0.25">
      <c r="A33" s="4"/>
      <c r="B33" s="4"/>
      <c r="C33" s="5"/>
      <c r="D33" s="5"/>
      <c r="E33" s="5"/>
      <c r="F33" s="5"/>
      <c r="G33" s="43"/>
      <c r="H33" s="5"/>
      <c r="I33" s="43"/>
      <c r="J33" s="12"/>
    </row>
    <row r="34" spans="1:10" s="35" customFormat="1" ht="18.75" customHeight="1" x14ac:dyDescent="0.25">
      <c r="A34" s="29"/>
      <c r="B34" s="29"/>
      <c r="C34" s="30"/>
      <c r="D34" s="25"/>
      <c r="E34" s="25"/>
      <c r="F34" s="30"/>
      <c r="G34" s="31"/>
      <c r="H34" s="25"/>
      <c r="I34" s="31"/>
      <c r="J34" s="36"/>
    </row>
    <row r="35" spans="1:10" ht="12.75" customHeight="1" x14ac:dyDescent="0.25">
      <c r="A35" s="4"/>
      <c r="B35" s="4"/>
      <c r="C35" s="5"/>
      <c r="D35" s="309" t="s">
        <v>2</v>
      </c>
      <c r="E35" s="309"/>
      <c r="F35" s="5"/>
      <c r="G35" s="43"/>
      <c r="H35" s="13" t="s">
        <v>3</v>
      </c>
      <c r="I35" s="43"/>
      <c r="J35" s="12"/>
    </row>
    <row r="36" spans="1:10" ht="13.5" customHeight="1" thickBot="1" x14ac:dyDescent="0.3">
      <c r="A36" s="14"/>
      <c r="B36" s="14"/>
      <c r="C36" s="15"/>
      <c r="D36" s="15"/>
      <c r="E36" s="15"/>
      <c r="F36" s="15"/>
      <c r="G36" s="16"/>
      <c r="H36" s="15"/>
      <c r="I36" s="16"/>
      <c r="J36" s="17"/>
    </row>
    <row r="37" spans="1:10" ht="27" hidden="1" customHeight="1" x14ac:dyDescent="0.3">
      <c r="B37" s="71" t="s">
        <v>17</v>
      </c>
      <c r="C37" s="3"/>
      <c r="D37" s="3"/>
      <c r="E37" s="3"/>
      <c r="F37" s="112"/>
      <c r="G37" s="112"/>
      <c r="H37" s="112"/>
      <c r="I37" s="112"/>
      <c r="J37" s="3"/>
    </row>
    <row r="38" spans="1:10" ht="25.5" hidden="1" customHeight="1" x14ac:dyDescent="0.25">
      <c r="A38" s="100" t="s">
        <v>40</v>
      </c>
      <c r="B38" s="104" t="s">
        <v>18</v>
      </c>
      <c r="C38" s="105" t="s">
        <v>6</v>
      </c>
      <c r="D38" s="106"/>
      <c r="E38" s="106"/>
      <c r="F38" s="113" t="str">
        <f>B23</f>
        <v>Základ pro sníženou DPH</v>
      </c>
      <c r="G38" s="113" t="str">
        <f>B25</f>
        <v>Základ pro základní DPH</v>
      </c>
      <c r="H38" s="114" t="s">
        <v>19</v>
      </c>
      <c r="I38" s="114" t="s">
        <v>1</v>
      </c>
      <c r="J38" s="107" t="s">
        <v>0</v>
      </c>
    </row>
    <row r="39" spans="1:10" ht="25.5" hidden="1" customHeight="1" x14ac:dyDescent="0.25">
      <c r="A39" s="100">
        <v>1</v>
      </c>
      <c r="B39" s="108" t="s">
        <v>57</v>
      </c>
      <c r="C39" s="282"/>
      <c r="D39" s="283"/>
      <c r="E39" s="283"/>
      <c r="F39" s="115">
        <v>0</v>
      </c>
      <c r="G39" s="116">
        <v>9129239.9800000004</v>
      </c>
      <c r="H39" s="117">
        <v>1917140.4</v>
      </c>
      <c r="I39" s="117">
        <v>11046380.380000001</v>
      </c>
      <c r="J39" s="109">
        <f>IF(CenaCelkemVypocet=0,"",I39/CenaCelkemVypocet*100)</f>
        <v>100</v>
      </c>
    </row>
    <row r="40" spans="1:10" ht="25.5" hidden="1" customHeight="1" x14ac:dyDescent="0.25">
      <c r="A40" s="100">
        <v>2</v>
      </c>
      <c r="B40" s="101" t="s">
        <v>41</v>
      </c>
      <c r="C40" s="284" t="s">
        <v>42</v>
      </c>
      <c r="D40" s="285"/>
      <c r="E40" s="285"/>
      <c r="F40" s="118">
        <v>0</v>
      </c>
      <c r="G40" s="119">
        <v>9129239.9800000004</v>
      </c>
      <c r="H40" s="119">
        <v>1917140.4</v>
      </c>
      <c r="I40" s="119">
        <v>11046380.380000001</v>
      </c>
      <c r="J40" s="102">
        <f>IF(CenaCelkemVypocet=0,"",I40/CenaCelkemVypocet*100)</f>
        <v>100</v>
      </c>
    </row>
    <row r="41" spans="1:10" ht="25.5" hidden="1" customHeight="1" x14ac:dyDescent="0.25">
      <c r="A41" s="100">
        <v>3</v>
      </c>
      <c r="B41" s="110" t="s">
        <v>41</v>
      </c>
      <c r="C41" s="286" t="s">
        <v>42</v>
      </c>
      <c r="D41" s="287"/>
      <c r="E41" s="287"/>
      <c r="F41" s="120">
        <v>0</v>
      </c>
      <c r="G41" s="121">
        <v>9129239.9800000004</v>
      </c>
      <c r="H41" s="121">
        <v>1917140.4</v>
      </c>
      <c r="I41" s="121">
        <v>11046380.380000001</v>
      </c>
      <c r="J41" s="111">
        <f>IF(CenaCelkemVypocet=0,"",I41/CenaCelkemVypocet*100)</f>
        <v>100</v>
      </c>
    </row>
    <row r="42" spans="1:10" ht="25.5" hidden="1" customHeight="1" x14ac:dyDescent="0.25">
      <c r="A42" s="100"/>
      <c r="B42" s="288" t="s">
        <v>58</v>
      </c>
      <c r="C42" s="289"/>
      <c r="D42" s="289"/>
      <c r="E42" s="290"/>
      <c r="F42" s="122">
        <f>SUMIF(A39:A41,"=1",F39:F41)</f>
        <v>0</v>
      </c>
      <c r="G42" s="123">
        <f>SUMIF(A39:A41,"=1",G39:G41)</f>
        <v>9129239.9800000004</v>
      </c>
      <c r="H42" s="123">
        <f>SUMIF(A39:A41,"=1",H39:H41)</f>
        <v>1917140.4</v>
      </c>
      <c r="I42" s="123">
        <f>SUMIF(A39:A41,"=1",I39:I41)</f>
        <v>11046380.380000001</v>
      </c>
      <c r="J42" s="103">
        <f>SUMIF(A39:A41,"=1",J39:J41)</f>
        <v>100</v>
      </c>
    </row>
    <row r="46" spans="1:10" ht="15.6" x14ac:dyDescent="0.3">
      <c r="B46" s="131" t="s">
        <v>60</v>
      </c>
    </row>
    <row r="48" spans="1:10" ht="25.5" customHeight="1" x14ac:dyDescent="0.25">
      <c r="A48" s="132"/>
      <c r="B48" s="136" t="s">
        <v>18</v>
      </c>
      <c r="C48" s="136" t="s">
        <v>6</v>
      </c>
      <c r="D48" s="137"/>
      <c r="E48" s="137"/>
      <c r="F48" s="140" t="s">
        <v>61</v>
      </c>
      <c r="G48" s="140"/>
      <c r="H48" s="140"/>
      <c r="I48" s="140" t="s">
        <v>31</v>
      </c>
      <c r="J48" s="140" t="s">
        <v>0</v>
      </c>
    </row>
    <row r="49" spans="1:10" ht="25.5" customHeight="1" x14ac:dyDescent="0.25">
      <c r="A49" s="133"/>
      <c r="B49" s="143" t="s">
        <v>62</v>
      </c>
      <c r="C49" s="278" t="s">
        <v>63</v>
      </c>
      <c r="D49" s="279"/>
      <c r="E49" s="279"/>
      <c r="F49" s="151" t="s">
        <v>26</v>
      </c>
      <c r="G49" s="144"/>
      <c r="H49" s="144"/>
      <c r="I49" s="144">
        <f>SUM('01 01 Pol'!G7)</f>
        <v>0</v>
      </c>
      <c r="J49" s="147" t="str">
        <f>IF(I72=0,"",I49/I72*100)</f>
        <v/>
      </c>
    </row>
    <row r="50" spans="1:10" ht="25.5" customHeight="1" x14ac:dyDescent="0.25">
      <c r="A50" s="133"/>
      <c r="B50" s="135" t="s">
        <v>64</v>
      </c>
      <c r="C50" s="273" t="s">
        <v>65</v>
      </c>
      <c r="D50" s="274"/>
      <c r="E50" s="274"/>
      <c r="F50" s="152" t="s">
        <v>26</v>
      </c>
      <c r="G50" s="141"/>
      <c r="H50" s="141"/>
      <c r="I50" s="141">
        <f>SUM('01 01 Pol'!G21)</f>
        <v>0</v>
      </c>
      <c r="J50" s="148" t="str">
        <f>IF(I72=0,"",I50/I72*100)</f>
        <v/>
      </c>
    </row>
    <row r="51" spans="1:10" ht="25.5" customHeight="1" x14ac:dyDescent="0.25">
      <c r="A51" s="133"/>
      <c r="B51" s="135" t="s">
        <v>66</v>
      </c>
      <c r="C51" s="273" t="s">
        <v>67</v>
      </c>
      <c r="D51" s="274"/>
      <c r="E51" s="274"/>
      <c r="F51" s="152" t="s">
        <v>26</v>
      </c>
      <c r="G51" s="141"/>
      <c r="H51" s="141"/>
      <c r="I51" s="141">
        <f>SUM('01 01 Pol'!G36)</f>
        <v>0</v>
      </c>
      <c r="J51" s="148" t="str">
        <f>IF(I72=0,"",I51/I72*100)</f>
        <v/>
      </c>
    </row>
    <row r="52" spans="1:10" ht="25.5" customHeight="1" x14ac:dyDescent="0.25">
      <c r="A52" s="133"/>
      <c r="B52" s="135" t="s">
        <v>68</v>
      </c>
      <c r="C52" s="273" t="s">
        <v>69</v>
      </c>
      <c r="D52" s="274"/>
      <c r="E52" s="274"/>
      <c r="F52" s="152" t="s">
        <v>26</v>
      </c>
      <c r="G52" s="141"/>
      <c r="H52" s="141"/>
      <c r="I52" s="141">
        <f>SUM('01 01 Pol'!G41)</f>
        <v>0</v>
      </c>
      <c r="J52" s="148" t="str">
        <f>IF(I72=0,"",I52/I72*100)</f>
        <v/>
      </c>
    </row>
    <row r="53" spans="1:10" ht="25.5" customHeight="1" x14ac:dyDescent="0.25">
      <c r="A53" s="133"/>
      <c r="B53" s="135" t="s">
        <v>70</v>
      </c>
      <c r="C53" s="273" t="s">
        <v>71</v>
      </c>
      <c r="D53" s="274"/>
      <c r="E53" s="274"/>
      <c r="F53" s="152" t="s">
        <v>26</v>
      </c>
      <c r="G53" s="141"/>
      <c r="H53" s="141"/>
      <c r="I53" s="141">
        <f>SUM('01 01 Pol'!G57)</f>
        <v>0</v>
      </c>
      <c r="J53" s="148" t="str">
        <f>IF(I72=0,"",I53/I72*100)</f>
        <v/>
      </c>
    </row>
    <row r="54" spans="1:10" ht="25.5" customHeight="1" x14ac:dyDescent="0.25">
      <c r="A54" s="133"/>
      <c r="B54" s="135" t="s">
        <v>72</v>
      </c>
      <c r="C54" s="273" t="s">
        <v>73</v>
      </c>
      <c r="D54" s="274"/>
      <c r="E54" s="274"/>
      <c r="F54" s="152" t="s">
        <v>26</v>
      </c>
      <c r="G54" s="141"/>
      <c r="H54" s="141"/>
      <c r="I54" s="141">
        <f>SUM('01 01 Pol'!G82)</f>
        <v>0</v>
      </c>
      <c r="J54" s="148" t="str">
        <f>IF(I72=0,"",I54/I72*100)</f>
        <v/>
      </c>
    </row>
    <row r="55" spans="1:10" ht="25.5" customHeight="1" x14ac:dyDescent="0.25">
      <c r="A55" s="133"/>
      <c r="B55" s="135" t="s">
        <v>74</v>
      </c>
      <c r="C55" s="273" t="s">
        <v>75</v>
      </c>
      <c r="D55" s="274"/>
      <c r="E55" s="274"/>
      <c r="F55" s="152" t="s">
        <v>26</v>
      </c>
      <c r="G55" s="141"/>
      <c r="H55" s="141"/>
      <c r="I55" s="141">
        <f>SUM('01 01 Pol'!G107)</f>
        <v>0</v>
      </c>
      <c r="J55" s="148" t="str">
        <f>IF(I72=0,"",I55/I72*100)</f>
        <v/>
      </c>
    </row>
    <row r="56" spans="1:10" ht="25.5" customHeight="1" x14ac:dyDescent="0.25">
      <c r="A56" s="133"/>
      <c r="B56" s="135" t="s">
        <v>76</v>
      </c>
      <c r="C56" s="273" t="s">
        <v>77</v>
      </c>
      <c r="D56" s="274"/>
      <c r="E56" s="274"/>
      <c r="F56" s="152" t="s">
        <v>26</v>
      </c>
      <c r="G56" s="141"/>
      <c r="H56" s="141"/>
      <c r="I56" s="141">
        <f>SUM('01 01 Pol'!G126)</f>
        <v>0</v>
      </c>
      <c r="J56" s="148" t="str">
        <f>IF(I72=0,"",I56/I72*100)</f>
        <v/>
      </c>
    </row>
    <row r="57" spans="1:10" ht="25.5" customHeight="1" x14ac:dyDescent="0.25">
      <c r="A57" s="133"/>
      <c r="B57" s="135" t="s">
        <v>78</v>
      </c>
      <c r="C57" s="273" t="s">
        <v>79</v>
      </c>
      <c r="D57" s="274"/>
      <c r="E57" s="274"/>
      <c r="F57" s="152" t="s">
        <v>26</v>
      </c>
      <c r="G57" s="141"/>
      <c r="H57" s="141"/>
      <c r="I57" s="141">
        <f>SUM('01 01 Pol'!G130)</f>
        <v>0</v>
      </c>
      <c r="J57" s="148" t="str">
        <f>IF(I72=0,"",I57/I72*100)</f>
        <v/>
      </c>
    </row>
    <row r="58" spans="1:10" ht="25.5" customHeight="1" x14ac:dyDescent="0.25">
      <c r="A58" s="133"/>
      <c r="B58" s="135" t="s">
        <v>80</v>
      </c>
      <c r="C58" s="273" t="s">
        <v>81</v>
      </c>
      <c r="D58" s="274"/>
      <c r="E58" s="274"/>
      <c r="F58" s="152" t="s">
        <v>26</v>
      </c>
      <c r="G58" s="141"/>
      <c r="H58" s="141"/>
      <c r="I58" s="141">
        <f>SUM('01 01 Pol'!G169)</f>
        <v>0</v>
      </c>
      <c r="J58" s="148" t="str">
        <f>IF(I72=0,"",I58/I72*100)</f>
        <v/>
      </c>
    </row>
    <row r="59" spans="1:10" ht="25.5" customHeight="1" x14ac:dyDescent="0.25">
      <c r="A59" s="133"/>
      <c r="B59" s="135" t="s">
        <v>82</v>
      </c>
      <c r="C59" s="273" t="s">
        <v>83</v>
      </c>
      <c r="D59" s="274"/>
      <c r="E59" s="274"/>
      <c r="F59" s="152" t="s">
        <v>27</v>
      </c>
      <c r="G59" s="141"/>
      <c r="H59" s="141"/>
      <c r="I59" s="141">
        <f>SUM('01 01 Pol'!G171)</f>
        <v>0</v>
      </c>
      <c r="J59" s="148" t="str">
        <f>IF(I72=0,"",I59/I72*100)</f>
        <v/>
      </c>
    </row>
    <row r="60" spans="1:10" ht="25.5" customHeight="1" x14ac:dyDescent="0.25">
      <c r="A60" s="133"/>
      <c r="B60" s="135" t="s">
        <v>84</v>
      </c>
      <c r="C60" s="273" t="s">
        <v>85</v>
      </c>
      <c r="D60" s="274"/>
      <c r="E60" s="274"/>
      <c r="F60" s="152" t="s">
        <v>27</v>
      </c>
      <c r="G60" s="141"/>
      <c r="H60" s="141"/>
      <c r="I60" s="141">
        <f>SUM('01 01 Pol'!G182)</f>
        <v>0</v>
      </c>
      <c r="J60" s="148" t="str">
        <f>IF(I72=0,"",I60/I72*100)</f>
        <v/>
      </c>
    </row>
    <row r="61" spans="1:10" ht="25.5" customHeight="1" x14ac:dyDescent="0.25">
      <c r="A61" s="133"/>
      <c r="B61" s="135" t="s">
        <v>86</v>
      </c>
      <c r="C61" s="273" t="s">
        <v>87</v>
      </c>
      <c r="D61" s="274"/>
      <c r="E61" s="274"/>
      <c r="F61" s="152" t="s">
        <v>27</v>
      </c>
      <c r="G61" s="141"/>
      <c r="H61" s="141"/>
      <c r="I61" s="141">
        <f>SUM('01 01 Pol'!G229)</f>
        <v>0</v>
      </c>
      <c r="J61" s="148" t="str">
        <f>IF(I72=0,"",I61/I72*100)</f>
        <v/>
      </c>
    </row>
    <row r="62" spans="1:10" ht="25.5" customHeight="1" x14ac:dyDescent="0.25">
      <c r="A62" s="133"/>
      <c r="B62" s="135" t="s">
        <v>88</v>
      </c>
      <c r="C62" s="273" t="s">
        <v>89</v>
      </c>
      <c r="D62" s="274"/>
      <c r="E62" s="274"/>
      <c r="F62" s="152" t="s">
        <v>27</v>
      </c>
      <c r="G62" s="141"/>
      <c r="H62" s="141"/>
      <c r="I62" s="141">
        <f>SUM('01 01 Pol'!G253)</f>
        <v>0</v>
      </c>
      <c r="J62" s="148" t="str">
        <f>IF(I72=0,"",I62/I72*100)</f>
        <v/>
      </c>
    </row>
    <row r="63" spans="1:10" ht="25.5" customHeight="1" x14ac:dyDescent="0.25">
      <c r="A63" s="133"/>
      <c r="B63" s="135" t="s">
        <v>90</v>
      </c>
      <c r="C63" s="273" t="s">
        <v>91</v>
      </c>
      <c r="D63" s="274"/>
      <c r="E63" s="274"/>
      <c r="F63" s="152" t="s">
        <v>27</v>
      </c>
      <c r="G63" s="141"/>
      <c r="H63" s="141"/>
      <c r="I63" s="141">
        <f>SUM('01 01 Pol'!G270)</f>
        <v>0</v>
      </c>
      <c r="J63" s="148" t="str">
        <f>IF(I72=0,"",I63/I72*100)</f>
        <v/>
      </c>
    </row>
    <row r="64" spans="1:10" ht="25.5" customHeight="1" x14ac:dyDescent="0.25">
      <c r="A64" s="133"/>
      <c r="B64" s="135" t="s">
        <v>92</v>
      </c>
      <c r="C64" s="273" t="s">
        <v>93</v>
      </c>
      <c r="D64" s="274"/>
      <c r="E64" s="274"/>
      <c r="F64" s="152" t="s">
        <v>27</v>
      </c>
      <c r="G64" s="141"/>
      <c r="H64" s="141"/>
      <c r="I64" s="141">
        <f>SUM('01 01 Pol'!G309)</f>
        <v>0</v>
      </c>
      <c r="J64" s="148" t="str">
        <f>IF(I72=0,"",I64/I72*100)</f>
        <v/>
      </c>
    </row>
    <row r="65" spans="1:10" ht="25.5" customHeight="1" x14ac:dyDescent="0.25">
      <c r="A65" s="133"/>
      <c r="B65" s="135" t="s">
        <v>94</v>
      </c>
      <c r="C65" s="273" t="s">
        <v>95</v>
      </c>
      <c r="D65" s="274"/>
      <c r="E65" s="274"/>
      <c r="F65" s="152" t="s">
        <v>27</v>
      </c>
      <c r="G65" s="141"/>
      <c r="H65" s="141"/>
      <c r="I65" s="141">
        <f>SUM('01 01 Pol'!G326)</f>
        <v>0</v>
      </c>
      <c r="J65" s="148" t="str">
        <f>IF(I72=0,"",I65/I72*100)</f>
        <v/>
      </c>
    </row>
    <row r="66" spans="1:10" ht="25.5" customHeight="1" x14ac:dyDescent="0.25">
      <c r="A66" s="133"/>
      <c r="B66" s="135" t="s">
        <v>96</v>
      </c>
      <c r="C66" s="273" t="s">
        <v>97</v>
      </c>
      <c r="D66" s="274"/>
      <c r="E66" s="274"/>
      <c r="F66" s="152" t="s">
        <v>27</v>
      </c>
      <c r="G66" s="141"/>
      <c r="H66" s="141"/>
      <c r="I66" s="141">
        <f>SUM('01 01 Pol'!G335)</f>
        <v>0</v>
      </c>
      <c r="J66" s="148" t="str">
        <f>IF(I72=0,"",I66/I72*100)</f>
        <v/>
      </c>
    </row>
    <row r="67" spans="1:10" ht="25.5" customHeight="1" x14ac:dyDescent="0.25">
      <c r="A67" s="133"/>
      <c r="B67" s="135" t="s">
        <v>98</v>
      </c>
      <c r="C67" s="273" t="s">
        <v>99</v>
      </c>
      <c r="D67" s="274"/>
      <c r="E67" s="274"/>
      <c r="F67" s="152" t="s">
        <v>28</v>
      </c>
      <c r="G67" s="141"/>
      <c r="H67" s="141"/>
      <c r="I67" s="141">
        <f>SUM('01 01 Pol'!G340)</f>
        <v>0</v>
      </c>
      <c r="J67" s="148" t="str">
        <f>IF(I72=0,"",I67/I72*100)</f>
        <v/>
      </c>
    </row>
    <row r="68" spans="1:10" ht="25.5" customHeight="1" x14ac:dyDescent="0.25">
      <c r="A68" s="133"/>
      <c r="B68" s="135" t="s">
        <v>100</v>
      </c>
      <c r="C68" s="273" t="s">
        <v>101</v>
      </c>
      <c r="D68" s="274"/>
      <c r="E68" s="274"/>
      <c r="F68" s="152" t="s">
        <v>28</v>
      </c>
      <c r="G68" s="141"/>
      <c r="H68" s="141"/>
      <c r="I68" s="141">
        <f>SUM('01 01 Pol'!G346)</f>
        <v>0</v>
      </c>
      <c r="J68" s="148" t="str">
        <f>IF(I72=0,"",I68/I72*100)</f>
        <v/>
      </c>
    </row>
    <row r="69" spans="1:10" ht="25.5" customHeight="1" x14ac:dyDescent="0.25">
      <c r="A69" s="133"/>
      <c r="B69" s="135" t="s">
        <v>102</v>
      </c>
      <c r="C69" s="273" t="s">
        <v>103</v>
      </c>
      <c r="D69" s="274"/>
      <c r="E69" s="274"/>
      <c r="F69" s="152" t="s">
        <v>104</v>
      </c>
      <c r="G69" s="141"/>
      <c r="H69" s="141"/>
      <c r="I69" s="141">
        <f>SUM('01 01 Pol'!G354)</f>
        <v>0</v>
      </c>
      <c r="J69" s="148" t="str">
        <f>IF(I72=0,"",I69/I72*100)</f>
        <v/>
      </c>
    </row>
    <row r="70" spans="1:10" ht="25.5" customHeight="1" x14ac:dyDescent="0.25">
      <c r="A70" s="133"/>
      <c r="B70" s="135" t="s">
        <v>105</v>
      </c>
      <c r="C70" s="273" t="s">
        <v>29</v>
      </c>
      <c r="D70" s="274"/>
      <c r="E70" s="274"/>
      <c r="F70" s="152" t="s">
        <v>105</v>
      </c>
      <c r="G70" s="141"/>
      <c r="H70" s="141"/>
      <c r="I70" s="141">
        <f>SUM('01 01 Pol'!G363)</f>
        <v>0</v>
      </c>
      <c r="J70" s="148" t="str">
        <f>IF(I72=0,"",I70/I72*100)</f>
        <v/>
      </c>
    </row>
    <row r="71" spans="1:10" ht="25.5" customHeight="1" x14ac:dyDescent="0.25">
      <c r="A71" s="133"/>
      <c r="B71" s="145" t="s">
        <v>106</v>
      </c>
      <c r="C71" s="275" t="s">
        <v>30</v>
      </c>
      <c r="D71" s="276"/>
      <c r="E71" s="276"/>
      <c r="F71" s="153" t="s">
        <v>106</v>
      </c>
      <c r="G71" s="146"/>
      <c r="H71" s="146"/>
      <c r="I71" s="146">
        <f>SUM('01 01 Pol'!G368)</f>
        <v>0</v>
      </c>
      <c r="J71" s="149" t="str">
        <f>IF(I72=0,"",I71/I72*100)</f>
        <v/>
      </c>
    </row>
    <row r="72" spans="1:10" ht="25.5" customHeight="1" x14ac:dyDescent="0.25">
      <c r="A72" s="134"/>
      <c r="B72" s="138" t="s">
        <v>1</v>
      </c>
      <c r="C72" s="138"/>
      <c r="D72" s="139"/>
      <c r="E72" s="139"/>
      <c r="F72" s="154"/>
      <c r="G72" s="142"/>
      <c r="H72" s="142"/>
      <c r="I72" s="142">
        <f>SUM(I49:I71)</f>
        <v>0</v>
      </c>
      <c r="J72" s="150">
        <f>SUM(J49:J71)</f>
        <v>0</v>
      </c>
    </row>
    <row r="73" spans="1:10" x14ac:dyDescent="0.25">
      <c r="F73" s="97"/>
      <c r="G73" s="98"/>
      <c r="H73" s="97"/>
      <c r="I73" s="98"/>
      <c r="J73" s="99"/>
    </row>
    <row r="74" spans="1:10" x14ac:dyDescent="0.25">
      <c r="F74" s="97"/>
      <c r="G74" s="98"/>
      <c r="H74" s="97"/>
      <c r="I74" s="98"/>
      <c r="J74" s="99"/>
    </row>
    <row r="75" spans="1:10" x14ac:dyDescent="0.25">
      <c r="F75" s="97"/>
      <c r="G75" s="98"/>
      <c r="H75" s="97"/>
      <c r="I75" s="98"/>
      <c r="J75" s="99"/>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1">
    <mergeCell ref="B1:J1"/>
    <mergeCell ref="G26:I26"/>
    <mergeCell ref="G27:I27"/>
    <mergeCell ref="G29:I29"/>
    <mergeCell ref="G25:I25"/>
    <mergeCell ref="I16:J16"/>
    <mergeCell ref="I19:J19"/>
    <mergeCell ref="E21:F21"/>
    <mergeCell ref="G21:H21"/>
    <mergeCell ref="G28:I28"/>
    <mergeCell ref="E18:F18"/>
    <mergeCell ref="E17:F17"/>
    <mergeCell ref="G16:H16"/>
    <mergeCell ref="G17:H17"/>
    <mergeCell ref="G18:H18"/>
    <mergeCell ref="G24:I24"/>
    <mergeCell ref="D11:G11"/>
    <mergeCell ref="G15:H15"/>
    <mergeCell ref="I15:J15"/>
    <mergeCell ref="E16:F16"/>
    <mergeCell ref="D12:G12"/>
    <mergeCell ref="D13:G13"/>
    <mergeCell ref="I17:J17"/>
    <mergeCell ref="I18:J18"/>
    <mergeCell ref="C39:E39"/>
    <mergeCell ref="C40:E40"/>
    <mergeCell ref="C41:E41"/>
    <mergeCell ref="D35:E35"/>
    <mergeCell ref="G23:I23"/>
    <mergeCell ref="E19:F19"/>
    <mergeCell ref="E20:F20"/>
    <mergeCell ref="I20:J20"/>
    <mergeCell ref="I21:J21"/>
    <mergeCell ref="G19:H19"/>
    <mergeCell ref="G20:H20"/>
    <mergeCell ref="C65:E65"/>
    <mergeCell ref="C66:E66"/>
    <mergeCell ref="C55:E55"/>
    <mergeCell ref="C56:E56"/>
    <mergeCell ref="C57:E57"/>
    <mergeCell ref="C58:E58"/>
    <mergeCell ref="C59:E59"/>
    <mergeCell ref="C60:E60"/>
    <mergeCell ref="D14:G14"/>
    <mergeCell ref="C61:E61"/>
    <mergeCell ref="C62:E62"/>
    <mergeCell ref="C63:E63"/>
    <mergeCell ref="C64:E64"/>
    <mergeCell ref="C49:E49"/>
    <mergeCell ref="C50:E50"/>
    <mergeCell ref="C51:E51"/>
    <mergeCell ref="C52:E52"/>
    <mergeCell ref="C53:E53"/>
    <mergeCell ref="C54:E54"/>
    <mergeCell ref="B42:E42"/>
    <mergeCell ref="E15:F15"/>
    <mergeCell ref="C67:E67"/>
    <mergeCell ref="C68:E68"/>
    <mergeCell ref="C69:E69"/>
    <mergeCell ref="C70:E70"/>
    <mergeCell ref="C71:E7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selection activeCell="F8" sqref="F8"/>
    </sheetView>
  </sheetViews>
  <sheetFormatPr defaultColWidth="9.109375" defaultRowHeight="13.2" x14ac:dyDescent="0.25"/>
  <cols>
    <col min="1" max="1" width="4.33203125" style="6" customWidth="1"/>
    <col min="2" max="2" width="14.44140625" style="6" customWidth="1"/>
    <col min="3" max="3" width="38.33203125" style="10" customWidth="1"/>
    <col min="4" max="4" width="4.5546875" style="6" customWidth="1"/>
    <col min="5" max="5" width="10.5546875" style="6" customWidth="1"/>
    <col min="6" max="6" width="9.88671875" style="6" customWidth="1"/>
    <col min="7" max="7" width="12.6640625" style="6" customWidth="1"/>
    <col min="8" max="16384" width="9.109375" style="6"/>
  </cols>
  <sheetData>
    <row r="1" spans="1:7" ht="15.6" x14ac:dyDescent="0.25">
      <c r="A1" s="313" t="s">
        <v>7</v>
      </c>
      <c r="B1" s="313"/>
      <c r="C1" s="314"/>
      <c r="D1" s="313"/>
      <c r="E1" s="313"/>
      <c r="F1" s="313"/>
      <c r="G1" s="313"/>
    </row>
    <row r="2" spans="1:7" ht="24.9" customHeight="1" x14ac:dyDescent="0.25">
      <c r="A2" s="73" t="s">
        <v>8</v>
      </c>
      <c r="B2" s="72"/>
      <c r="C2" s="315"/>
      <c r="D2" s="315"/>
      <c r="E2" s="315"/>
      <c r="F2" s="315"/>
      <c r="G2" s="316"/>
    </row>
    <row r="3" spans="1:7" ht="24.9" customHeight="1" x14ac:dyDescent="0.25">
      <c r="A3" s="73" t="s">
        <v>9</v>
      </c>
      <c r="B3" s="72"/>
      <c r="C3" s="315"/>
      <c r="D3" s="315"/>
      <c r="E3" s="315"/>
      <c r="F3" s="315"/>
      <c r="G3" s="316"/>
    </row>
    <row r="4" spans="1:7" ht="24.9" customHeight="1" x14ac:dyDescent="0.25">
      <c r="A4" s="73" t="s">
        <v>10</v>
      </c>
      <c r="B4" s="72"/>
      <c r="C4" s="315"/>
      <c r="D4" s="315"/>
      <c r="E4" s="315"/>
      <c r="F4" s="315"/>
      <c r="G4" s="316"/>
    </row>
    <row r="5" spans="1:7" x14ac:dyDescent="0.25">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000"/>
  <sheetViews>
    <sheetView workbookViewId="0">
      <selection activeCell="X19" sqref="X19"/>
    </sheetView>
  </sheetViews>
  <sheetFormatPr defaultRowHeight="13.2" outlineLevelRow="1" x14ac:dyDescent="0.25"/>
  <cols>
    <col min="1" max="1" width="4.33203125" customWidth="1"/>
    <col min="2" max="2" width="14.44140625" style="96" customWidth="1"/>
    <col min="3" max="3" width="38.33203125" style="96" customWidth="1"/>
    <col min="4" max="4" width="4.5546875" customWidth="1"/>
    <col min="5" max="5" width="10.5546875" customWidth="1"/>
    <col min="6" max="6" width="9.88671875" customWidth="1"/>
    <col min="7" max="7" width="12.6640625" customWidth="1"/>
    <col min="8" max="19" width="0" hidden="1" customWidth="1"/>
    <col min="29" max="39" width="0" hidden="1" customWidth="1"/>
    <col min="53" max="53" width="73.44140625" customWidth="1"/>
  </cols>
  <sheetData>
    <row r="1" spans="1:60" ht="15.75" customHeight="1" x14ac:dyDescent="0.3">
      <c r="A1" s="327" t="s">
        <v>7</v>
      </c>
      <c r="B1" s="327"/>
      <c r="C1" s="327"/>
      <c r="D1" s="327"/>
      <c r="E1" s="327"/>
      <c r="F1" s="327"/>
      <c r="G1" s="327"/>
      <c r="AE1" t="s">
        <v>107</v>
      </c>
    </row>
    <row r="2" spans="1:60" ht="24.9" customHeight="1" x14ac:dyDescent="0.25">
      <c r="A2" s="158" t="s">
        <v>8</v>
      </c>
      <c r="B2" s="72" t="s">
        <v>45</v>
      </c>
      <c r="C2" s="328" t="s">
        <v>42</v>
      </c>
      <c r="D2" s="329"/>
      <c r="E2" s="329"/>
      <c r="F2" s="329"/>
      <c r="G2" s="330"/>
      <c r="AE2" t="s">
        <v>108</v>
      </c>
    </row>
    <row r="3" spans="1:60" ht="24.9" customHeight="1" x14ac:dyDescent="0.25">
      <c r="A3" s="158" t="s">
        <v>9</v>
      </c>
      <c r="B3" s="72"/>
      <c r="C3" s="328"/>
      <c r="D3" s="329"/>
      <c r="E3" s="329"/>
      <c r="F3" s="329"/>
      <c r="G3" s="330"/>
      <c r="AE3" t="s">
        <v>109</v>
      </c>
    </row>
    <row r="4" spans="1:60" ht="24.9" customHeight="1" x14ac:dyDescent="0.25">
      <c r="A4" s="159" t="s">
        <v>10</v>
      </c>
      <c r="B4" s="160"/>
      <c r="C4" s="331" t="s">
        <v>572</v>
      </c>
      <c r="D4" s="332"/>
      <c r="E4" s="332"/>
      <c r="F4" s="332"/>
      <c r="G4" s="333"/>
      <c r="AE4" t="s">
        <v>110</v>
      </c>
    </row>
    <row r="5" spans="1:60" x14ac:dyDescent="0.25">
      <c r="D5" s="157"/>
    </row>
    <row r="6" spans="1:60" ht="39.6" x14ac:dyDescent="0.25">
      <c r="A6" s="166" t="s">
        <v>111</v>
      </c>
      <c r="B6" s="164" t="s">
        <v>112</v>
      </c>
      <c r="C6" s="164" t="s">
        <v>113</v>
      </c>
      <c r="D6" s="165" t="s">
        <v>114</v>
      </c>
      <c r="E6" s="166" t="s">
        <v>115</v>
      </c>
      <c r="F6" s="161" t="s">
        <v>116</v>
      </c>
      <c r="G6" s="166" t="s">
        <v>117</v>
      </c>
      <c r="H6" s="167" t="s">
        <v>32</v>
      </c>
      <c r="I6" s="167" t="s">
        <v>118</v>
      </c>
      <c r="J6" s="167" t="s">
        <v>33</v>
      </c>
      <c r="K6" s="167" t="s">
        <v>119</v>
      </c>
      <c r="L6" s="167" t="s">
        <v>120</v>
      </c>
      <c r="M6" s="167" t="s">
        <v>121</v>
      </c>
      <c r="N6" s="167" t="s">
        <v>122</v>
      </c>
      <c r="O6" s="167" t="s">
        <v>123</v>
      </c>
      <c r="P6" s="167" t="s">
        <v>124</v>
      </c>
      <c r="Q6" s="167" t="s">
        <v>125</v>
      </c>
      <c r="R6" s="167" t="s">
        <v>126</v>
      </c>
      <c r="S6" s="167" t="s">
        <v>127</v>
      </c>
    </row>
    <row r="7" spans="1:60" x14ac:dyDescent="0.25">
      <c r="A7" s="169" t="s">
        <v>128</v>
      </c>
      <c r="B7" s="172" t="s">
        <v>62</v>
      </c>
      <c r="C7" s="173" t="s">
        <v>63</v>
      </c>
      <c r="D7" s="168"/>
      <c r="E7" s="179"/>
      <c r="F7" s="183"/>
      <c r="G7" s="183">
        <f>SUM(G8:G20)</f>
        <v>0</v>
      </c>
      <c r="H7" s="183"/>
      <c r="I7" s="183">
        <f>SUM(I8:I20)</f>
        <v>0</v>
      </c>
      <c r="J7" s="183"/>
      <c r="K7" s="183">
        <f>SUM(K8:K20)</f>
        <v>16115.78</v>
      </c>
      <c r="L7" s="183"/>
      <c r="M7" s="183">
        <f>SUM(M8:M20)</f>
        <v>0</v>
      </c>
      <c r="N7" s="183"/>
      <c r="O7" s="183">
        <f>SUM(O8:O20)</f>
        <v>0</v>
      </c>
      <c r="P7" s="183"/>
      <c r="Q7" s="183">
        <f>SUM(Q8:Q20)</f>
        <v>23.38</v>
      </c>
      <c r="R7" s="184"/>
      <c r="S7" s="183"/>
      <c r="AE7" t="s">
        <v>129</v>
      </c>
    </row>
    <row r="8" spans="1:60" outlineLevel="1" x14ac:dyDescent="0.25">
      <c r="A8" s="163">
        <v>1</v>
      </c>
      <c r="B8" s="174" t="s">
        <v>130</v>
      </c>
      <c r="C8" s="193" t="s">
        <v>131</v>
      </c>
      <c r="D8" s="176" t="s">
        <v>132</v>
      </c>
      <c r="E8" s="180">
        <v>65.3</v>
      </c>
      <c r="F8" s="185">
        <v>0</v>
      </c>
      <c r="G8" s="185">
        <f>ROUND(E8*F8,2)</f>
        <v>0</v>
      </c>
      <c r="H8" s="185">
        <v>0</v>
      </c>
      <c r="I8" s="185">
        <f>ROUND(E8*H8,2)</f>
        <v>0</v>
      </c>
      <c r="J8" s="185">
        <v>45.3</v>
      </c>
      <c r="K8" s="185">
        <f>ROUND(E8*J8,2)</f>
        <v>2958.09</v>
      </c>
      <c r="L8" s="185">
        <v>21</v>
      </c>
      <c r="M8" s="185">
        <f>G8*(1+L8/100)</f>
        <v>0</v>
      </c>
      <c r="N8" s="185">
        <v>0</v>
      </c>
      <c r="O8" s="185">
        <f>ROUND(E8*N8,2)</f>
        <v>0</v>
      </c>
      <c r="P8" s="185">
        <v>0.13800000000000001</v>
      </c>
      <c r="Q8" s="185">
        <f>ROUND(E8*P8,2)</f>
        <v>9.01</v>
      </c>
      <c r="R8" s="186" t="s">
        <v>133</v>
      </c>
      <c r="S8" s="185" t="s">
        <v>134</v>
      </c>
      <c r="T8" s="162"/>
      <c r="U8" s="162"/>
      <c r="V8" s="162"/>
      <c r="W8" s="162"/>
      <c r="X8" s="162"/>
      <c r="Y8" s="162"/>
      <c r="Z8" s="162"/>
      <c r="AA8" s="162"/>
      <c r="AB8" s="162"/>
      <c r="AC8" s="162"/>
      <c r="AD8" s="162"/>
      <c r="AE8" s="162" t="s">
        <v>135</v>
      </c>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row>
    <row r="9" spans="1:60" ht="20.399999999999999" outlineLevel="1" x14ac:dyDescent="0.25">
      <c r="A9" s="163"/>
      <c r="B9" s="174"/>
      <c r="C9" s="194" t="s">
        <v>136</v>
      </c>
      <c r="D9" s="177"/>
      <c r="E9" s="181">
        <v>65.3</v>
      </c>
      <c r="F9" s="185"/>
      <c r="G9" s="185"/>
      <c r="H9" s="185"/>
      <c r="I9" s="185"/>
      <c r="J9" s="185"/>
      <c r="K9" s="185"/>
      <c r="L9" s="185"/>
      <c r="M9" s="185"/>
      <c r="N9" s="185"/>
      <c r="O9" s="185"/>
      <c r="P9" s="185"/>
      <c r="Q9" s="185"/>
      <c r="R9" s="186"/>
      <c r="S9" s="185"/>
      <c r="T9" s="162"/>
      <c r="U9" s="162"/>
      <c r="V9" s="162"/>
      <c r="W9" s="162"/>
      <c r="X9" s="162"/>
      <c r="Y9" s="162"/>
      <c r="Z9" s="162"/>
      <c r="AA9" s="162"/>
      <c r="AB9" s="162"/>
      <c r="AC9" s="162"/>
      <c r="AD9" s="162"/>
      <c r="AE9" s="162" t="s">
        <v>137</v>
      </c>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row>
    <row r="10" spans="1:60" outlineLevel="1" x14ac:dyDescent="0.25">
      <c r="A10" s="163">
        <v>2</v>
      </c>
      <c r="B10" s="174" t="s">
        <v>138</v>
      </c>
      <c r="C10" s="193" t="s">
        <v>139</v>
      </c>
      <c r="D10" s="176" t="s">
        <v>132</v>
      </c>
      <c r="E10" s="180">
        <v>65.3</v>
      </c>
      <c r="F10" s="185">
        <v>0</v>
      </c>
      <c r="G10" s="185">
        <f>ROUND(E10*F10,2)</f>
        <v>0</v>
      </c>
      <c r="H10" s="185">
        <v>0</v>
      </c>
      <c r="I10" s="185">
        <f>ROUND(E10*H10,2)</f>
        <v>0</v>
      </c>
      <c r="J10" s="185">
        <v>23.8</v>
      </c>
      <c r="K10" s="185">
        <f>ROUND(E10*J10,2)</f>
        <v>1554.14</v>
      </c>
      <c r="L10" s="185">
        <v>21</v>
      </c>
      <c r="M10" s="185">
        <f>G10*(1+L10/100)</f>
        <v>0</v>
      </c>
      <c r="N10" s="185">
        <v>0</v>
      </c>
      <c r="O10" s="185">
        <f>ROUND(E10*N10,2)</f>
        <v>0</v>
      </c>
      <c r="P10" s="185">
        <v>0.22</v>
      </c>
      <c r="Q10" s="185">
        <f>ROUND(E10*P10,2)</f>
        <v>14.37</v>
      </c>
      <c r="R10" s="186" t="s">
        <v>133</v>
      </c>
      <c r="S10" s="185" t="s">
        <v>134</v>
      </c>
      <c r="T10" s="162"/>
      <c r="U10" s="162"/>
      <c r="V10" s="162"/>
      <c r="W10" s="162"/>
      <c r="X10" s="162"/>
      <c r="Y10" s="162"/>
      <c r="Z10" s="162"/>
      <c r="AA10" s="162"/>
      <c r="AB10" s="162"/>
      <c r="AC10" s="162"/>
      <c r="AD10" s="162"/>
      <c r="AE10" s="162" t="s">
        <v>135</v>
      </c>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row>
    <row r="11" spans="1:60" ht="20.399999999999999" outlineLevel="1" x14ac:dyDescent="0.25">
      <c r="A11" s="163"/>
      <c r="B11" s="174"/>
      <c r="C11" s="194" t="s">
        <v>136</v>
      </c>
      <c r="D11" s="177"/>
      <c r="E11" s="181">
        <v>65.3</v>
      </c>
      <c r="F11" s="185"/>
      <c r="G11" s="185"/>
      <c r="H11" s="185"/>
      <c r="I11" s="185"/>
      <c r="J11" s="185"/>
      <c r="K11" s="185"/>
      <c r="L11" s="185"/>
      <c r="M11" s="185"/>
      <c r="N11" s="185"/>
      <c r="O11" s="185"/>
      <c r="P11" s="185"/>
      <c r="Q11" s="185"/>
      <c r="R11" s="186"/>
      <c r="S11" s="185"/>
      <c r="T11" s="162"/>
      <c r="U11" s="162"/>
      <c r="V11" s="162"/>
      <c r="W11" s="162"/>
      <c r="X11" s="162"/>
      <c r="Y11" s="162"/>
      <c r="Z11" s="162"/>
      <c r="AA11" s="162"/>
      <c r="AB11" s="162"/>
      <c r="AC11" s="162"/>
      <c r="AD11" s="162"/>
      <c r="AE11" s="162" t="s">
        <v>137</v>
      </c>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row>
    <row r="12" spans="1:60" outlineLevel="1" x14ac:dyDescent="0.25">
      <c r="A12" s="163">
        <v>3</v>
      </c>
      <c r="B12" s="174" t="s">
        <v>140</v>
      </c>
      <c r="C12" s="193" t="s">
        <v>141</v>
      </c>
      <c r="D12" s="176" t="s">
        <v>142</v>
      </c>
      <c r="E12" s="180">
        <v>7.8360000000000003</v>
      </c>
      <c r="F12" s="185">
        <v>0</v>
      </c>
      <c r="G12" s="185">
        <f>ROUND(E12*F12,2)</f>
        <v>0</v>
      </c>
      <c r="H12" s="185">
        <v>0</v>
      </c>
      <c r="I12" s="185">
        <f>ROUND(E12*H12,2)</f>
        <v>0</v>
      </c>
      <c r="J12" s="185">
        <v>1018</v>
      </c>
      <c r="K12" s="185">
        <f>ROUND(E12*J12,2)</f>
        <v>7977.05</v>
      </c>
      <c r="L12" s="185">
        <v>21</v>
      </c>
      <c r="M12" s="185">
        <f>G12*(1+L12/100)</f>
        <v>0</v>
      </c>
      <c r="N12" s="185">
        <v>0</v>
      </c>
      <c r="O12" s="185">
        <f>ROUND(E12*N12,2)</f>
        <v>0</v>
      </c>
      <c r="P12" s="185">
        <v>0</v>
      </c>
      <c r="Q12" s="185">
        <f>ROUND(E12*P12,2)</f>
        <v>0</v>
      </c>
      <c r="R12" s="186" t="s">
        <v>143</v>
      </c>
      <c r="S12" s="185" t="s">
        <v>134</v>
      </c>
      <c r="T12" s="162"/>
      <c r="U12" s="162"/>
      <c r="V12" s="162"/>
      <c r="W12" s="162"/>
      <c r="X12" s="162"/>
      <c r="Y12" s="162"/>
      <c r="Z12" s="162"/>
      <c r="AA12" s="162"/>
      <c r="AB12" s="162"/>
      <c r="AC12" s="162"/>
      <c r="AD12" s="162"/>
      <c r="AE12" s="162" t="s">
        <v>135</v>
      </c>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row>
    <row r="13" spans="1:60" ht="20.399999999999999" outlineLevel="1" x14ac:dyDescent="0.25">
      <c r="A13" s="163"/>
      <c r="B13" s="174"/>
      <c r="C13" s="194" t="s">
        <v>144</v>
      </c>
      <c r="D13" s="177"/>
      <c r="E13" s="181">
        <v>7.8360000000000003</v>
      </c>
      <c r="F13" s="185"/>
      <c r="G13" s="185"/>
      <c r="H13" s="185"/>
      <c r="I13" s="185"/>
      <c r="J13" s="185"/>
      <c r="K13" s="185"/>
      <c r="L13" s="185"/>
      <c r="M13" s="185"/>
      <c r="N13" s="185"/>
      <c r="O13" s="185"/>
      <c r="P13" s="185"/>
      <c r="Q13" s="185"/>
      <c r="R13" s="186"/>
      <c r="S13" s="185"/>
      <c r="T13" s="162"/>
      <c r="U13" s="162"/>
      <c r="V13" s="162"/>
      <c r="W13" s="162"/>
      <c r="X13" s="162"/>
      <c r="Y13" s="162"/>
      <c r="Z13" s="162"/>
      <c r="AA13" s="162"/>
      <c r="AB13" s="162"/>
      <c r="AC13" s="162"/>
      <c r="AD13" s="162"/>
      <c r="AE13" s="162" t="s">
        <v>137</v>
      </c>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row>
    <row r="14" spans="1:60" outlineLevel="1" x14ac:dyDescent="0.25">
      <c r="A14" s="163">
        <v>4</v>
      </c>
      <c r="B14" s="174" t="s">
        <v>145</v>
      </c>
      <c r="C14" s="193" t="s">
        <v>146</v>
      </c>
      <c r="D14" s="176" t="s">
        <v>142</v>
      </c>
      <c r="E14" s="180">
        <v>3.1343999999999999</v>
      </c>
      <c r="F14" s="185">
        <v>0</v>
      </c>
      <c r="G14" s="185">
        <f>ROUND(E14*F14,2)</f>
        <v>0</v>
      </c>
      <c r="H14" s="185">
        <v>0</v>
      </c>
      <c r="I14" s="185">
        <f>ROUND(E14*H14,2)</f>
        <v>0</v>
      </c>
      <c r="J14" s="185">
        <v>250</v>
      </c>
      <c r="K14" s="185">
        <f>ROUND(E14*J14,2)</f>
        <v>783.6</v>
      </c>
      <c r="L14" s="185">
        <v>21</v>
      </c>
      <c r="M14" s="185">
        <f>G14*(1+L14/100)</f>
        <v>0</v>
      </c>
      <c r="N14" s="185">
        <v>0</v>
      </c>
      <c r="O14" s="185">
        <f>ROUND(E14*N14,2)</f>
        <v>0</v>
      </c>
      <c r="P14" s="185">
        <v>0</v>
      </c>
      <c r="Q14" s="185">
        <f>ROUND(E14*P14,2)</f>
        <v>0</v>
      </c>
      <c r="R14" s="186" t="s">
        <v>143</v>
      </c>
      <c r="S14" s="185" t="s">
        <v>134</v>
      </c>
      <c r="T14" s="162"/>
      <c r="U14" s="162"/>
      <c r="V14" s="162"/>
      <c r="W14" s="162"/>
      <c r="X14" s="162"/>
      <c r="Y14" s="162"/>
      <c r="Z14" s="162"/>
      <c r="AA14" s="162"/>
      <c r="AB14" s="162"/>
      <c r="AC14" s="162"/>
      <c r="AD14" s="162"/>
      <c r="AE14" s="162" t="s">
        <v>135</v>
      </c>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row>
    <row r="15" spans="1:60" ht="20.399999999999999" outlineLevel="1" x14ac:dyDescent="0.25">
      <c r="A15" s="163"/>
      <c r="B15" s="174"/>
      <c r="C15" s="194" t="s">
        <v>144</v>
      </c>
      <c r="D15" s="177"/>
      <c r="E15" s="181">
        <v>7.8360000000000003</v>
      </c>
      <c r="F15" s="185"/>
      <c r="G15" s="185"/>
      <c r="H15" s="185"/>
      <c r="I15" s="185"/>
      <c r="J15" s="185"/>
      <c r="K15" s="185"/>
      <c r="L15" s="185"/>
      <c r="M15" s="185"/>
      <c r="N15" s="185"/>
      <c r="O15" s="185"/>
      <c r="P15" s="185"/>
      <c r="Q15" s="185"/>
      <c r="R15" s="186"/>
      <c r="S15" s="185"/>
      <c r="T15" s="162"/>
      <c r="U15" s="162"/>
      <c r="V15" s="162"/>
      <c r="W15" s="162"/>
      <c r="X15" s="162"/>
      <c r="Y15" s="162"/>
      <c r="Z15" s="162"/>
      <c r="AA15" s="162"/>
      <c r="AB15" s="162"/>
      <c r="AC15" s="162"/>
      <c r="AD15" s="162"/>
      <c r="AE15" s="162" t="s">
        <v>137</v>
      </c>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row>
    <row r="16" spans="1:60" ht="20.399999999999999" outlineLevel="1" x14ac:dyDescent="0.25">
      <c r="A16" s="163"/>
      <c r="B16" s="174"/>
      <c r="C16" s="194" t="s">
        <v>147</v>
      </c>
      <c r="D16" s="177"/>
      <c r="E16" s="181">
        <v>-4.7016</v>
      </c>
      <c r="F16" s="185"/>
      <c r="G16" s="185"/>
      <c r="H16" s="185"/>
      <c r="I16" s="185"/>
      <c r="J16" s="185"/>
      <c r="K16" s="185"/>
      <c r="L16" s="185"/>
      <c r="M16" s="185"/>
      <c r="N16" s="185"/>
      <c r="O16" s="185"/>
      <c r="P16" s="185"/>
      <c r="Q16" s="185"/>
      <c r="R16" s="186"/>
      <c r="S16" s="185"/>
      <c r="T16" s="162"/>
      <c r="U16" s="162"/>
      <c r="V16" s="162"/>
      <c r="W16" s="162"/>
      <c r="X16" s="162"/>
      <c r="Y16" s="162"/>
      <c r="Z16" s="162"/>
      <c r="AA16" s="162"/>
      <c r="AB16" s="162"/>
      <c r="AC16" s="162"/>
      <c r="AD16" s="162"/>
      <c r="AE16" s="162" t="s">
        <v>137</v>
      </c>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row>
    <row r="17" spans="1:60" outlineLevel="1" x14ac:dyDescent="0.25">
      <c r="A17" s="163">
        <v>5</v>
      </c>
      <c r="B17" s="174" t="s">
        <v>148</v>
      </c>
      <c r="C17" s="193" t="s">
        <v>149</v>
      </c>
      <c r="D17" s="176" t="s">
        <v>142</v>
      </c>
      <c r="E17" s="180">
        <v>4.7016</v>
      </c>
      <c r="F17" s="185">
        <v>0</v>
      </c>
      <c r="G17" s="185">
        <f>ROUND(E17*F17,2)</f>
        <v>0</v>
      </c>
      <c r="H17" s="185">
        <v>0</v>
      </c>
      <c r="I17" s="185">
        <f>ROUND(E17*H17,2)</f>
        <v>0</v>
      </c>
      <c r="J17" s="185">
        <v>338</v>
      </c>
      <c r="K17" s="185">
        <f>ROUND(E17*J17,2)</f>
        <v>1589.14</v>
      </c>
      <c r="L17" s="185">
        <v>21</v>
      </c>
      <c r="M17" s="185">
        <f>G17*(1+L17/100)</f>
        <v>0</v>
      </c>
      <c r="N17" s="185">
        <v>0</v>
      </c>
      <c r="O17" s="185">
        <f>ROUND(E17*N17,2)</f>
        <v>0</v>
      </c>
      <c r="P17" s="185">
        <v>0</v>
      </c>
      <c r="Q17" s="185">
        <f>ROUND(E17*P17,2)</f>
        <v>0</v>
      </c>
      <c r="R17" s="186" t="s">
        <v>143</v>
      </c>
      <c r="S17" s="185" t="s">
        <v>134</v>
      </c>
      <c r="T17" s="162"/>
      <c r="U17" s="162"/>
      <c r="V17" s="162"/>
      <c r="W17" s="162"/>
      <c r="X17" s="162"/>
      <c r="Y17" s="162"/>
      <c r="Z17" s="162"/>
      <c r="AA17" s="162"/>
      <c r="AB17" s="162"/>
      <c r="AC17" s="162"/>
      <c r="AD17" s="162"/>
      <c r="AE17" s="162" t="s">
        <v>135</v>
      </c>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row>
    <row r="18" spans="1:60" ht="20.399999999999999" outlineLevel="1" x14ac:dyDescent="0.25">
      <c r="A18" s="163"/>
      <c r="B18" s="174"/>
      <c r="C18" s="194" t="s">
        <v>150</v>
      </c>
      <c r="D18" s="177"/>
      <c r="E18" s="181">
        <v>4.7016</v>
      </c>
      <c r="F18" s="185"/>
      <c r="G18" s="185"/>
      <c r="H18" s="185"/>
      <c r="I18" s="185"/>
      <c r="J18" s="185"/>
      <c r="K18" s="185"/>
      <c r="L18" s="185"/>
      <c r="M18" s="185"/>
      <c r="N18" s="185"/>
      <c r="O18" s="185"/>
      <c r="P18" s="185"/>
      <c r="Q18" s="185"/>
      <c r="R18" s="186"/>
      <c r="S18" s="185"/>
      <c r="T18" s="162"/>
      <c r="U18" s="162"/>
      <c r="V18" s="162"/>
      <c r="W18" s="162"/>
      <c r="X18" s="162"/>
      <c r="Y18" s="162"/>
      <c r="Z18" s="162"/>
      <c r="AA18" s="162"/>
      <c r="AB18" s="162"/>
      <c r="AC18" s="162"/>
      <c r="AD18" s="162"/>
      <c r="AE18" s="162" t="s">
        <v>137</v>
      </c>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row>
    <row r="19" spans="1:60" outlineLevel="1" x14ac:dyDescent="0.25">
      <c r="A19" s="163">
        <v>6</v>
      </c>
      <c r="B19" s="174" t="s">
        <v>151</v>
      </c>
      <c r="C19" s="193" t="s">
        <v>152</v>
      </c>
      <c r="D19" s="176" t="s">
        <v>153</v>
      </c>
      <c r="E19" s="180">
        <v>5.0150399999999999</v>
      </c>
      <c r="F19" s="185">
        <v>0</v>
      </c>
      <c r="G19" s="185">
        <f>ROUND(E19*F19,2)</f>
        <v>0</v>
      </c>
      <c r="H19" s="185">
        <v>0</v>
      </c>
      <c r="I19" s="185">
        <f>ROUND(E19*H19,2)</f>
        <v>0</v>
      </c>
      <c r="J19" s="185">
        <v>250</v>
      </c>
      <c r="K19" s="185">
        <f>ROUND(E19*J19,2)</f>
        <v>1253.76</v>
      </c>
      <c r="L19" s="185">
        <v>21</v>
      </c>
      <c r="M19" s="185">
        <f>G19*(1+L19/100)</f>
        <v>0</v>
      </c>
      <c r="N19" s="185">
        <v>0</v>
      </c>
      <c r="O19" s="185">
        <f>ROUND(E19*N19,2)</f>
        <v>0</v>
      </c>
      <c r="P19" s="185">
        <v>0</v>
      </c>
      <c r="Q19" s="185">
        <f>ROUND(E19*P19,2)</f>
        <v>0</v>
      </c>
      <c r="R19" s="186"/>
      <c r="S19" s="185" t="s">
        <v>154</v>
      </c>
      <c r="T19" s="162"/>
      <c r="U19" s="162"/>
      <c r="V19" s="162"/>
      <c r="W19" s="162"/>
      <c r="X19" s="162"/>
      <c r="Y19" s="162"/>
      <c r="Z19" s="162"/>
      <c r="AA19" s="162"/>
      <c r="AB19" s="162"/>
      <c r="AC19" s="162"/>
      <c r="AD19" s="162"/>
      <c r="AE19" s="162" t="s">
        <v>155</v>
      </c>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row>
    <row r="20" spans="1:60" outlineLevel="1" x14ac:dyDescent="0.25">
      <c r="A20" s="163"/>
      <c r="B20" s="174"/>
      <c r="C20" s="194" t="s">
        <v>156</v>
      </c>
      <c r="D20" s="177"/>
      <c r="E20" s="181">
        <v>5.0150399999999999</v>
      </c>
      <c r="F20" s="185"/>
      <c r="G20" s="185"/>
      <c r="H20" s="185"/>
      <c r="I20" s="185"/>
      <c r="J20" s="185"/>
      <c r="K20" s="185"/>
      <c r="L20" s="185"/>
      <c r="M20" s="185"/>
      <c r="N20" s="185"/>
      <c r="O20" s="185"/>
      <c r="P20" s="185"/>
      <c r="Q20" s="185"/>
      <c r="R20" s="186"/>
      <c r="S20" s="185"/>
      <c r="T20" s="162"/>
      <c r="U20" s="162"/>
      <c r="V20" s="162"/>
      <c r="W20" s="162"/>
      <c r="X20" s="162"/>
      <c r="Y20" s="162"/>
      <c r="Z20" s="162"/>
      <c r="AA20" s="162"/>
      <c r="AB20" s="162"/>
      <c r="AC20" s="162"/>
      <c r="AD20" s="162"/>
      <c r="AE20" s="162" t="s">
        <v>137</v>
      </c>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row>
    <row r="21" spans="1:60" x14ac:dyDescent="0.25">
      <c r="A21" s="170" t="s">
        <v>128</v>
      </c>
      <c r="B21" s="175" t="s">
        <v>64</v>
      </c>
      <c r="C21" s="195" t="s">
        <v>65</v>
      </c>
      <c r="D21" s="178"/>
      <c r="E21" s="182"/>
      <c r="F21" s="187"/>
      <c r="G21" s="187">
        <f>SUM(G22:G35)</f>
        <v>0</v>
      </c>
      <c r="H21" s="187"/>
      <c r="I21" s="187">
        <f>SUM(I22:I35)</f>
        <v>24211.27</v>
      </c>
      <c r="J21" s="187"/>
      <c r="K21" s="187">
        <f>SUM(K22:K35)</f>
        <v>2672322.14</v>
      </c>
      <c r="L21" s="187"/>
      <c r="M21" s="187">
        <f>SUM(M22:M35)</f>
        <v>0</v>
      </c>
      <c r="N21" s="187"/>
      <c r="O21" s="187">
        <f>SUM(O22:O35)</f>
        <v>20.13</v>
      </c>
      <c r="P21" s="187"/>
      <c r="Q21" s="187">
        <f>SUM(Q22:Q35)</f>
        <v>0</v>
      </c>
      <c r="R21" s="188"/>
      <c r="S21" s="187"/>
      <c r="AE21" t="s">
        <v>129</v>
      </c>
    </row>
    <row r="22" spans="1:60" outlineLevel="1" x14ac:dyDescent="0.25">
      <c r="A22" s="163">
        <v>7</v>
      </c>
      <c r="B22" s="174" t="s">
        <v>157</v>
      </c>
      <c r="C22" s="193" t="s">
        <v>158</v>
      </c>
      <c r="D22" s="176" t="s">
        <v>132</v>
      </c>
      <c r="E22" s="180">
        <v>30.378</v>
      </c>
      <c r="F22" s="185">
        <v>0</v>
      </c>
      <c r="G22" s="185">
        <f>ROUND(E22*F22,2)</f>
        <v>0</v>
      </c>
      <c r="H22" s="185">
        <v>797</v>
      </c>
      <c r="I22" s="185">
        <f>ROUND(E22*H22,2)</f>
        <v>24211.27</v>
      </c>
      <c r="J22" s="185">
        <v>261</v>
      </c>
      <c r="K22" s="185">
        <f>ROUND(E22*J22,2)</f>
        <v>7928.66</v>
      </c>
      <c r="L22" s="185">
        <v>21</v>
      </c>
      <c r="M22" s="185">
        <f>G22*(1+L22/100)</f>
        <v>0</v>
      </c>
      <c r="N22" s="185">
        <v>0.21572</v>
      </c>
      <c r="O22" s="185">
        <f>ROUND(E22*N22,2)</f>
        <v>6.55</v>
      </c>
      <c r="P22" s="185">
        <v>0</v>
      </c>
      <c r="Q22" s="185">
        <f>ROUND(E22*P22,2)</f>
        <v>0</v>
      </c>
      <c r="R22" s="186" t="s">
        <v>159</v>
      </c>
      <c r="S22" s="185" t="s">
        <v>134</v>
      </c>
      <c r="T22" s="162"/>
      <c r="U22" s="162"/>
      <c r="V22" s="162"/>
      <c r="W22" s="162"/>
      <c r="X22" s="162"/>
      <c r="Y22" s="162"/>
      <c r="Z22" s="162"/>
      <c r="AA22" s="162"/>
      <c r="AB22" s="162"/>
      <c r="AC22" s="162"/>
      <c r="AD22" s="162"/>
      <c r="AE22" s="162" t="s">
        <v>135</v>
      </c>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row>
    <row r="23" spans="1:60" outlineLevel="1" x14ac:dyDescent="0.25">
      <c r="A23" s="163"/>
      <c r="B23" s="174"/>
      <c r="C23" s="194" t="s">
        <v>160</v>
      </c>
      <c r="D23" s="177"/>
      <c r="E23" s="181">
        <v>30.378</v>
      </c>
      <c r="F23" s="185"/>
      <c r="G23" s="185"/>
      <c r="H23" s="185"/>
      <c r="I23" s="185"/>
      <c r="J23" s="185"/>
      <c r="K23" s="185"/>
      <c r="L23" s="185"/>
      <c r="M23" s="185"/>
      <c r="N23" s="185"/>
      <c r="O23" s="185"/>
      <c r="P23" s="185"/>
      <c r="Q23" s="185"/>
      <c r="R23" s="186"/>
      <c r="S23" s="185"/>
      <c r="T23" s="162"/>
      <c r="U23" s="162"/>
      <c r="V23" s="162"/>
      <c r="W23" s="162"/>
      <c r="X23" s="162"/>
      <c r="Y23" s="162"/>
      <c r="Z23" s="162"/>
      <c r="AA23" s="162"/>
      <c r="AB23" s="162"/>
      <c r="AC23" s="162"/>
      <c r="AD23" s="162"/>
      <c r="AE23" s="162" t="s">
        <v>137</v>
      </c>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row>
    <row r="24" spans="1:60" outlineLevel="1" x14ac:dyDescent="0.25">
      <c r="A24" s="163">
        <v>8</v>
      </c>
      <c r="B24" s="174" t="s">
        <v>161</v>
      </c>
      <c r="C24" s="193" t="s">
        <v>162</v>
      </c>
      <c r="D24" s="176" t="s">
        <v>132</v>
      </c>
      <c r="E24" s="180">
        <v>560.39143999999999</v>
      </c>
      <c r="F24" s="185">
        <v>0</v>
      </c>
      <c r="G24" s="185">
        <f>ROUND(E24*F24,2)</f>
        <v>0</v>
      </c>
      <c r="H24" s="185">
        <v>0</v>
      </c>
      <c r="I24" s="185">
        <f>ROUND(E24*H24,2)</f>
        <v>0</v>
      </c>
      <c r="J24" s="185">
        <v>4500</v>
      </c>
      <c r="K24" s="185">
        <f>ROUND(E24*J24,2)</f>
        <v>2521761.48</v>
      </c>
      <c r="L24" s="185">
        <v>21</v>
      </c>
      <c r="M24" s="185">
        <f>G24*(1+L24/100)</f>
        <v>0</v>
      </c>
      <c r="N24" s="185">
        <v>0</v>
      </c>
      <c r="O24" s="185">
        <f>ROUND(E24*N24,2)</f>
        <v>0</v>
      </c>
      <c r="P24" s="185">
        <v>0</v>
      </c>
      <c r="Q24" s="185">
        <f>ROUND(E24*P24,2)</f>
        <v>0</v>
      </c>
      <c r="R24" s="186"/>
      <c r="S24" s="185" t="s">
        <v>154</v>
      </c>
      <c r="T24" s="162"/>
      <c r="U24" s="162"/>
      <c r="V24" s="162"/>
      <c r="W24" s="162"/>
      <c r="X24" s="162"/>
      <c r="Y24" s="162"/>
      <c r="Z24" s="162"/>
      <c r="AA24" s="162"/>
      <c r="AB24" s="162"/>
      <c r="AC24" s="162"/>
      <c r="AD24" s="162"/>
      <c r="AE24" s="162" t="s">
        <v>135</v>
      </c>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row>
    <row r="25" spans="1:60" ht="41.4" outlineLevel="1" x14ac:dyDescent="0.25">
      <c r="A25" s="163"/>
      <c r="B25" s="174"/>
      <c r="C25" s="322" t="s">
        <v>163</v>
      </c>
      <c r="D25" s="323"/>
      <c r="E25" s="324"/>
      <c r="F25" s="325"/>
      <c r="G25" s="326"/>
      <c r="H25" s="185"/>
      <c r="I25" s="185"/>
      <c r="J25" s="185"/>
      <c r="K25" s="185"/>
      <c r="L25" s="185"/>
      <c r="M25" s="185"/>
      <c r="N25" s="185"/>
      <c r="O25" s="185"/>
      <c r="P25" s="185"/>
      <c r="Q25" s="185"/>
      <c r="R25" s="186"/>
      <c r="S25" s="185"/>
      <c r="T25" s="162"/>
      <c r="U25" s="162"/>
      <c r="V25" s="162"/>
      <c r="W25" s="162"/>
      <c r="X25" s="162"/>
      <c r="Y25" s="162"/>
      <c r="Z25" s="162"/>
      <c r="AA25" s="162"/>
      <c r="AB25" s="162"/>
      <c r="AC25" s="162"/>
      <c r="AD25" s="162"/>
      <c r="AE25" s="162" t="s">
        <v>164</v>
      </c>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71" t="str">
        <f>C25</f>
        <v>Dodávka a montáž nového kompletního opláštění tělocvičny. Včetně všech klempířských výrobků L1 až L16 + všech zámečnických výrobků Z1 až Z15 + všech kovoplastických a plastických výrobků KS 1 až KS8, PP9, PN10,PN11 + všech truhlářských výrobků TR1 až TR6. Včetně dodávky a montáže všech tepelných izolací (EPS nebo MV) dle PD.</v>
      </c>
      <c r="BB25" s="162"/>
      <c r="BC25" s="162"/>
      <c r="BD25" s="162"/>
      <c r="BE25" s="162"/>
      <c r="BF25" s="162"/>
      <c r="BG25" s="162"/>
      <c r="BH25" s="162"/>
    </row>
    <row r="26" spans="1:60" outlineLevel="1" x14ac:dyDescent="0.25">
      <c r="A26" s="163"/>
      <c r="B26" s="174"/>
      <c r="C26" s="322" t="s">
        <v>165</v>
      </c>
      <c r="D26" s="323"/>
      <c r="E26" s="324"/>
      <c r="F26" s="325"/>
      <c r="G26" s="326"/>
      <c r="H26" s="185"/>
      <c r="I26" s="185"/>
      <c r="J26" s="185"/>
      <c r="K26" s="185"/>
      <c r="L26" s="185"/>
      <c r="M26" s="185"/>
      <c r="N26" s="185"/>
      <c r="O26" s="185"/>
      <c r="P26" s="185"/>
      <c r="Q26" s="185"/>
      <c r="R26" s="186"/>
      <c r="S26" s="185"/>
      <c r="T26" s="162"/>
      <c r="U26" s="162"/>
      <c r="V26" s="162"/>
      <c r="W26" s="162"/>
      <c r="X26" s="162"/>
      <c r="Y26" s="162"/>
      <c r="Z26" s="162"/>
      <c r="AA26" s="162"/>
      <c r="AB26" s="162"/>
      <c r="AC26" s="162"/>
      <c r="AD26" s="162"/>
      <c r="AE26" s="162" t="s">
        <v>164</v>
      </c>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71" t="str">
        <f>C26</f>
        <v>Přesná specifikace viz. PD. Včetně montážních plošin.</v>
      </c>
      <c r="BB26" s="162"/>
      <c r="BC26" s="162"/>
      <c r="BD26" s="162"/>
      <c r="BE26" s="162"/>
      <c r="BF26" s="162"/>
      <c r="BG26" s="162"/>
      <c r="BH26" s="162"/>
    </row>
    <row r="27" spans="1:60" outlineLevel="1" x14ac:dyDescent="0.25">
      <c r="A27" s="163"/>
      <c r="B27" s="174"/>
      <c r="C27" s="194" t="s">
        <v>166</v>
      </c>
      <c r="D27" s="177"/>
      <c r="E27" s="181">
        <v>263.43596000000002</v>
      </c>
      <c r="F27" s="185"/>
      <c r="G27" s="185"/>
      <c r="H27" s="185"/>
      <c r="I27" s="185"/>
      <c r="J27" s="185"/>
      <c r="K27" s="185"/>
      <c r="L27" s="185"/>
      <c r="M27" s="185"/>
      <c r="N27" s="185"/>
      <c r="O27" s="185"/>
      <c r="P27" s="185"/>
      <c r="Q27" s="185"/>
      <c r="R27" s="186"/>
      <c r="S27" s="185"/>
      <c r="T27" s="162"/>
      <c r="U27" s="162"/>
      <c r="V27" s="162"/>
      <c r="W27" s="162"/>
      <c r="X27" s="162"/>
      <c r="Y27" s="162"/>
      <c r="Z27" s="162"/>
      <c r="AA27" s="162"/>
      <c r="AB27" s="162"/>
      <c r="AC27" s="162"/>
      <c r="AD27" s="162"/>
      <c r="AE27" s="162" t="s">
        <v>137</v>
      </c>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row>
    <row r="28" spans="1:60" outlineLevel="1" x14ac:dyDescent="0.25">
      <c r="A28" s="163"/>
      <c r="B28" s="174"/>
      <c r="C28" s="194" t="s">
        <v>167</v>
      </c>
      <c r="D28" s="177"/>
      <c r="E28" s="181">
        <v>-64.8</v>
      </c>
      <c r="F28" s="185"/>
      <c r="G28" s="185"/>
      <c r="H28" s="185"/>
      <c r="I28" s="185"/>
      <c r="J28" s="185"/>
      <c r="K28" s="185"/>
      <c r="L28" s="185"/>
      <c r="M28" s="185"/>
      <c r="N28" s="185"/>
      <c r="O28" s="185"/>
      <c r="P28" s="185"/>
      <c r="Q28" s="185"/>
      <c r="R28" s="186"/>
      <c r="S28" s="185"/>
      <c r="T28" s="162"/>
      <c r="U28" s="162"/>
      <c r="V28" s="162"/>
      <c r="W28" s="162"/>
      <c r="X28" s="162"/>
      <c r="Y28" s="162"/>
      <c r="Z28" s="162"/>
      <c r="AA28" s="162"/>
      <c r="AB28" s="162"/>
      <c r="AC28" s="162"/>
      <c r="AD28" s="162"/>
      <c r="AE28" s="162" t="s">
        <v>137</v>
      </c>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row>
    <row r="29" spans="1:60" outlineLevel="1" x14ac:dyDescent="0.25">
      <c r="A29" s="163"/>
      <c r="B29" s="174"/>
      <c r="C29" s="194" t="s">
        <v>168</v>
      </c>
      <c r="D29" s="177"/>
      <c r="E29" s="181">
        <v>145.45196000000001</v>
      </c>
      <c r="F29" s="185"/>
      <c r="G29" s="185"/>
      <c r="H29" s="185"/>
      <c r="I29" s="185"/>
      <c r="J29" s="185"/>
      <c r="K29" s="185"/>
      <c r="L29" s="185"/>
      <c r="M29" s="185"/>
      <c r="N29" s="185"/>
      <c r="O29" s="185"/>
      <c r="P29" s="185"/>
      <c r="Q29" s="185"/>
      <c r="R29" s="186"/>
      <c r="S29" s="185"/>
      <c r="T29" s="162"/>
      <c r="U29" s="162"/>
      <c r="V29" s="162"/>
      <c r="W29" s="162"/>
      <c r="X29" s="162"/>
      <c r="Y29" s="162"/>
      <c r="Z29" s="162"/>
      <c r="AA29" s="162"/>
      <c r="AB29" s="162"/>
      <c r="AC29" s="162"/>
      <c r="AD29" s="162"/>
      <c r="AE29" s="162" t="s">
        <v>137</v>
      </c>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row>
    <row r="30" spans="1:60" outlineLevel="1" x14ac:dyDescent="0.25">
      <c r="A30" s="163"/>
      <c r="B30" s="174"/>
      <c r="C30" s="194" t="s">
        <v>169</v>
      </c>
      <c r="D30" s="177"/>
      <c r="E30" s="181">
        <v>-36</v>
      </c>
      <c r="F30" s="185"/>
      <c r="G30" s="185"/>
      <c r="H30" s="185"/>
      <c r="I30" s="185"/>
      <c r="J30" s="185"/>
      <c r="K30" s="185"/>
      <c r="L30" s="185"/>
      <c r="M30" s="185"/>
      <c r="N30" s="185"/>
      <c r="O30" s="185"/>
      <c r="P30" s="185"/>
      <c r="Q30" s="185"/>
      <c r="R30" s="186"/>
      <c r="S30" s="185"/>
      <c r="T30" s="162"/>
      <c r="U30" s="162"/>
      <c r="V30" s="162"/>
      <c r="W30" s="162"/>
      <c r="X30" s="162"/>
      <c r="Y30" s="162"/>
      <c r="Z30" s="162"/>
      <c r="AA30" s="162"/>
      <c r="AB30" s="162"/>
      <c r="AC30" s="162"/>
      <c r="AD30" s="162"/>
      <c r="AE30" s="162" t="s">
        <v>137</v>
      </c>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row>
    <row r="31" spans="1:60" outlineLevel="1" x14ac:dyDescent="0.25">
      <c r="A31" s="163"/>
      <c r="B31" s="174"/>
      <c r="C31" s="194" t="s">
        <v>170</v>
      </c>
      <c r="D31" s="177"/>
      <c r="E31" s="181">
        <v>88.766360000000006</v>
      </c>
      <c r="F31" s="185"/>
      <c r="G31" s="185"/>
      <c r="H31" s="185"/>
      <c r="I31" s="185"/>
      <c r="J31" s="185"/>
      <c r="K31" s="185"/>
      <c r="L31" s="185"/>
      <c r="M31" s="185"/>
      <c r="N31" s="185"/>
      <c r="O31" s="185"/>
      <c r="P31" s="185"/>
      <c r="Q31" s="185"/>
      <c r="R31" s="186"/>
      <c r="S31" s="185"/>
      <c r="T31" s="162"/>
      <c r="U31" s="162"/>
      <c r="V31" s="162"/>
      <c r="W31" s="162"/>
      <c r="X31" s="162"/>
      <c r="Y31" s="162"/>
      <c r="Z31" s="162"/>
      <c r="AA31" s="162"/>
      <c r="AB31" s="162"/>
      <c r="AC31" s="162"/>
      <c r="AD31" s="162"/>
      <c r="AE31" s="162" t="s">
        <v>137</v>
      </c>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row>
    <row r="32" spans="1:60" outlineLevel="1" x14ac:dyDescent="0.25">
      <c r="A32" s="163"/>
      <c r="B32" s="174"/>
      <c r="C32" s="194" t="s">
        <v>171</v>
      </c>
      <c r="D32" s="177"/>
      <c r="E32" s="181">
        <v>163.53716</v>
      </c>
      <c r="F32" s="185"/>
      <c r="G32" s="185"/>
      <c r="H32" s="185"/>
      <c r="I32" s="185"/>
      <c r="J32" s="185"/>
      <c r="K32" s="185"/>
      <c r="L32" s="185"/>
      <c r="M32" s="185"/>
      <c r="N32" s="185"/>
      <c r="O32" s="185"/>
      <c r="P32" s="185"/>
      <c r="Q32" s="185"/>
      <c r="R32" s="186"/>
      <c r="S32" s="185"/>
      <c r="T32" s="162"/>
      <c r="U32" s="162"/>
      <c r="V32" s="162"/>
      <c r="W32" s="162"/>
      <c r="X32" s="162"/>
      <c r="Y32" s="162"/>
      <c r="Z32" s="162"/>
      <c r="AA32" s="162"/>
      <c r="AB32" s="162"/>
      <c r="AC32" s="162"/>
      <c r="AD32" s="162"/>
      <c r="AE32" s="162" t="s">
        <v>137</v>
      </c>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row>
    <row r="33" spans="1:60" outlineLevel="1" x14ac:dyDescent="0.25">
      <c r="A33" s="163">
        <v>9</v>
      </c>
      <c r="B33" s="174" t="s">
        <v>172</v>
      </c>
      <c r="C33" s="193" t="s">
        <v>173</v>
      </c>
      <c r="D33" s="176" t="s">
        <v>174</v>
      </c>
      <c r="E33" s="180">
        <v>135.84</v>
      </c>
      <c r="F33" s="185">
        <v>0</v>
      </c>
      <c r="G33" s="185">
        <f>ROUND(E33*F33,2)</f>
        <v>0</v>
      </c>
      <c r="H33" s="185">
        <v>0</v>
      </c>
      <c r="I33" s="185">
        <f>ROUND(E33*H33,2)</f>
        <v>0</v>
      </c>
      <c r="J33" s="185">
        <v>1050</v>
      </c>
      <c r="K33" s="185">
        <f>ROUND(E33*J33,2)</f>
        <v>142632</v>
      </c>
      <c r="L33" s="185">
        <v>21</v>
      </c>
      <c r="M33" s="185">
        <f>G33*(1+L33/100)</f>
        <v>0</v>
      </c>
      <c r="N33" s="185">
        <v>0.1</v>
      </c>
      <c r="O33" s="185">
        <f>ROUND(E33*N33,2)</f>
        <v>13.58</v>
      </c>
      <c r="P33" s="185">
        <v>0</v>
      </c>
      <c r="Q33" s="185">
        <f>ROUND(E33*P33,2)</f>
        <v>0</v>
      </c>
      <c r="R33" s="186"/>
      <c r="S33" s="185" t="s">
        <v>154</v>
      </c>
      <c r="T33" s="162"/>
      <c r="U33" s="162"/>
      <c r="V33" s="162"/>
      <c r="W33" s="162"/>
      <c r="X33" s="162"/>
      <c r="Y33" s="162"/>
      <c r="Z33" s="162"/>
      <c r="AA33" s="162"/>
      <c r="AB33" s="162"/>
      <c r="AC33" s="162"/>
      <c r="AD33" s="162"/>
      <c r="AE33" s="162" t="s">
        <v>135</v>
      </c>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outlineLevel="1" x14ac:dyDescent="0.25">
      <c r="A34" s="163"/>
      <c r="B34" s="174"/>
      <c r="C34" s="322" t="s">
        <v>175</v>
      </c>
      <c r="D34" s="323"/>
      <c r="E34" s="324"/>
      <c r="F34" s="325"/>
      <c r="G34" s="326"/>
      <c r="H34" s="185"/>
      <c r="I34" s="185"/>
      <c r="J34" s="185"/>
      <c r="K34" s="185"/>
      <c r="L34" s="185"/>
      <c r="M34" s="185"/>
      <c r="N34" s="185"/>
      <c r="O34" s="185"/>
      <c r="P34" s="185"/>
      <c r="Q34" s="185"/>
      <c r="R34" s="186"/>
      <c r="S34" s="185"/>
      <c r="T34" s="162"/>
      <c r="U34" s="162"/>
      <c r="V34" s="162"/>
      <c r="W34" s="162"/>
      <c r="X34" s="162"/>
      <c r="Y34" s="162"/>
      <c r="Z34" s="162"/>
      <c r="AA34" s="162"/>
      <c r="AB34" s="162"/>
      <c r="AC34" s="162"/>
      <c r="AD34" s="162"/>
      <c r="AE34" s="162" t="s">
        <v>164</v>
      </c>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71" t="str">
        <f>C34</f>
        <v>Demontáž stávajícího opláštění budovy tělocvičny. Panely KORD nad okny.</v>
      </c>
      <c r="BB34" s="162"/>
      <c r="BC34" s="162"/>
      <c r="BD34" s="162"/>
      <c r="BE34" s="162"/>
      <c r="BF34" s="162"/>
      <c r="BG34" s="162"/>
      <c r="BH34" s="162"/>
    </row>
    <row r="35" spans="1:60" outlineLevel="1" x14ac:dyDescent="0.25">
      <c r="A35" s="163"/>
      <c r="B35" s="174"/>
      <c r="C35" s="194" t="s">
        <v>176</v>
      </c>
      <c r="D35" s="177"/>
      <c r="E35" s="181">
        <v>135.84</v>
      </c>
      <c r="F35" s="185"/>
      <c r="G35" s="185"/>
      <c r="H35" s="185"/>
      <c r="I35" s="185"/>
      <c r="J35" s="185"/>
      <c r="K35" s="185"/>
      <c r="L35" s="185"/>
      <c r="M35" s="185"/>
      <c r="N35" s="185"/>
      <c r="O35" s="185"/>
      <c r="P35" s="185"/>
      <c r="Q35" s="185"/>
      <c r="R35" s="186"/>
      <c r="S35" s="185"/>
      <c r="T35" s="162"/>
      <c r="U35" s="162"/>
      <c r="V35" s="162"/>
      <c r="W35" s="162"/>
      <c r="X35" s="162"/>
      <c r="Y35" s="162"/>
      <c r="Z35" s="162"/>
      <c r="AA35" s="162"/>
      <c r="AB35" s="162"/>
      <c r="AC35" s="162"/>
      <c r="AD35" s="162"/>
      <c r="AE35" s="162" t="s">
        <v>137</v>
      </c>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row>
    <row r="36" spans="1:60" x14ac:dyDescent="0.25">
      <c r="A36" s="170" t="s">
        <v>128</v>
      </c>
      <c r="B36" s="175" t="s">
        <v>66</v>
      </c>
      <c r="C36" s="195" t="s">
        <v>67</v>
      </c>
      <c r="D36" s="178"/>
      <c r="E36" s="182"/>
      <c r="F36" s="187"/>
      <c r="G36" s="187">
        <f>SUM(G37:G40)</f>
        <v>0</v>
      </c>
      <c r="H36" s="187"/>
      <c r="I36" s="187">
        <f>SUM(I37:I40)</f>
        <v>27947.1</v>
      </c>
      <c r="J36" s="187"/>
      <c r="K36" s="187">
        <f>SUM(K37:K40)</f>
        <v>9600.4000000000015</v>
      </c>
      <c r="L36" s="187"/>
      <c r="M36" s="187">
        <f>SUM(M37:M40)</f>
        <v>0</v>
      </c>
      <c r="N36" s="187"/>
      <c r="O36" s="187">
        <f>SUM(O37:O40)</f>
        <v>26.22</v>
      </c>
      <c r="P36" s="187"/>
      <c r="Q36" s="187">
        <f>SUM(Q37:Q40)</f>
        <v>0</v>
      </c>
      <c r="R36" s="188"/>
      <c r="S36" s="187"/>
      <c r="AE36" t="s">
        <v>129</v>
      </c>
    </row>
    <row r="37" spans="1:60" outlineLevel="1" x14ac:dyDescent="0.25">
      <c r="A37" s="163">
        <v>10</v>
      </c>
      <c r="B37" s="174" t="s">
        <v>177</v>
      </c>
      <c r="C37" s="193" t="s">
        <v>178</v>
      </c>
      <c r="D37" s="176" t="s">
        <v>132</v>
      </c>
      <c r="E37" s="180">
        <v>65.3</v>
      </c>
      <c r="F37" s="185">
        <v>0</v>
      </c>
      <c r="G37" s="185">
        <f>ROUND(E37*F37,2)</f>
        <v>0</v>
      </c>
      <c r="H37" s="185">
        <v>89.59</v>
      </c>
      <c r="I37" s="185">
        <f>ROUND(E37*H37,2)</f>
        <v>5850.23</v>
      </c>
      <c r="J37" s="185">
        <v>19.91</v>
      </c>
      <c r="K37" s="185">
        <f>ROUND(E37*J37,2)</f>
        <v>1300.1199999999999</v>
      </c>
      <c r="L37" s="185">
        <v>21</v>
      </c>
      <c r="M37" s="185">
        <f>G37*(1+L37/100)</f>
        <v>0</v>
      </c>
      <c r="N37" s="185">
        <v>0.2205</v>
      </c>
      <c r="O37" s="185">
        <f>ROUND(E37*N37,2)</f>
        <v>14.4</v>
      </c>
      <c r="P37" s="185">
        <v>0</v>
      </c>
      <c r="Q37" s="185">
        <f>ROUND(E37*P37,2)</f>
        <v>0</v>
      </c>
      <c r="R37" s="186" t="s">
        <v>133</v>
      </c>
      <c r="S37" s="185" t="s">
        <v>134</v>
      </c>
      <c r="T37" s="162"/>
      <c r="U37" s="162"/>
      <c r="V37" s="162"/>
      <c r="W37" s="162"/>
      <c r="X37" s="162"/>
      <c r="Y37" s="162"/>
      <c r="Z37" s="162"/>
      <c r="AA37" s="162"/>
      <c r="AB37" s="162"/>
      <c r="AC37" s="162"/>
      <c r="AD37" s="162"/>
      <c r="AE37" s="162" t="s">
        <v>179</v>
      </c>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row>
    <row r="38" spans="1:60" ht="20.399999999999999" outlineLevel="1" x14ac:dyDescent="0.25">
      <c r="A38" s="163"/>
      <c r="B38" s="174"/>
      <c r="C38" s="194" t="s">
        <v>180</v>
      </c>
      <c r="D38" s="177"/>
      <c r="E38" s="181">
        <v>65.3</v>
      </c>
      <c r="F38" s="185"/>
      <c r="G38" s="185"/>
      <c r="H38" s="185"/>
      <c r="I38" s="185"/>
      <c r="J38" s="185"/>
      <c r="K38" s="185"/>
      <c r="L38" s="185"/>
      <c r="M38" s="185"/>
      <c r="N38" s="185"/>
      <c r="O38" s="185"/>
      <c r="P38" s="185"/>
      <c r="Q38" s="185"/>
      <c r="R38" s="186"/>
      <c r="S38" s="185"/>
      <c r="T38" s="162"/>
      <c r="U38" s="162"/>
      <c r="V38" s="162"/>
      <c r="W38" s="162"/>
      <c r="X38" s="162"/>
      <c r="Y38" s="162"/>
      <c r="Z38" s="162"/>
      <c r="AA38" s="162"/>
      <c r="AB38" s="162"/>
      <c r="AC38" s="162"/>
      <c r="AD38" s="162"/>
      <c r="AE38" s="162" t="s">
        <v>137</v>
      </c>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row>
    <row r="39" spans="1:60" ht="20.399999999999999" outlineLevel="1" x14ac:dyDescent="0.25">
      <c r="A39" s="163">
        <v>11</v>
      </c>
      <c r="B39" s="174" t="s">
        <v>181</v>
      </c>
      <c r="C39" s="193" t="s">
        <v>182</v>
      </c>
      <c r="D39" s="176" t="s">
        <v>132</v>
      </c>
      <c r="E39" s="180">
        <v>65.3</v>
      </c>
      <c r="F39" s="185">
        <v>0</v>
      </c>
      <c r="G39" s="185">
        <f>ROUND(E39*F39,2)</f>
        <v>0</v>
      </c>
      <c r="H39" s="185">
        <v>338.39</v>
      </c>
      <c r="I39" s="185">
        <f>ROUND(E39*H39,2)</f>
        <v>22096.87</v>
      </c>
      <c r="J39" s="185">
        <v>127.11</v>
      </c>
      <c r="K39" s="185">
        <f>ROUND(E39*J39,2)</f>
        <v>8300.2800000000007</v>
      </c>
      <c r="L39" s="185">
        <v>21</v>
      </c>
      <c r="M39" s="185">
        <f>G39*(1+L39/100)</f>
        <v>0</v>
      </c>
      <c r="N39" s="185">
        <v>0.18107999999999999</v>
      </c>
      <c r="O39" s="185">
        <f>ROUND(E39*N39,2)</f>
        <v>11.82</v>
      </c>
      <c r="P39" s="185">
        <v>0</v>
      </c>
      <c r="Q39" s="185">
        <f>ROUND(E39*P39,2)</f>
        <v>0</v>
      </c>
      <c r="R39" s="186" t="s">
        <v>133</v>
      </c>
      <c r="S39" s="185" t="s">
        <v>134</v>
      </c>
      <c r="T39" s="162"/>
      <c r="U39" s="162"/>
      <c r="V39" s="162"/>
      <c r="W39" s="162"/>
      <c r="X39" s="162"/>
      <c r="Y39" s="162"/>
      <c r="Z39" s="162"/>
      <c r="AA39" s="162"/>
      <c r="AB39" s="162"/>
      <c r="AC39" s="162"/>
      <c r="AD39" s="162"/>
      <c r="AE39" s="162" t="s">
        <v>179</v>
      </c>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ht="20.399999999999999" outlineLevel="1" x14ac:dyDescent="0.25">
      <c r="A40" s="163"/>
      <c r="B40" s="174"/>
      <c r="C40" s="194" t="s">
        <v>180</v>
      </c>
      <c r="D40" s="177"/>
      <c r="E40" s="181">
        <v>65.3</v>
      </c>
      <c r="F40" s="185"/>
      <c r="G40" s="185"/>
      <c r="H40" s="185"/>
      <c r="I40" s="185"/>
      <c r="J40" s="185"/>
      <c r="K40" s="185"/>
      <c r="L40" s="185"/>
      <c r="M40" s="185"/>
      <c r="N40" s="185"/>
      <c r="O40" s="185"/>
      <c r="P40" s="185"/>
      <c r="Q40" s="185"/>
      <c r="R40" s="186"/>
      <c r="S40" s="185"/>
      <c r="T40" s="162"/>
      <c r="U40" s="162"/>
      <c r="V40" s="162"/>
      <c r="W40" s="162"/>
      <c r="X40" s="162"/>
      <c r="Y40" s="162"/>
      <c r="Z40" s="162"/>
      <c r="AA40" s="162"/>
      <c r="AB40" s="162"/>
      <c r="AC40" s="162"/>
      <c r="AD40" s="162"/>
      <c r="AE40" s="162" t="s">
        <v>137</v>
      </c>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row r="41" spans="1:60" x14ac:dyDescent="0.25">
      <c r="A41" s="170" t="s">
        <v>128</v>
      </c>
      <c r="B41" s="175" t="s">
        <v>68</v>
      </c>
      <c r="C41" s="195" t="s">
        <v>69</v>
      </c>
      <c r="D41" s="178"/>
      <c r="E41" s="182"/>
      <c r="F41" s="187"/>
      <c r="G41" s="187">
        <f>SUM(G42:G56)</f>
        <v>0</v>
      </c>
      <c r="H41" s="187"/>
      <c r="I41" s="187">
        <f>SUM(I42:I56)</f>
        <v>6166.25</v>
      </c>
      <c r="J41" s="187"/>
      <c r="K41" s="187">
        <f>SUM(K42:K56)</f>
        <v>36742.699999999997</v>
      </c>
      <c r="L41" s="187"/>
      <c r="M41" s="187">
        <f>SUM(M42:M56)</f>
        <v>0</v>
      </c>
      <c r="N41" s="187"/>
      <c r="O41" s="187">
        <f>SUM(O42:O56)</f>
        <v>2.34</v>
      </c>
      <c r="P41" s="187"/>
      <c r="Q41" s="187">
        <f>SUM(Q42:Q56)</f>
        <v>0</v>
      </c>
      <c r="R41" s="188"/>
      <c r="S41" s="187"/>
      <c r="AE41" t="s">
        <v>129</v>
      </c>
    </row>
    <row r="42" spans="1:60" ht="20.399999999999999" outlineLevel="1" x14ac:dyDescent="0.25">
      <c r="A42" s="163">
        <v>12</v>
      </c>
      <c r="B42" s="174" t="s">
        <v>183</v>
      </c>
      <c r="C42" s="193" t="s">
        <v>184</v>
      </c>
      <c r="D42" s="176" t="s">
        <v>132</v>
      </c>
      <c r="E42" s="180">
        <v>66.55</v>
      </c>
      <c r="F42" s="185">
        <v>0</v>
      </c>
      <c r="G42" s="185">
        <f>ROUND(E42*F42,2)</f>
        <v>0</v>
      </c>
      <c r="H42" s="185">
        <v>63</v>
      </c>
      <c r="I42" s="185">
        <f>ROUND(E42*H42,2)</f>
        <v>4192.6499999999996</v>
      </c>
      <c r="J42" s="185">
        <v>525</v>
      </c>
      <c r="K42" s="185">
        <f>ROUND(E42*J42,2)</f>
        <v>34938.75</v>
      </c>
      <c r="L42" s="185">
        <v>21</v>
      </c>
      <c r="M42" s="185">
        <f>G42*(1+L42/100)</f>
        <v>0</v>
      </c>
      <c r="N42" s="185">
        <v>3.4909999999999997E-2</v>
      </c>
      <c r="O42" s="185">
        <f>ROUND(E42*N42,2)</f>
        <v>2.3199999999999998</v>
      </c>
      <c r="P42" s="185">
        <v>0</v>
      </c>
      <c r="Q42" s="185">
        <f>ROUND(E42*P42,2)</f>
        <v>0</v>
      </c>
      <c r="R42" s="186" t="s">
        <v>185</v>
      </c>
      <c r="S42" s="185" t="s">
        <v>134</v>
      </c>
      <c r="T42" s="162"/>
      <c r="U42" s="162"/>
      <c r="V42" s="162"/>
      <c r="W42" s="162"/>
      <c r="X42" s="162"/>
      <c r="Y42" s="162"/>
      <c r="Z42" s="162"/>
      <c r="AA42" s="162"/>
      <c r="AB42" s="162"/>
      <c r="AC42" s="162"/>
      <c r="AD42" s="162"/>
      <c r="AE42" s="162" t="s">
        <v>135</v>
      </c>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row>
    <row r="43" spans="1:60" outlineLevel="1" x14ac:dyDescent="0.25">
      <c r="A43" s="163"/>
      <c r="B43" s="174"/>
      <c r="C43" s="194" t="s">
        <v>186</v>
      </c>
      <c r="D43" s="177"/>
      <c r="E43" s="181">
        <v>1.2</v>
      </c>
      <c r="F43" s="185"/>
      <c r="G43" s="185"/>
      <c r="H43" s="185"/>
      <c r="I43" s="185"/>
      <c r="J43" s="185"/>
      <c r="K43" s="185"/>
      <c r="L43" s="185"/>
      <c r="M43" s="185"/>
      <c r="N43" s="185"/>
      <c r="O43" s="185"/>
      <c r="P43" s="185"/>
      <c r="Q43" s="185"/>
      <c r="R43" s="186"/>
      <c r="S43" s="185"/>
      <c r="T43" s="162"/>
      <c r="U43" s="162"/>
      <c r="V43" s="162"/>
      <c r="W43" s="162"/>
      <c r="X43" s="162"/>
      <c r="Y43" s="162"/>
      <c r="Z43" s="162"/>
      <c r="AA43" s="162"/>
      <c r="AB43" s="162"/>
      <c r="AC43" s="162"/>
      <c r="AD43" s="162"/>
      <c r="AE43" s="162" t="s">
        <v>137</v>
      </c>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row>
    <row r="44" spans="1:60" outlineLevel="1" x14ac:dyDescent="0.25">
      <c r="A44" s="163"/>
      <c r="B44" s="174"/>
      <c r="C44" s="194" t="s">
        <v>187</v>
      </c>
      <c r="D44" s="177"/>
      <c r="E44" s="181">
        <v>25.2</v>
      </c>
      <c r="F44" s="185"/>
      <c r="G44" s="185"/>
      <c r="H44" s="185"/>
      <c r="I44" s="185"/>
      <c r="J44" s="185"/>
      <c r="K44" s="185"/>
      <c r="L44" s="185"/>
      <c r="M44" s="185"/>
      <c r="N44" s="185"/>
      <c r="O44" s="185"/>
      <c r="P44" s="185"/>
      <c r="Q44" s="185"/>
      <c r="R44" s="186"/>
      <c r="S44" s="185"/>
      <c r="T44" s="162"/>
      <c r="U44" s="162"/>
      <c r="V44" s="162"/>
      <c r="W44" s="162"/>
      <c r="X44" s="162"/>
      <c r="Y44" s="162"/>
      <c r="Z44" s="162"/>
      <c r="AA44" s="162"/>
      <c r="AB44" s="162"/>
      <c r="AC44" s="162"/>
      <c r="AD44" s="162"/>
      <c r="AE44" s="162" t="s">
        <v>137</v>
      </c>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row>
    <row r="45" spans="1:60" outlineLevel="1" x14ac:dyDescent="0.25">
      <c r="A45" s="163"/>
      <c r="B45" s="174"/>
      <c r="C45" s="194" t="s">
        <v>188</v>
      </c>
      <c r="D45" s="177"/>
      <c r="E45" s="181">
        <v>18</v>
      </c>
      <c r="F45" s="185"/>
      <c r="G45" s="185"/>
      <c r="H45" s="185"/>
      <c r="I45" s="185"/>
      <c r="J45" s="185"/>
      <c r="K45" s="185"/>
      <c r="L45" s="185"/>
      <c r="M45" s="185"/>
      <c r="N45" s="185"/>
      <c r="O45" s="185"/>
      <c r="P45" s="185"/>
      <c r="Q45" s="185"/>
      <c r="R45" s="186"/>
      <c r="S45" s="185"/>
      <c r="T45" s="162"/>
      <c r="U45" s="162"/>
      <c r="V45" s="162"/>
      <c r="W45" s="162"/>
      <c r="X45" s="162"/>
      <c r="Y45" s="162"/>
      <c r="Z45" s="162"/>
      <c r="AA45" s="162"/>
      <c r="AB45" s="162"/>
      <c r="AC45" s="162"/>
      <c r="AD45" s="162"/>
      <c r="AE45" s="162" t="s">
        <v>137</v>
      </c>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row>
    <row r="46" spans="1:60" outlineLevel="1" x14ac:dyDescent="0.25">
      <c r="A46" s="163"/>
      <c r="B46" s="174"/>
      <c r="C46" s="194" t="s">
        <v>189</v>
      </c>
      <c r="D46" s="177"/>
      <c r="E46" s="181">
        <v>4.9000000000000004</v>
      </c>
      <c r="F46" s="185"/>
      <c r="G46" s="185"/>
      <c r="H46" s="185"/>
      <c r="I46" s="185"/>
      <c r="J46" s="185"/>
      <c r="K46" s="185"/>
      <c r="L46" s="185"/>
      <c r="M46" s="185"/>
      <c r="N46" s="185"/>
      <c r="O46" s="185"/>
      <c r="P46" s="185"/>
      <c r="Q46" s="185"/>
      <c r="R46" s="186"/>
      <c r="S46" s="185"/>
      <c r="T46" s="162"/>
      <c r="U46" s="162"/>
      <c r="V46" s="162"/>
      <c r="W46" s="162"/>
      <c r="X46" s="162"/>
      <c r="Y46" s="162"/>
      <c r="Z46" s="162"/>
      <c r="AA46" s="162"/>
      <c r="AB46" s="162"/>
      <c r="AC46" s="162"/>
      <c r="AD46" s="162"/>
      <c r="AE46" s="162" t="s">
        <v>137</v>
      </c>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row>
    <row r="47" spans="1:60" outlineLevel="1" x14ac:dyDescent="0.25">
      <c r="A47" s="163"/>
      <c r="B47" s="174"/>
      <c r="C47" s="194" t="s">
        <v>190</v>
      </c>
      <c r="D47" s="177"/>
      <c r="E47" s="181">
        <v>3.7</v>
      </c>
      <c r="F47" s="185"/>
      <c r="G47" s="185"/>
      <c r="H47" s="185"/>
      <c r="I47" s="185"/>
      <c r="J47" s="185"/>
      <c r="K47" s="185"/>
      <c r="L47" s="185"/>
      <c r="M47" s="185"/>
      <c r="N47" s="185"/>
      <c r="O47" s="185"/>
      <c r="P47" s="185"/>
      <c r="Q47" s="185"/>
      <c r="R47" s="186"/>
      <c r="S47" s="185"/>
      <c r="T47" s="162"/>
      <c r="U47" s="162"/>
      <c r="V47" s="162"/>
      <c r="W47" s="162"/>
      <c r="X47" s="162"/>
      <c r="Y47" s="162"/>
      <c r="Z47" s="162"/>
      <c r="AA47" s="162"/>
      <c r="AB47" s="162"/>
      <c r="AC47" s="162"/>
      <c r="AD47" s="162"/>
      <c r="AE47" s="162" t="s">
        <v>137</v>
      </c>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row>
    <row r="48" spans="1:60" outlineLevel="1" x14ac:dyDescent="0.25">
      <c r="A48" s="163"/>
      <c r="B48" s="174"/>
      <c r="C48" s="194" t="s">
        <v>191</v>
      </c>
      <c r="D48" s="177"/>
      <c r="E48" s="181">
        <v>3.55</v>
      </c>
      <c r="F48" s="185"/>
      <c r="G48" s="185"/>
      <c r="H48" s="185"/>
      <c r="I48" s="185"/>
      <c r="J48" s="185"/>
      <c r="K48" s="185"/>
      <c r="L48" s="185"/>
      <c r="M48" s="185"/>
      <c r="N48" s="185"/>
      <c r="O48" s="185"/>
      <c r="P48" s="185"/>
      <c r="Q48" s="185"/>
      <c r="R48" s="186"/>
      <c r="S48" s="185"/>
      <c r="T48" s="162"/>
      <c r="U48" s="162"/>
      <c r="V48" s="162"/>
      <c r="W48" s="162"/>
      <c r="X48" s="162"/>
      <c r="Y48" s="162"/>
      <c r="Z48" s="162"/>
      <c r="AA48" s="162"/>
      <c r="AB48" s="162"/>
      <c r="AC48" s="162"/>
      <c r="AD48" s="162"/>
      <c r="AE48" s="162" t="s">
        <v>137</v>
      </c>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row>
    <row r="49" spans="1:60" outlineLevel="1" x14ac:dyDescent="0.25">
      <c r="A49" s="163"/>
      <c r="B49" s="174"/>
      <c r="C49" s="194" t="s">
        <v>192</v>
      </c>
      <c r="D49" s="177"/>
      <c r="E49" s="181">
        <v>10</v>
      </c>
      <c r="F49" s="185"/>
      <c r="G49" s="185"/>
      <c r="H49" s="185"/>
      <c r="I49" s="185"/>
      <c r="J49" s="185"/>
      <c r="K49" s="185"/>
      <c r="L49" s="185"/>
      <c r="M49" s="185"/>
      <c r="N49" s="185"/>
      <c r="O49" s="185"/>
      <c r="P49" s="185"/>
      <c r="Q49" s="185"/>
      <c r="R49" s="186"/>
      <c r="S49" s="185"/>
      <c r="T49" s="162"/>
      <c r="U49" s="162"/>
      <c r="V49" s="162"/>
      <c r="W49" s="162"/>
      <c r="X49" s="162"/>
      <c r="Y49" s="162"/>
      <c r="Z49" s="162"/>
      <c r="AA49" s="162"/>
      <c r="AB49" s="162"/>
      <c r="AC49" s="162"/>
      <c r="AD49" s="162"/>
      <c r="AE49" s="162" t="s">
        <v>137</v>
      </c>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row>
    <row r="50" spans="1:60" outlineLevel="1" x14ac:dyDescent="0.25">
      <c r="A50" s="163">
        <v>13</v>
      </c>
      <c r="B50" s="174" t="s">
        <v>193</v>
      </c>
      <c r="C50" s="193" t="s">
        <v>194</v>
      </c>
      <c r="D50" s="176" t="s">
        <v>195</v>
      </c>
      <c r="E50" s="180">
        <v>113.1</v>
      </c>
      <c r="F50" s="185">
        <v>0</v>
      </c>
      <c r="G50" s="185">
        <f>ROUND(E50*F50,2)</f>
        <v>0</v>
      </c>
      <c r="H50" s="185">
        <v>17.45</v>
      </c>
      <c r="I50" s="185">
        <f>ROUND(E50*H50,2)</f>
        <v>1973.6</v>
      </c>
      <c r="J50" s="185">
        <v>15.95</v>
      </c>
      <c r="K50" s="185">
        <f>ROUND(E50*J50,2)</f>
        <v>1803.95</v>
      </c>
      <c r="L50" s="185">
        <v>21</v>
      </c>
      <c r="M50" s="185">
        <f>G50*(1+L50/100)</f>
        <v>0</v>
      </c>
      <c r="N50" s="185">
        <v>1.4999999999999999E-4</v>
      </c>
      <c r="O50" s="185">
        <f>ROUND(E50*N50,2)</f>
        <v>0.02</v>
      </c>
      <c r="P50" s="185">
        <v>0</v>
      </c>
      <c r="Q50" s="185">
        <f>ROUND(E50*P50,2)</f>
        <v>0</v>
      </c>
      <c r="R50" s="186" t="s">
        <v>159</v>
      </c>
      <c r="S50" s="185" t="s">
        <v>134</v>
      </c>
      <c r="T50" s="162"/>
      <c r="U50" s="162"/>
      <c r="V50" s="162"/>
      <c r="W50" s="162"/>
      <c r="X50" s="162"/>
      <c r="Y50" s="162"/>
      <c r="Z50" s="162"/>
      <c r="AA50" s="162"/>
      <c r="AB50" s="162"/>
      <c r="AC50" s="162"/>
      <c r="AD50" s="162"/>
      <c r="AE50" s="162" t="s">
        <v>179</v>
      </c>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row>
    <row r="51" spans="1:60" outlineLevel="1" x14ac:dyDescent="0.25">
      <c r="A51" s="163"/>
      <c r="B51" s="174"/>
      <c r="C51" s="194" t="s">
        <v>196</v>
      </c>
      <c r="D51" s="177"/>
      <c r="E51" s="181">
        <v>2.4</v>
      </c>
      <c r="F51" s="185"/>
      <c r="G51" s="185"/>
      <c r="H51" s="185"/>
      <c r="I51" s="185"/>
      <c r="J51" s="185"/>
      <c r="K51" s="185"/>
      <c r="L51" s="185"/>
      <c r="M51" s="185"/>
      <c r="N51" s="185"/>
      <c r="O51" s="185"/>
      <c r="P51" s="185"/>
      <c r="Q51" s="185"/>
      <c r="R51" s="186"/>
      <c r="S51" s="185"/>
      <c r="T51" s="162"/>
      <c r="U51" s="162"/>
      <c r="V51" s="162"/>
      <c r="W51" s="162"/>
      <c r="X51" s="162"/>
      <c r="Y51" s="162"/>
      <c r="Z51" s="162"/>
      <c r="AA51" s="162"/>
      <c r="AB51" s="162"/>
      <c r="AC51" s="162"/>
      <c r="AD51" s="162"/>
      <c r="AE51" s="162" t="s">
        <v>137</v>
      </c>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row>
    <row r="52" spans="1:60" outlineLevel="1" x14ac:dyDescent="0.25">
      <c r="A52" s="163"/>
      <c r="B52" s="174"/>
      <c r="C52" s="194" t="s">
        <v>197</v>
      </c>
      <c r="D52" s="177"/>
      <c r="E52" s="181">
        <v>50.4</v>
      </c>
      <c r="F52" s="185"/>
      <c r="G52" s="185"/>
      <c r="H52" s="185"/>
      <c r="I52" s="185"/>
      <c r="J52" s="185"/>
      <c r="K52" s="185"/>
      <c r="L52" s="185"/>
      <c r="M52" s="185"/>
      <c r="N52" s="185"/>
      <c r="O52" s="185"/>
      <c r="P52" s="185"/>
      <c r="Q52" s="185"/>
      <c r="R52" s="186"/>
      <c r="S52" s="185"/>
      <c r="T52" s="162"/>
      <c r="U52" s="162"/>
      <c r="V52" s="162"/>
      <c r="W52" s="162"/>
      <c r="X52" s="162"/>
      <c r="Y52" s="162"/>
      <c r="Z52" s="162"/>
      <c r="AA52" s="162"/>
      <c r="AB52" s="162"/>
      <c r="AC52" s="162"/>
      <c r="AD52" s="162"/>
      <c r="AE52" s="162" t="s">
        <v>137</v>
      </c>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row>
    <row r="53" spans="1:60" outlineLevel="1" x14ac:dyDescent="0.25">
      <c r="A53" s="163"/>
      <c r="B53" s="174"/>
      <c r="C53" s="194" t="s">
        <v>198</v>
      </c>
      <c r="D53" s="177"/>
      <c r="E53" s="181">
        <v>36</v>
      </c>
      <c r="F53" s="185"/>
      <c r="G53" s="185"/>
      <c r="H53" s="185"/>
      <c r="I53" s="185"/>
      <c r="J53" s="185"/>
      <c r="K53" s="185"/>
      <c r="L53" s="185"/>
      <c r="M53" s="185"/>
      <c r="N53" s="185"/>
      <c r="O53" s="185"/>
      <c r="P53" s="185"/>
      <c r="Q53" s="185"/>
      <c r="R53" s="186"/>
      <c r="S53" s="185"/>
      <c r="T53" s="162"/>
      <c r="U53" s="162"/>
      <c r="V53" s="162"/>
      <c r="W53" s="162"/>
      <c r="X53" s="162"/>
      <c r="Y53" s="162"/>
      <c r="Z53" s="162"/>
      <c r="AA53" s="162"/>
      <c r="AB53" s="162"/>
      <c r="AC53" s="162"/>
      <c r="AD53" s="162"/>
      <c r="AE53" s="162" t="s">
        <v>137</v>
      </c>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row>
    <row r="54" spans="1:60" outlineLevel="1" x14ac:dyDescent="0.25">
      <c r="A54" s="163"/>
      <c r="B54" s="174"/>
      <c r="C54" s="194" t="s">
        <v>199</v>
      </c>
      <c r="D54" s="177"/>
      <c r="E54" s="181">
        <v>9.8000000000000007</v>
      </c>
      <c r="F54" s="185"/>
      <c r="G54" s="185"/>
      <c r="H54" s="185"/>
      <c r="I54" s="185"/>
      <c r="J54" s="185"/>
      <c r="K54" s="185"/>
      <c r="L54" s="185"/>
      <c r="M54" s="185"/>
      <c r="N54" s="185"/>
      <c r="O54" s="185"/>
      <c r="P54" s="185"/>
      <c r="Q54" s="185"/>
      <c r="R54" s="186"/>
      <c r="S54" s="185"/>
      <c r="T54" s="162"/>
      <c r="U54" s="162"/>
      <c r="V54" s="162"/>
      <c r="W54" s="162"/>
      <c r="X54" s="162"/>
      <c r="Y54" s="162"/>
      <c r="Z54" s="162"/>
      <c r="AA54" s="162"/>
      <c r="AB54" s="162"/>
      <c r="AC54" s="162"/>
      <c r="AD54" s="162"/>
      <c r="AE54" s="162" t="s">
        <v>137</v>
      </c>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row>
    <row r="55" spans="1:60" outlineLevel="1" x14ac:dyDescent="0.25">
      <c r="A55" s="163"/>
      <c r="B55" s="174"/>
      <c r="C55" s="194" t="s">
        <v>200</v>
      </c>
      <c r="D55" s="177"/>
      <c r="E55" s="181">
        <v>7.4</v>
      </c>
      <c r="F55" s="185"/>
      <c r="G55" s="185"/>
      <c r="H55" s="185"/>
      <c r="I55" s="185"/>
      <c r="J55" s="185"/>
      <c r="K55" s="185"/>
      <c r="L55" s="185"/>
      <c r="M55" s="185"/>
      <c r="N55" s="185"/>
      <c r="O55" s="185"/>
      <c r="P55" s="185"/>
      <c r="Q55" s="185"/>
      <c r="R55" s="186"/>
      <c r="S55" s="185"/>
      <c r="T55" s="162"/>
      <c r="U55" s="162"/>
      <c r="V55" s="162"/>
      <c r="W55" s="162"/>
      <c r="X55" s="162"/>
      <c r="Y55" s="162"/>
      <c r="Z55" s="162"/>
      <c r="AA55" s="162"/>
      <c r="AB55" s="162"/>
      <c r="AC55" s="162"/>
      <c r="AD55" s="162"/>
      <c r="AE55" s="162" t="s">
        <v>137</v>
      </c>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row>
    <row r="56" spans="1:60" outlineLevel="1" x14ac:dyDescent="0.25">
      <c r="A56" s="163"/>
      <c r="B56" s="174"/>
      <c r="C56" s="194" t="s">
        <v>201</v>
      </c>
      <c r="D56" s="177"/>
      <c r="E56" s="181">
        <v>7.1</v>
      </c>
      <c r="F56" s="185"/>
      <c r="G56" s="185"/>
      <c r="H56" s="185"/>
      <c r="I56" s="185"/>
      <c r="J56" s="185"/>
      <c r="K56" s="185"/>
      <c r="L56" s="185"/>
      <c r="M56" s="185"/>
      <c r="N56" s="185"/>
      <c r="O56" s="185"/>
      <c r="P56" s="185"/>
      <c r="Q56" s="185"/>
      <c r="R56" s="186"/>
      <c r="S56" s="185"/>
      <c r="T56" s="162"/>
      <c r="U56" s="162"/>
      <c r="V56" s="162"/>
      <c r="W56" s="162"/>
      <c r="X56" s="162"/>
      <c r="Y56" s="162"/>
      <c r="Z56" s="162"/>
      <c r="AA56" s="162"/>
      <c r="AB56" s="162"/>
      <c r="AC56" s="162"/>
      <c r="AD56" s="162"/>
      <c r="AE56" s="162" t="s">
        <v>137</v>
      </c>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row>
    <row r="57" spans="1:60" x14ac:dyDescent="0.25">
      <c r="A57" s="170" t="s">
        <v>128</v>
      </c>
      <c r="B57" s="175" t="s">
        <v>70</v>
      </c>
      <c r="C57" s="195" t="s">
        <v>71</v>
      </c>
      <c r="D57" s="178"/>
      <c r="E57" s="182"/>
      <c r="F57" s="187"/>
      <c r="G57" s="187">
        <f>SUM(G58:G81)</f>
        <v>0</v>
      </c>
      <c r="H57" s="187"/>
      <c r="I57" s="187">
        <f>SUM(I58:I81)</f>
        <v>575870.81000000006</v>
      </c>
      <c r="J57" s="187"/>
      <c r="K57" s="187">
        <f>SUM(K58:K81)</f>
        <v>205428.33999999997</v>
      </c>
      <c r="L57" s="187"/>
      <c r="M57" s="187">
        <f>SUM(M58:M81)</f>
        <v>0</v>
      </c>
      <c r="N57" s="187"/>
      <c r="O57" s="187">
        <f>SUM(O58:O81)</f>
        <v>16.509999999999998</v>
      </c>
      <c r="P57" s="187"/>
      <c r="Q57" s="187">
        <f>SUM(Q58:Q81)</f>
        <v>0</v>
      </c>
      <c r="R57" s="188"/>
      <c r="S57" s="187"/>
      <c r="AE57" t="s">
        <v>129</v>
      </c>
    </row>
    <row r="58" spans="1:60" outlineLevel="1" x14ac:dyDescent="0.25">
      <c r="A58" s="163">
        <v>14</v>
      </c>
      <c r="B58" s="174" t="s">
        <v>202</v>
      </c>
      <c r="C58" s="193" t="s">
        <v>203</v>
      </c>
      <c r="D58" s="176" t="s">
        <v>195</v>
      </c>
      <c r="E58" s="180">
        <v>77.69</v>
      </c>
      <c r="F58" s="185">
        <v>0</v>
      </c>
      <c r="G58" s="185">
        <f>ROUND(E58*F58,2)</f>
        <v>0</v>
      </c>
      <c r="H58" s="185">
        <v>108</v>
      </c>
      <c r="I58" s="185">
        <f>ROUND(E58*H58,2)</f>
        <v>8390.52</v>
      </c>
      <c r="J58" s="185">
        <v>77</v>
      </c>
      <c r="K58" s="185">
        <f>ROUND(E58*J58,2)</f>
        <v>5982.13</v>
      </c>
      <c r="L58" s="185">
        <v>21</v>
      </c>
      <c r="M58" s="185">
        <f>G58*(1+L58/100)</f>
        <v>0</v>
      </c>
      <c r="N58" s="185">
        <v>1.0499999999999999E-3</v>
      </c>
      <c r="O58" s="185">
        <f>ROUND(E58*N58,2)</f>
        <v>0.08</v>
      </c>
      <c r="P58" s="185">
        <v>0</v>
      </c>
      <c r="Q58" s="185">
        <f>ROUND(E58*P58,2)</f>
        <v>0</v>
      </c>
      <c r="R58" s="186" t="s">
        <v>159</v>
      </c>
      <c r="S58" s="185" t="s">
        <v>134</v>
      </c>
      <c r="T58" s="162"/>
      <c r="U58" s="162"/>
      <c r="V58" s="162"/>
      <c r="W58" s="162"/>
      <c r="X58" s="162"/>
      <c r="Y58" s="162"/>
      <c r="Z58" s="162"/>
      <c r="AA58" s="162"/>
      <c r="AB58" s="162"/>
      <c r="AC58" s="162"/>
      <c r="AD58" s="162"/>
      <c r="AE58" s="162" t="s">
        <v>135</v>
      </c>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row>
    <row r="59" spans="1:60" outlineLevel="1" x14ac:dyDescent="0.25">
      <c r="A59" s="163"/>
      <c r="B59" s="174"/>
      <c r="C59" s="194" t="s">
        <v>204</v>
      </c>
      <c r="D59" s="177"/>
      <c r="E59" s="181">
        <v>4.88</v>
      </c>
      <c r="F59" s="185"/>
      <c r="G59" s="185"/>
      <c r="H59" s="185"/>
      <c r="I59" s="185"/>
      <c r="J59" s="185"/>
      <c r="K59" s="185"/>
      <c r="L59" s="185"/>
      <c r="M59" s="185"/>
      <c r="N59" s="185"/>
      <c r="O59" s="185"/>
      <c r="P59" s="185"/>
      <c r="Q59" s="185"/>
      <c r="R59" s="186"/>
      <c r="S59" s="185"/>
      <c r="T59" s="162"/>
      <c r="U59" s="162"/>
      <c r="V59" s="162"/>
      <c r="W59" s="162"/>
      <c r="X59" s="162"/>
      <c r="Y59" s="162"/>
      <c r="Z59" s="162"/>
      <c r="AA59" s="162"/>
      <c r="AB59" s="162"/>
      <c r="AC59" s="162"/>
      <c r="AD59" s="162"/>
      <c r="AE59" s="162" t="s">
        <v>137</v>
      </c>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row>
    <row r="60" spans="1:60" outlineLevel="1" x14ac:dyDescent="0.25">
      <c r="A60" s="163"/>
      <c r="B60" s="174"/>
      <c r="C60" s="194" t="s">
        <v>205</v>
      </c>
      <c r="D60" s="177"/>
      <c r="E60" s="181">
        <v>46.6</v>
      </c>
      <c r="F60" s="185"/>
      <c r="G60" s="185"/>
      <c r="H60" s="185"/>
      <c r="I60" s="185"/>
      <c r="J60" s="185"/>
      <c r="K60" s="185"/>
      <c r="L60" s="185"/>
      <c r="M60" s="185"/>
      <c r="N60" s="185"/>
      <c r="O60" s="185"/>
      <c r="P60" s="185"/>
      <c r="Q60" s="185"/>
      <c r="R60" s="186"/>
      <c r="S60" s="185"/>
      <c r="T60" s="162"/>
      <c r="U60" s="162"/>
      <c r="V60" s="162"/>
      <c r="W60" s="162"/>
      <c r="X60" s="162"/>
      <c r="Y60" s="162"/>
      <c r="Z60" s="162"/>
      <c r="AA60" s="162"/>
      <c r="AB60" s="162"/>
      <c r="AC60" s="162"/>
      <c r="AD60" s="162"/>
      <c r="AE60" s="162" t="s">
        <v>137</v>
      </c>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row>
    <row r="61" spans="1:60" outlineLevel="1" x14ac:dyDescent="0.25">
      <c r="A61" s="163"/>
      <c r="B61" s="174"/>
      <c r="C61" s="194" t="s">
        <v>206</v>
      </c>
      <c r="D61" s="177"/>
      <c r="E61" s="181">
        <v>19.3</v>
      </c>
      <c r="F61" s="185"/>
      <c r="G61" s="185"/>
      <c r="H61" s="185"/>
      <c r="I61" s="185"/>
      <c r="J61" s="185"/>
      <c r="K61" s="185"/>
      <c r="L61" s="185"/>
      <c r="M61" s="185"/>
      <c r="N61" s="185"/>
      <c r="O61" s="185"/>
      <c r="P61" s="185"/>
      <c r="Q61" s="185"/>
      <c r="R61" s="186"/>
      <c r="S61" s="185"/>
      <c r="T61" s="162"/>
      <c r="U61" s="162"/>
      <c r="V61" s="162"/>
      <c r="W61" s="162"/>
      <c r="X61" s="162"/>
      <c r="Y61" s="162"/>
      <c r="Z61" s="162"/>
      <c r="AA61" s="162"/>
      <c r="AB61" s="162"/>
      <c r="AC61" s="162"/>
      <c r="AD61" s="162"/>
      <c r="AE61" s="162" t="s">
        <v>137</v>
      </c>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row>
    <row r="62" spans="1:60" outlineLevel="1" x14ac:dyDescent="0.25">
      <c r="A62" s="163"/>
      <c r="B62" s="174"/>
      <c r="C62" s="194" t="s">
        <v>207</v>
      </c>
      <c r="D62" s="177"/>
      <c r="E62" s="181">
        <v>6.91</v>
      </c>
      <c r="F62" s="185"/>
      <c r="G62" s="185"/>
      <c r="H62" s="185"/>
      <c r="I62" s="185"/>
      <c r="J62" s="185"/>
      <c r="K62" s="185"/>
      <c r="L62" s="185"/>
      <c r="M62" s="185"/>
      <c r="N62" s="185"/>
      <c r="O62" s="185"/>
      <c r="P62" s="185"/>
      <c r="Q62" s="185"/>
      <c r="R62" s="186"/>
      <c r="S62" s="185"/>
      <c r="T62" s="162"/>
      <c r="U62" s="162"/>
      <c r="V62" s="162"/>
      <c r="W62" s="162"/>
      <c r="X62" s="162"/>
      <c r="Y62" s="162"/>
      <c r="Z62" s="162"/>
      <c r="AA62" s="162"/>
      <c r="AB62" s="162"/>
      <c r="AC62" s="162"/>
      <c r="AD62" s="162"/>
      <c r="AE62" s="162" t="s">
        <v>137</v>
      </c>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row>
    <row r="63" spans="1:60" ht="20.399999999999999" outlineLevel="1" x14ac:dyDescent="0.25">
      <c r="A63" s="163">
        <v>15</v>
      </c>
      <c r="B63" s="174" t="s">
        <v>208</v>
      </c>
      <c r="C63" s="193" t="s">
        <v>209</v>
      </c>
      <c r="D63" s="176" t="s">
        <v>195</v>
      </c>
      <c r="E63" s="180">
        <v>19.2</v>
      </c>
      <c r="F63" s="185">
        <v>0</v>
      </c>
      <c r="G63" s="185">
        <f>ROUND(E63*F63,2)</f>
        <v>0</v>
      </c>
      <c r="H63" s="185">
        <v>630</v>
      </c>
      <c r="I63" s="185">
        <f>ROUND(E63*H63,2)</f>
        <v>12096</v>
      </c>
      <c r="J63" s="185">
        <v>114</v>
      </c>
      <c r="K63" s="185">
        <f>ROUND(E63*J63,2)</f>
        <v>2188.8000000000002</v>
      </c>
      <c r="L63" s="185">
        <v>21</v>
      </c>
      <c r="M63" s="185">
        <f>G63*(1+L63/100)</f>
        <v>0</v>
      </c>
      <c r="N63" s="185">
        <v>1.6930000000000001E-2</v>
      </c>
      <c r="O63" s="185">
        <f>ROUND(E63*N63,2)</f>
        <v>0.33</v>
      </c>
      <c r="P63" s="185">
        <v>0</v>
      </c>
      <c r="Q63" s="185">
        <f>ROUND(E63*P63,2)</f>
        <v>0</v>
      </c>
      <c r="R63" s="186" t="s">
        <v>159</v>
      </c>
      <c r="S63" s="185" t="s">
        <v>134</v>
      </c>
      <c r="T63" s="162"/>
      <c r="U63" s="162"/>
      <c r="V63" s="162"/>
      <c r="W63" s="162"/>
      <c r="X63" s="162"/>
      <c r="Y63" s="162"/>
      <c r="Z63" s="162"/>
      <c r="AA63" s="162"/>
      <c r="AB63" s="162"/>
      <c r="AC63" s="162"/>
      <c r="AD63" s="162"/>
      <c r="AE63" s="162" t="s">
        <v>135</v>
      </c>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row>
    <row r="64" spans="1:60" outlineLevel="1" x14ac:dyDescent="0.25">
      <c r="A64" s="163"/>
      <c r="B64" s="174"/>
      <c r="C64" s="194" t="s">
        <v>210</v>
      </c>
      <c r="D64" s="177"/>
      <c r="E64" s="181">
        <v>19.2</v>
      </c>
      <c r="F64" s="185"/>
      <c r="G64" s="185"/>
      <c r="H64" s="185"/>
      <c r="I64" s="185"/>
      <c r="J64" s="185"/>
      <c r="K64" s="185"/>
      <c r="L64" s="185"/>
      <c r="M64" s="185"/>
      <c r="N64" s="185"/>
      <c r="O64" s="185"/>
      <c r="P64" s="185"/>
      <c r="Q64" s="185"/>
      <c r="R64" s="186"/>
      <c r="S64" s="185"/>
      <c r="T64" s="162"/>
      <c r="U64" s="162"/>
      <c r="V64" s="162"/>
      <c r="W64" s="162"/>
      <c r="X64" s="162"/>
      <c r="Y64" s="162"/>
      <c r="Z64" s="162"/>
      <c r="AA64" s="162"/>
      <c r="AB64" s="162"/>
      <c r="AC64" s="162"/>
      <c r="AD64" s="162"/>
      <c r="AE64" s="162" t="s">
        <v>137</v>
      </c>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row>
    <row r="65" spans="1:60" ht="20.399999999999999" outlineLevel="1" x14ac:dyDescent="0.25">
      <c r="A65" s="163">
        <v>16</v>
      </c>
      <c r="B65" s="174" t="s">
        <v>211</v>
      </c>
      <c r="C65" s="193" t="s">
        <v>212</v>
      </c>
      <c r="D65" s="176" t="s">
        <v>132</v>
      </c>
      <c r="E65" s="180">
        <v>332.14060000000001</v>
      </c>
      <c r="F65" s="185">
        <v>0</v>
      </c>
      <c r="G65" s="185">
        <f>ROUND(E65*F65,2)</f>
        <v>0</v>
      </c>
      <c r="H65" s="185">
        <v>1444</v>
      </c>
      <c r="I65" s="185">
        <f>ROUND(E65*H65,2)</f>
        <v>479611.03</v>
      </c>
      <c r="J65" s="185">
        <v>512</v>
      </c>
      <c r="K65" s="185">
        <f>ROUND(E65*J65,2)</f>
        <v>170055.99</v>
      </c>
      <c r="L65" s="185">
        <v>21</v>
      </c>
      <c r="M65" s="185">
        <f>G65*(1+L65/100)</f>
        <v>0</v>
      </c>
      <c r="N65" s="185">
        <v>4.5260000000000002E-2</v>
      </c>
      <c r="O65" s="185">
        <f>ROUND(E65*N65,2)</f>
        <v>15.03</v>
      </c>
      <c r="P65" s="185">
        <v>0</v>
      </c>
      <c r="Q65" s="185">
        <f>ROUND(E65*P65,2)</f>
        <v>0</v>
      </c>
      <c r="R65" s="186" t="s">
        <v>159</v>
      </c>
      <c r="S65" s="185" t="s">
        <v>134</v>
      </c>
      <c r="T65" s="162"/>
      <c r="U65" s="162"/>
      <c r="V65" s="162"/>
      <c r="W65" s="162"/>
      <c r="X65" s="162"/>
      <c r="Y65" s="162"/>
      <c r="Z65" s="162"/>
      <c r="AA65" s="162"/>
      <c r="AB65" s="162"/>
      <c r="AC65" s="162"/>
      <c r="AD65" s="162"/>
      <c r="AE65" s="162" t="s">
        <v>135</v>
      </c>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row>
    <row r="66" spans="1:60" outlineLevel="1" x14ac:dyDescent="0.25">
      <c r="A66" s="163"/>
      <c r="B66" s="174"/>
      <c r="C66" s="194" t="s">
        <v>213</v>
      </c>
      <c r="D66" s="177"/>
      <c r="E66" s="181">
        <v>24.916</v>
      </c>
      <c r="F66" s="185"/>
      <c r="G66" s="185"/>
      <c r="H66" s="185"/>
      <c r="I66" s="185"/>
      <c r="J66" s="185"/>
      <c r="K66" s="185"/>
      <c r="L66" s="185"/>
      <c r="M66" s="185"/>
      <c r="N66" s="185"/>
      <c r="O66" s="185"/>
      <c r="P66" s="185"/>
      <c r="Q66" s="185"/>
      <c r="R66" s="186"/>
      <c r="S66" s="185"/>
      <c r="T66" s="162"/>
      <c r="U66" s="162"/>
      <c r="V66" s="162"/>
      <c r="W66" s="162"/>
      <c r="X66" s="162"/>
      <c r="Y66" s="162"/>
      <c r="Z66" s="162"/>
      <c r="AA66" s="162"/>
      <c r="AB66" s="162"/>
      <c r="AC66" s="162"/>
      <c r="AD66" s="162"/>
      <c r="AE66" s="162" t="s">
        <v>137</v>
      </c>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row>
    <row r="67" spans="1:60" ht="20.399999999999999" outlineLevel="1" x14ac:dyDescent="0.25">
      <c r="A67" s="163"/>
      <c r="B67" s="174"/>
      <c r="C67" s="194" t="s">
        <v>214</v>
      </c>
      <c r="D67" s="177"/>
      <c r="E67" s="181">
        <v>184.48</v>
      </c>
      <c r="F67" s="185"/>
      <c r="G67" s="185"/>
      <c r="H67" s="185"/>
      <c r="I67" s="185"/>
      <c r="J67" s="185"/>
      <c r="K67" s="185"/>
      <c r="L67" s="185"/>
      <c r="M67" s="185"/>
      <c r="N67" s="185"/>
      <c r="O67" s="185"/>
      <c r="P67" s="185"/>
      <c r="Q67" s="185"/>
      <c r="R67" s="186"/>
      <c r="S67" s="185"/>
      <c r="T67" s="162"/>
      <c r="U67" s="162"/>
      <c r="V67" s="162"/>
      <c r="W67" s="162"/>
      <c r="X67" s="162"/>
      <c r="Y67" s="162"/>
      <c r="Z67" s="162"/>
      <c r="AA67" s="162"/>
      <c r="AB67" s="162"/>
      <c r="AC67" s="162"/>
      <c r="AD67" s="162"/>
      <c r="AE67" s="162" t="s">
        <v>137</v>
      </c>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row>
    <row r="68" spans="1:60" outlineLevel="1" x14ac:dyDescent="0.25">
      <c r="A68" s="163"/>
      <c r="B68" s="174"/>
      <c r="C68" s="194" t="s">
        <v>215</v>
      </c>
      <c r="D68" s="177"/>
      <c r="E68" s="181">
        <v>83.51</v>
      </c>
      <c r="F68" s="185"/>
      <c r="G68" s="185"/>
      <c r="H68" s="185"/>
      <c r="I68" s="185"/>
      <c r="J68" s="185"/>
      <c r="K68" s="185"/>
      <c r="L68" s="185"/>
      <c r="M68" s="185"/>
      <c r="N68" s="185"/>
      <c r="O68" s="185"/>
      <c r="P68" s="185"/>
      <c r="Q68" s="185"/>
      <c r="R68" s="186"/>
      <c r="S68" s="185"/>
      <c r="T68" s="162"/>
      <c r="U68" s="162"/>
      <c r="V68" s="162"/>
      <c r="W68" s="162"/>
      <c r="X68" s="162"/>
      <c r="Y68" s="162"/>
      <c r="Z68" s="162"/>
      <c r="AA68" s="162"/>
      <c r="AB68" s="162"/>
      <c r="AC68" s="162"/>
      <c r="AD68" s="162"/>
      <c r="AE68" s="162" t="s">
        <v>137</v>
      </c>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row>
    <row r="69" spans="1:60" outlineLevel="1" x14ac:dyDescent="0.25">
      <c r="A69" s="163"/>
      <c r="B69" s="174"/>
      <c r="C69" s="194" t="s">
        <v>216</v>
      </c>
      <c r="D69" s="177"/>
      <c r="E69" s="181">
        <v>34.225999999999999</v>
      </c>
      <c r="F69" s="185"/>
      <c r="G69" s="185"/>
      <c r="H69" s="185"/>
      <c r="I69" s="185"/>
      <c r="J69" s="185"/>
      <c r="K69" s="185"/>
      <c r="L69" s="185"/>
      <c r="M69" s="185"/>
      <c r="N69" s="185"/>
      <c r="O69" s="185"/>
      <c r="P69" s="185"/>
      <c r="Q69" s="185"/>
      <c r="R69" s="186"/>
      <c r="S69" s="185"/>
      <c r="T69" s="162"/>
      <c r="U69" s="162"/>
      <c r="V69" s="162"/>
      <c r="W69" s="162"/>
      <c r="X69" s="162"/>
      <c r="Y69" s="162"/>
      <c r="Z69" s="162"/>
      <c r="AA69" s="162"/>
      <c r="AB69" s="162"/>
      <c r="AC69" s="162"/>
      <c r="AD69" s="162"/>
      <c r="AE69" s="162" t="s">
        <v>137</v>
      </c>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row>
    <row r="70" spans="1:60" outlineLevel="1" x14ac:dyDescent="0.25">
      <c r="A70" s="163"/>
      <c r="B70" s="174"/>
      <c r="C70" s="194" t="s">
        <v>217</v>
      </c>
      <c r="D70" s="177"/>
      <c r="E70" s="181">
        <v>3.06</v>
      </c>
      <c r="F70" s="185"/>
      <c r="G70" s="185"/>
      <c r="H70" s="185"/>
      <c r="I70" s="185"/>
      <c r="J70" s="185"/>
      <c r="K70" s="185"/>
      <c r="L70" s="185"/>
      <c r="M70" s="185"/>
      <c r="N70" s="185"/>
      <c r="O70" s="185"/>
      <c r="P70" s="185"/>
      <c r="Q70" s="185"/>
      <c r="R70" s="186"/>
      <c r="S70" s="185"/>
      <c r="T70" s="162"/>
      <c r="U70" s="162"/>
      <c r="V70" s="162"/>
      <c r="W70" s="162"/>
      <c r="X70" s="162"/>
      <c r="Y70" s="162"/>
      <c r="Z70" s="162"/>
      <c r="AA70" s="162"/>
      <c r="AB70" s="162"/>
      <c r="AC70" s="162"/>
      <c r="AD70" s="162"/>
      <c r="AE70" s="162" t="s">
        <v>137</v>
      </c>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row>
    <row r="71" spans="1:60" outlineLevel="1" x14ac:dyDescent="0.25">
      <c r="A71" s="163"/>
      <c r="B71" s="174"/>
      <c r="C71" s="194" t="s">
        <v>218</v>
      </c>
      <c r="D71" s="177"/>
      <c r="E71" s="181">
        <v>2.86E-2</v>
      </c>
      <c r="F71" s="185"/>
      <c r="G71" s="185"/>
      <c r="H71" s="185"/>
      <c r="I71" s="185"/>
      <c r="J71" s="185"/>
      <c r="K71" s="185"/>
      <c r="L71" s="185"/>
      <c r="M71" s="185"/>
      <c r="N71" s="185"/>
      <c r="O71" s="185"/>
      <c r="P71" s="185"/>
      <c r="Q71" s="185"/>
      <c r="R71" s="186"/>
      <c r="S71" s="185"/>
      <c r="T71" s="162"/>
      <c r="U71" s="162"/>
      <c r="V71" s="162"/>
      <c r="W71" s="162"/>
      <c r="X71" s="162"/>
      <c r="Y71" s="162"/>
      <c r="Z71" s="162"/>
      <c r="AA71" s="162"/>
      <c r="AB71" s="162"/>
      <c r="AC71" s="162"/>
      <c r="AD71" s="162"/>
      <c r="AE71" s="162" t="s">
        <v>137</v>
      </c>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row>
    <row r="72" spans="1:60" outlineLevel="1" x14ac:dyDescent="0.25">
      <c r="A72" s="163"/>
      <c r="B72" s="174"/>
      <c r="C72" s="194" t="s">
        <v>219</v>
      </c>
      <c r="D72" s="177"/>
      <c r="E72" s="181">
        <v>1.92</v>
      </c>
      <c r="F72" s="185"/>
      <c r="G72" s="185"/>
      <c r="H72" s="185"/>
      <c r="I72" s="185"/>
      <c r="J72" s="185"/>
      <c r="K72" s="185"/>
      <c r="L72" s="185"/>
      <c r="M72" s="185"/>
      <c r="N72" s="185"/>
      <c r="O72" s="185"/>
      <c r="P72" s="185"/>
      <c r="Q72" s="185"/>
      <c r="R72" s="186"/>
      <c r="S72" s="185"/>
      <c r="T72" s="162"/>
      <c r="U72" s="162"/>
      <c r="V72" s="162"/>
      <c r="W72" s="162"/>
      <c r="X72" s="162"/>
      <c r="Y72" s="162"/>
      <c r="Z72" s="162"/>
      <c r="AA72" s="162"/>
      <c r="AB72" s="162"/>
      <c r="AC72" s="162"/>
      <c r="AD72" s="162"/>
      <c r="AE72" s="162" t="s">
        <v>137</v>
      </c>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row>
    <row r="73" spans="1:60" ht="20.399999999999999" outlineLevel="1" x14ac:dyDescent="0.25">
      <c r="A73" s="163">
        <v>17</v>
      </c>
      <c r="B73" s="174" t="s">
        <v>220</v>
      </c>
      <c r="C73" s="193" t="s">
        <v>221</v>
      </c>
      <c r="D73" s="176" t="s">
        <v>195</v>
      </c>
      <c r="E73" s="180">
        <v>113.22</v>
      </c>
      <c r="F73" s="185">
        <v>0</v>
      </c>
      <c r="G73" s="185">
        <f>ROUND(E73*F73,2)</f>
        <v>0</v>
      </c>
      <c r="H73" s="185">
        <v>275.67</v>
      </c>
      <c r="I73" s="185">
        <f>ROUND(E73*H73,2)</f>
        <v>31211.360000000001</v>
      </c>
      <c r="J73" s="185">
        <v>143.83000000000001</v>
      </c>
      <c r="K73" s="185">
        <f>ROUND(E73*J73,2)</f>
        <v>16284.43</v>
      </c>
      <c r="L73" s="185">
        <v>21</v>
      </c>
      <c r="M73" s="185">
        <f>G73*(1+L73/100)</f>
        <v>0</v>
      </c>
      <c r="N73" s="185">
        <v>4.5799999999999999E-3</v>
      </c>
      <c r="O73" s="185">
        <f>ROUND(E73*N73,2)</f>
        <v>0.52</v>
      </c>
      <c r="P73" s="185">
        <v>0</v>
      </c>
      <c r="Q73" s="185">
        <f>ROUND(E73*P73,2)</f>
        <v>0</v>
      </c>
      <c r="R73" s="186" t="s">
        <v>159</v>
      </c>
      <c r="S73" s="185" t="s">
        <v>134</v>
      </c>
      <c r="T73" s="162"/>
      <c r="U73" s="162"/>
      <c r="V73" s="162"/>
      <c r="W73" s="162"/>
      <c r="X73" s="162"/>
      <c r="Y73" s="162"/>
      <c r="Z73" s="162"/>
      <c r="AA73" s="162"/>
      <c r="AB73" s="162"/>
      <c r="AC73" s="162"/>
      <c r="AD73" s="162"/>
      <c r="AE73" s="162" t="s">
        <v>135</v>
      </c>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row>
    <row r="74" spans="1:60" outlineLevel="1" x14ac:dyDescent="0.25">
      <c r="A74" s="163"/>
      <c r="B74" s="174"/>
      <c r="C74" s="194" t="s">
        <v>222</v>
      </c>
      <c r="D74" s="177"/>
      <c r="E74" s="181">
        <v>11</v>
      </c>
      <c r="F74" s="185"/>
      <c r="G74" s="185"/>
      <c r="H74" s="185"/>
      <c r="I74" s="185"/>
      <c r="J74" s="185"/>
      <c r="K74" s="185"/>
      <c r="L74" s="185"/>
      <c r="M74" s="185"/>
      <c r="N74" s="185"/>
      <c r="O74" s="185"/>
      <c r="P74" s="185"/>
      <c r="Q74" s="185"/>
      <c r="R74" s="186"/>
      <c r="S74" s="185"/>
      <c r="T74" s="162"/>
      <c r="U74" s="162"/>
      <c r="V74" s="162"/>
      <c r="W74" s="162"/>
      <c r="X74" s="162"/>
      <c r="Y74" s="162"/>
      <c r="Z74" s="162"/>
      <c r="AA74" s="162"/>
      <c r="AB74" s="162"/>
      <c r="AC74" s="162"/>
      <c r="AD74" s="162"/>
      <c r="AE74" s="162" t="s">
        <v>137</v>
      </c>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row>
    <row r="75" spans="1:60" outlineLevel="1" x14ac:dyDescent="0.25">
      <c r="A75" s="163"/>
      <c r="B75" s="174"/>
      <c r="C75" s="194" t="s">
        <v>223</v>
      </c>
      <c r="D75" s="177"/>
      <c r="E75" s="181">
        <v>74.72</v>
      </c>
      <c r="F75" s="185"/>
      <c r="G75" s="185"/>
      <c r="H75" s="185"/>
      <c r="I75" s="185"/>
      <c r="J75" s="185"/>
      <c r="K75" s="185"/>
      <c r="L75" s="185"/>
      <c r="M75" s="185"/>
      <c r="N75" s="185"/>
      <c r="O75" s="185"/>
      <c r="P75" s="185"/>
      <c r="Q75" s="185"/>
      <c r="R75" s="186"/>
      <c r="S75" s="185"/>
      <c r="T75" s="162"/>
      <c r="U75" s="162"/>
      <c r="V75" s="162"/>
      <c r="W75" s="162"/>
      <c r="X75" s="162"/>
      <c r="Y75" s="162"/>
      <c r="Z75" s="162"/>
      <c r="AA75" s="162"/>
      <c r="AB75" s="162"/>
      <c r="AC75" s="162"/>
      <c r="AD75" s="162"/>
      <c r="AE75" s="162" t="s">
        <v>137</v>
      </c>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row>
    <row r="76" spans="1:60" outlineLevel="1" x14ac:dyDescent="0.25">
      <c r="A76" s="163"/>
      <c r="B76" s="174"/>
      <c r="C76" s="194" t="s">
        <v>224</v>
      </c>
      <c r="D76" s="177"/>
      <c r="E76" s="181">
        <v>18</v>
      </c>
      <c r="F76" s="185"/>
      <c r="G76" s="185"/>
      <c r="H76" s="185"/>
      <c r="I76" s="185"/>
      <c r="J76" s="185"/>
      <c r="K76" s="185"/>
      <c r="L76" s="185"/>
      <c r="M76" s="185"/>
      <c r="N76" s="185"/>
      <c r="O76" s="185"/>
      <c r="P76" s="185"/>
      <c r="Q76" s="185"/>
      <c r="R76" s="186"/>
      <c r="S76" s="185"/>
      <c r="T76" s="162"/>
      <c r="U76" s="162"/>
      <c r="V76" s="162"/>
      <c r="W76" s="162"/>
      <c r="X76" s="162"/>
      <c r="Y76" s="162"/>
      <c r="Z76" s="162"/>
      <c r="AA76" s="162"/>
      <c r="AB76" s="162"/>
      <c r="AC76" s="162"/>
      <c r="AD76" s="162"/>
      <c r="AE76" s="162" t="s">
        <v>137</v>
      </c>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row>
    <row r="77" spans="1:60" outlineLevel="1" x14ac:dyDescent="0.25">
      <c r="A77" s="163"/>
      <c r="B77" s="174"/>
      <c r="C77" s="194" t="s">
        <v>225</v>
      </c>
      <c r="D77" s="177"/>
      <c r="E77" s="181">
        <v>9.5</v>
      </c>
      <c r="F77" s="185"/>
      <c r="G77" s="185"/>
      <c r="H77" s="185"/>
      <c r="I77" s="185"/>
      <c r="J77" s="185"/>
      <c r="K77" s="185"/>
      <c r="L77" s="185"/>
      <c r="M77" s="185"/>
      <c r="N77" s="185"/>
      <c r="O77" s="185"/>
      <c r="P77" s="185"/>
      <c r="Q77" s="185"/>
      <c r="R77" s="186"/>
      <c r="S77" s="185"/>
      <c r="T77" s="162"/>
      <c r="U77" s="162"/>
      <c r="V77" s="162"/>
      <c r="W77" s="162"/>
      <c r="X77" s="162"/>
      <c r="Y77" s="162"/>
      <c r="Z77" s="162"/>
      <c r="AA77" s="162"/>
      <c r="AB77" s="162"/>
      <c r="AC77" s="162"/>
      <c r="AD77" s="162"/>
      <c r="AE77" s="162" t="s">
        <v>137</v>
      </c>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row>
    <row r="78" spans="1:60" outlineLevel="1" x14ac:dyDescent="0.25">
      <c r="A78" s="163">
        <v>18</v>
      </c>
      <c r="B78" s="174" t="s">
        <v>226</v>
      </c>
      <c r="C78" s="193" t="s">
        <v>227</v>
      </c>
      <c r="D78" s="176" t="s">
        <v>132</v>
      </c>
      <c r="E78" s="180">
        <v>60.756</v>
      </c>
      <c r="F78" s="185">
        <v>0</v>
      </c>
      <c r="G78" s="185">
        <f>ROUND(E78*F78,2)</f>
        <v>0</v>
      </c>
      <c r="H78" s="185">
        <v>732</v>
      </c>
      <c r="I78" s="185">
        <f>ROUND(E78*H78,2)</f>
        <v>44473.39</v>
      </c>
      <c r="J78" s="185">
        <v>175</v>
      </c>
      <c r="K78" s="185">
        <f>ROUND(E78*J78,2)</f>
        <v>10632.3</v>
      </c>
      <c r="L78" s="185">
        <v>21</v>
      </c>
      <c r="M78" s="185">
        <f>G78*(1+L78/100)</f>
        <v>0</v>
      </c>
      <c r="N78" s="185">
        <v>8.7799999999999996E-3</v>
      </c>
      <c r="O78" s="185">
        <f>ROUND(E78*N78,2)</f>
        <v>0.53</v>
      </c>
      <c r="P78" s="185">
        <v>0</v>
      </c>
      <c r="Q78" s="185">
        <f>ROUND(E78*P78,2)</f>
        <v>0</v>
      </c>
      <c r="R78" s="186" t="s">
        <v>159</v>
      </c>
      <c r="S78" s="185" t="s">
        <v>134</v>
      </c>
      <c r="T78" s="162"/>
      <c r="U78" s="162"/>
      <c r="V78" s="162"/>
      <c r="W78" s="162"/>
      <c r="X78" s="162"/>
      <c r="Y78" s="162"/>
      <c r="Z78" s="162"/>
      <c r="AA78" s="162"/>
      <c r="AB78" s="162"/>
      <c r="AC78" s="162"/>
      <c r="AD78" s="162"/>
      <c r="AE78" s="162" t="s">
        <v>135</v>
      </c>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row>
    <row r="79" spans="1:60" outlineLevel="1" x14ac:dyDescent="0.25">
      <c r="A79" s="163"/>
      <c r="B79" s="174"/>
      <c r="C79" s="194" t="s">
        <v>228</v>
      </c>
      <c r="D79" s="177"/>
      <c r="E79" s="181">
        <v>60.756</v>
      </c>
      <c r="F79" s="185"/>
      <c r="G79" s="185"/>
      <c r="H79" s="185"/>
      <c r="I79" s="185"/>
      <c r="J79" s="185"/>
      <c r="K79" s="185"/>
      <c r="L79" s="185"/>
      <c r="M79" s="185"/>
      <c r="N79" s="185"/>
      <c r="O79" s="185"/>
      <c r="P79" s="185"/>
      <c r="Q79" s="185"/>
      <c r="R79" s="186"/>
      <c r="S79" s="185"/>
      <c r="T79" s="162"/>
      <c r="U79" s="162"/>
      <c r="V79" s="162"/>
      <c r="W79" s="162"/>
      <c r="X79" s="162"/>
      <c r="Y79" s="162"/>
      <c r="Z79" s="162"/>
      <c r="AA79" s="162"/>
      <c r="AB79" s="162"/>
      <c r="AC79" s="162"/>
      <c r="AD79" s="162"/>
      <c r="AE79" s="162" t="s">
        <v>137</v>
      </c>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row>
    <row r="80" spans="1:60" outlineLevel="1" x14ac:dyDescent="0.25">
      <c r="A80" s="163">
        <v>19</v>
      </c>
      <c r="B80" s="174" t="s">
        <v>229</v>
      </c>
      <c r="C80" s="193" t="s">
        <v>230</v>
      </c>
      <c r="D80" s="176" t="s">
        <v>132</v>
      </c>
      <c r="E80" s="180">
        <v>1.2</v>
      </c>
      <c r="F80" s="185">
        <v>0</v>
      </c>
      <c r="G80" s="185">
        <f>ROUND(E80*F80,2)</f>
        <v>0</v>
      </c>
      <c r="H80" s="185">
        <v>73.760000000000005</v>
      </c>
      <c r="I80" s="185">
        <f>ROUND(E80*H80,2)</f>
        <v>88.51</v>
      </c>
      <c r="J80" s="185">
        <v>237.24</v>
      </c>
      <c r="K80" s="185">
        <f>ROUND(E80*J80,2)</f>
        <v>284.69</v>
      </c>
      <c r="L80" s="185">
        <v>21</v>
      </c>
      <c r="M80" s="185">
        <f>G80*(1+L80/100)</f>
        <v>0</v>
      </c>
      <c r="N80" s="185">
        <v>1.5689999999999999E-2</v>
      </c>
      <c r="O80" s="185">
        <f>ROUND(E80*N80,2)</f>
        <v>0.02</v>
      </c>
      <c r="P80" s="185">
        <v>0</v>
      </c>
      <c r="Q80" s="185">
        <f>ROUND(E80*P80,2)</f>
        <v>0</v>
      </c>
      <c r="R80" s="186" t="s">
        <v>185</v>
      </c>
      <c r="S80" s="185" t="s">
        <v>134</v>
      </c>
      <c r="T80" s="162"/>
      <c r="U80" s="162"/>
      <c r="V80" s="162"/>
      <c r="W80" s="162"/>
      <c r="X80" s="162"/>
      <c r="Y80" s="162"/>
      <c r="Z80" s="162"/>
      <c r="AA80" s="162"/>
      <c r="AB80" s="162"/>
      <c r="AC80" s="162"/>
      <c r="AD80" s="162"/>
      <c r="AE80" s="162" t="s">
        <v>135</v>
      </c>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row>
    <row r="81" spans="1:60" outlineLevel="1" x14ac:dyDescent="0.25">
      <c r="A81" s="163"/>
      <c r="B81" s="174"/>
      <c r="C81" s="194" t="s">
        <v>231</v>
      </c>
      <c r="D81" s="177"/>
      <c r="E81" s="181">
        <v>1.2</v>
      </c>
      <c r="F81" s="185"/>
      <c r="G81" s="185"/>
      <c r="H81" s="185"/>
      <c r="I81" s="185"/>
      <c r="J81" s="185"/>
      <c r="K81" s="185"/>
      <c r="L81" s="185"/>
      <c r="M81" s="185"/>
      <c r="N81" s="185"/>
      <c r="O81" s="185"/>
      <c r="P81" s="185"/>
      <c r="Q81" s="185"/>
      <c r="R81" s="186"/>
      <c r="S81" s="185"/>
      <c r="T81" s="162"/>
      <c r="U81" s="162"/>
      <c r="V81" s="162"/>
      <c r="W81" s="162"/>
      <c r="X81" s="162"/>
      <c r="Y81" s="162"/>
      <c r="Z81" s="162"/>
      <c r="AA81" s="162"/>
      <c r="AB81" s="162"/>
      <c r="AC81" s="162"/>
      <c r="AD81" s="162"/>
      <c r="AE81" s="162" t="s">
        <v>137</v>
      </c>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row>
    <row r="82" spans="1:60" x14ac:dyDescent="0.25">
      <c r="A82" s="170" t="s">
        <v>128</v>
      </c>
      <c r="B82" s="175" t="s">
        <v>72</v>
      </c>
      <c r="C82" s="195" t="s">
        <v>73</v>
      </c>
      <c r="D82" s="178"/>
      <c r="E82" s="182"/>
      <c r="F82" s="187"/>
      <c r="G82" s="187">
        <f>SUM(G83:G106)</f>
        <v>0</v>
      </c>
      <c r="H82" s="187"/>
      <c r="I82" s="187">
        <f>SUM(I83:I106)</f>
        <v>30114.38</v>
      </c>
      <c r="J82" s="187"/>
      <c r="K82" s="187">
        <f>SUM(K83:K106)</f>
        <v>1335596.02</v>
      </c>
      <c r="L82" s="187"/>
      <c r="M82" s="187">
        <f>SUM(M83:M106)</f>
        <v>0</v>
      </c>
      <c r="N82" s="187"/>
      <c r="O82" s="187">
        <f>SUM(O83:O106)</f>
        <v>0.02</v>
      </c>
      <c r="P82" s="187"/>
      <c r="Q82" s="187">
        <f>SUM(Q83:Q106)</f>
        <v>0</v>
      </c>
      <c r="R82" s="188"/>
      <c r="S82" s="187"/>
      <c r="AE82" t="s">
        <v>129</v>
      </c>
    </row>
    <row r="83" spans="1:60" ht="20.399999999999999" outlineLevel="1" x14ac:dyDescent="0.25">
      <c r="A83" s="163">
        <v>20</v>
      </c>
      <c r="B83" s="174" t="s">
        <v>232</v>
      </c>
      <c r="C83" s="193" t="s">
        <v>233</v>
      </c>
      <c r="D83" s="176" t="s">
        <v>195</v>
      </c>
      <c r="E83" s="180">
        <v>496.2</v>
      </c>
      <c r="F83" s="185">
        <v>0</v>
      </c>
      <c r="G83" s="185">
        <f>ROUND(E83*F83,2)</f>
        <v>0</v>
      </c>
      <c r="H83" s="185">
        <v>60.69</v>
      </c>
      <c r="I83" s="185">
        <f>ROUND(E83*H83,2)</f>
        <v>30114.38</v>
      </c>
      <c r="J83" s="185">
        <v>131.31</v>
      </c>
      <c r="K83" s="185">
        <f>ROUND(E83*J83,2)</f>
        <v>65156.02</v>
      </c>
      <c r="L83" s="185">
        <v>21</v>
      </c>
      <c r="M83" s="185">
        <f>G83*(1+L83/100)</f>
        <v>0</v>
      </c>
      <c r="N83" s="185">
        <v>4.0000000000000003E-5</v>
      </c>
      <c r="O83" s="185">
        <f>ROUND(E83*N83,2)</f>
        <v>0.02</v>
      </c>
      <c r="P83" s="185">
        <v>0</v>
      </c>
      <c r="Q83" s="185">
        <f>ROUND(E83*P83,2)</f>
        <v>0</v>
      </c>
      <c r="R83" s="186" t="s">
        <v>234</v>
      </c>
      <c r="S83" s="185" t="s">
        <v>134</v>
      </c>
      <c r="T83" s="162"/>
      <c r="U83" s="162"/>
      <c r="V83" s="162"/>
      <c r="W83" s="162"/>
      <c r="X83" s="162"/>
      <c r="Y83" s="162"/>
      <c r="Z83" s="162"/>
      <c r="AA83" s="162"/>
      <c r="AB83" s="162"/>
      <c r="AC83" s="162"/>
      <c r="AD83" s="162"/>
      <c r="AE83" s="162" t="s">
        <v>235</v>
      </c>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row>
    <row r="84" spans="1:60" outlineLevel="1" x14ac:dyDescent="0.25">
      <c r="A84" s="163"/>
      <c r="B84" s="174"/>
      <c r="C84" s="322" t="s">
        <v>236</v>
      </c>
      <c r="D84" s="323"/>
      <c r="E84" s="324"/>
      <c r="F84" s="325"/>
      <c r="G84" s="326"/>
      <c r="H84" s="185"/>
      <c r="I84" s="185"/>
      <c r="J84" s="185"/>
      <c r="K84" s="185"/>
      <c r="L84" s="185"/>
      <c r="M84" s="185"/>
      <c r="N84" s="185"/>
      <c r="O84" s="185"/>
      <c r="P84" s="185"/>
      <c r="Q84" s="185"/>
      <c r="R84" s="186"/>
      <c r="S84" s="185"/>
      <c r="T84" s="162"/>
      <c r="U84" s="162"/>
      <c r="V84" s="162"/>
      <c r="W84" s="162"/>
      <c r="X84" s="162"/>
      <c r="Y84" s="162"/>
      <c r="Z84" s="162"/>
      <c r="AA84" s="162"/>
      <c r="AB84" s="162"/>
      <c r="AC84" s="162"/>
      <c r="AD84" s="162"/>
      <c r="AE84" s="162" t="s">
        <v>164</v>
      </c>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71" t="str">
        <f>C84</f>
        <v>Vložení parotěsné a paropropustné fólie, vyplnění spáry PU pěnou. Včetně dodávky materiálu.</v>
      </c>
      <c r="BB84" s="162"/>
      <c r="BC84" s="162"/>
      <c r="BD84" s="162"/>
      <c r="BE84" s="162"/>
      <c r="BF84" s="162"/>
      <c r="BG84" s="162"/>
      <c r="BH84" s="162"/>
    </row>
    <row r="85" spans="1:60" outlineLevel="1" x14ac:dyDescent="0.25">
      <c r="A85" s="163"/>
      <c r="B85" s="174"/>
      <c r="C85" s="194" t="s">
        <v>237</v>
      </c>
      <c r="D85" s="177"/>
      <c r="E85" s="181">
        <v>3.6</v>
      </c>
      <c r="F85" s="185"/>
      <c r="G85" s="185"/>
      <c r="H85" s="185"/>
      <c r="I85" s="185"/>
      <c r="J85" s="185"/>
      <c r="K85" s="185"/>
      <c r="L85" s="185"/>
      <c r="M85" s="185"/>
      <c r="N85" s="185"/>
      <c r="O85" s="185"/>
      <c r="P85" s="185"/>
      <c r="Q85" s="185"/>
      <c r="R85" s="186"/>
      <c r="S85" s="185"/>
      <c r="T85" s="162"/>
      <c r="U85" s="162"/>
      <c r="V85" s="162"/>
      <c r="W85" s="162"/>
      <c r="X85" s="162"/>
      <c r="Y85" s="162"/>
      <c r="Z85" s="162"/>
      <c r="AA85" s="162"/>
      <c r="AB85" s="162"/>
      <c r="AC85" s="162"/>
      <c r="AD85" s="162"/>
      <c r="AE85" s="162" t="s">
        <v>137</v>
      </c>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row>
    <row r="86" spans="1:60" outlineLevel="1" x14ac:dyDescent="0.25">
      <c r="A86" s="163"/>
      <c r="B86" s="174"/>
      <c r="C86" s="194" t="s">
        <v>238</v>
      </c>
      <c r="D86" s="177"/>
      <c r="E86" s="181">
        <v>84</v>
      </c>
      <c r="F86" s="185"/>
      <c r="G86" s="185"/>
      <c r="H86" s="185"/>
      <c r="I86" s="185"/>
      <c r="J86" s="185"/>
      <c r="K86" s="185"/>
      <c r="L86" s="185"/>
      <c r="M86" s="185"/>
      <c r="N86" s="185"/>
      <c r="O86" s="185"/>
      <c r="P86" s="185"/>
      <c r="Q86" s="185"/>
      <c r="R86" s="186"/>
      <c r="S86" s="185"/>
      <c r="T86" s="162"/>
      <c r="U86" s="162"/>
      <c r="V86" s="162"/>
      <c r="W86" s="162"/>
      <c r="X86" s="162"/>
      <c r="Y86" s="162"/>
      <c r="Z86" s="162"/>
      <c r="AA86" s="162"/>
      <c r="AB86" s="162"/>
      <c r="AC86" s="162"/>
      <c r="AD86" s="162"/>
      <c r="AE86" s="162" t="s">
        <v>137</v>
      </c>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row>
    <row r="87" spans="1:60" outlineLevel="1" x14ac:dyDescent="0.25">
      <c r="A87" s="163"/>
      <c r="B87" s="174"/>
      <c r="C87" s="194" t="s">
        <v>239</v>
      </c>
      <c r="D87" s="177"/>
      <c r="E87" s="181">
        <v>76.8</v>
      </c>
      <c r="F87" s="185"/>
      <c r="G87" s="185"/>
      <c r="H87" s="185"/>
      <c r="I87" s="185"/>
      <c r="J87" s="185"/>
      <c r="K87" s="185"/>
      <c r="L87" s="185"/>
      <c r="M87" s="185"/>
      <c r="N87" s="185"/>
      <c r="O87" s="185"/>
      <c r="P87" s="185"/>
      <c r="Q87" s="185"/>
      <c r="R87" s="186"/>
      <c r="S87" s="185"/>
      <c r="T87" s="162"/>
      <c r="U87" s="162"/>
      <c r="V87" s="162"/>
      <c r="W87" s="162"/>
      <c r="X87" s="162"/>
      <c r="Y87" s="162"/>
      <c r="Z87" s="162"/>
      <c r="AA87" s="162"/>
      <c r="AB87" s="162"/>
      <c r="AC87" s="162"/>
      <c r="AD87" s="162"/>
      <c r="AE87" s="162" t="s">
        <v>137</v>
      </c>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row>
    <row r="88" spans="1:60" outlineLevel="1" x14ac:dyDescent="0.25">
      <c r="A88" s="163"/>
      <c r="B88" s="174"/>
      <c r="C88" s="194" t="s">
        <v>240</v>
      </c>
      <c r="D88" s="177"/>
      <c r="E88" s="181">
        <v>50.4</v>
      </c>
      <c r="F88" s="185"/>
      <c r="G88" s="185"/>
      <c r="H88" s="185"/>
      <c r="I88" s="185"/>
      <c r="J88" s="185"/>
      <c r="K88" s="185"/>
      <c r="L88" s="185"/>
      <c r="M88" s="185"/>
      <c r="N88" s="185"/>
      <c r="O88" s="185"/>
      <c r="P88" s="185"/>
      <c r="Q88" s="185"/>
      <c r="R88" s="186"/>
      <c r="S88" s="185"/>
      <c r="T88" s="162"/>
      <c r="U88" s="162"/>
      <c r="V88" s="162"/>
      <c r="W88" s="162"/>
      <c r="X88" s="162"/>
      <c r="Y88" s="162"/>
      <c r="Z88" s="162"/>
      <c r="AA88" s="162"/>
      <c r="AB88" s="162"/>
      <c r="AC88" s="162"/>
      <c r="AD88" s="162"/>
      <c r="AE88" s="162" t="s">
        <v>137</v>
      </c>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row>
    <row r="89" spans="1:60" outlineLevel="1" x14ac:dyDescent="0.25">
      <c r="A89" s="163"/>
      <c r="B89" s="174"/>
      <c r="C89" s="194" t="s">
        <v>241</v>
      </c>
      <c r="D89" s="177"/>
      <c r="E89" s="181">
        <v>115.2</v>
      </c>
      <c r="F89" s="185"/>
      <c r="G89" s="185"/>
      <c r="H89" s="185"/>
      <c r="I89" s="185"/>
      <c r="J89" s="185"/>
      <c r="K89" s="185"/>
      <c r="L89" s="185"/>
      <c r="M89" s="185"/>
      <c r="N89" s="185"/>
      <c r="O89" s="185"/>
      <c r="P89" s="185"/>
      <c r="Q89" s="185"/>
      <c r="R89" s="186"/>
      <c r="S89" s="185"/>
      <c r="T89" s="162"/>
      <c r="U89" s="162"/>
      <c r="V89" s="162"/>
      <c r="W89" s="162"/>
      <c r="X89" s="162"/>
      <c r="Y89" s="162"/>
      <c r="Z89" s="162"/>
      <c r="AA89" s="162"/>
      <c r="AB89" s="162"/>
      <c r="AC89" s="162"/>
      <c r="AD89" s="162"/>
      <c r="AE89" s="162" t="s">
        <v>137</v>
      </c>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row>
    <row r="90" spans="1:60" outlineLevel="1" x14ac:dyDescent="0.25">
      <c r="A90" s="163"/>
      <c r="B90" s="174"/>
      <c r="C90" s="194" t="s">
        <v>242</v>
      </c>
      <c r="D90" s="177"/>
      <c r="E90" s="181">
        <v>134.4</v>
      </c>
      <c r="F90" s="185"/>
      <c r="G90" s="185"/>
      <c r="H90" s="185"/>
      <c r="I90" s="185"/>
      <c r="J90" s="185"/>
      <c r="K90" s="185"/>
      <c r="L90" s="185"/>
      <c r="M90" s="185"/>
      <c r="N90" s="185"/>
      <c r="O90" s="185"/>
      <c r="P90" s="185"/>
      <c r="Q90" s="185"/>
      <c r="R90" s="186"/>
      <c r="S90" s="185"/>
      <c r="T90" s="162"/>
      <c r="U90" s="162"/>
      <c r="V90" s="162"/>
      <c r="W90" s="162"/>
      <c r="X90" s="162"/>
      <c r="Y90" s="162"/>
      <c r="Z90" s="162"/>
      <c r="AA90" s="162"/>
      <c r="AB90" s="162"/>
      <c r="AC90" s="162"/>
      <c r="AD90" s="162"/>
      <c r="AE90" s="162" t="s">
        <v>137</v>
      </c>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row>
    <row r="91" spans="1:60" outlineLevel="1" x14ac:dyDescent="0.25">
      <c r="A91" s="163"/>
      <c r="B91" s="174"/>
      <c r="C91" s="194" t="s">
        <v>243</v>
      </c>
      <c r="D91" s="177"/>
      <c r="E91" s="181">
        <v>14</v>
      </c>
      <c r="F91" s="185"/>
      <c r="G91" s="185"/>
      <c r="H91" s="185"/>
      <c r="I91" s="185"/>
      <c r="J91" s="185"/>
      <c r="K91" s="185"/>
      <c r="L91" s="185"/>
      <c r="M91" s="185"/>
      <c r="N91" s="185"/>
      <c r="O91" s="185"/>
      <c r="P91" s="185"/>
      <c r="Q91" s="185"/>
      <c r="R91" s="186"/>
      <c r="S91" s="185"/>
      <c r="T91" s="162"/>
      <c r="U91" s="162"/>
      <c r="V91" s="162"/>
      <c r="W91" s="162"/>
      <c r="X91" s="162"/>
      <c r="Y91" s="162"/>
      <c r="Z91" s="162"/>
      <c r="AA91" s="162"/>
      <c r="AB91" s="162"/>
      <c r="AC91" s="162"/>
      <c r="AD91" s="162"/>
      <c r="AE91" s="162" t="s">
        <v>137</v>
      </c>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row>
    <row r="92" spans="1:60" outlineLevel="1" x14ac:dyDescent="0.25">
      <c r="A92" s="163"/>
      <c r="B92" s="174"/>
      <c r="C92" s="194" t="s">
        <v>244</v>
      </c>
      <c r="D92" s="177"/>
      <c r="E92" s="181">
        <v>9.1999999999999993</v>
      </c>
      <c r="F92" s="185"/>
      <c r="G92" s="185"/>
      <c r="H92" s="185"/>
      <c r="I92" s="185"/>
      <c r="J92" s="185"/>
      <c r="K92" s="185"/>
      <c r="L92" s="185"/>
      <c r="M92" s="185"/>
      <c r="N92" s="185"/>
      <c r="O92" s="185"/>
      <c r="P92" s="185"/>
      <c r="Q92" s="185"/>
      <c r="R92" s="186"/>
      <c r="S92" s="185"/>
      <c r="T92" s="162"/>
      <c r="U92" s="162"/>
      <c r="V92" s="162"/>
      <c r="W92" s="162"/>
      <c r="X92" s="162"/>
      <c r="Y92" s="162"/>
      <c r="Z92" s="162"/>
      <c r="AA92" s="162"/>
      <c r="AB92" s="162"/>
      <c r="AC92" s="162"/>
      <c r="AD92" s="162"/>
      <c r="AE92" s="162" t="s">
        <v>137</v>
      </c>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row>
    <row r="93" spans="1:60" outlineLevel="1" x14ac:dyDescent="0.25">
      <c r="A93" s="163"/>
      <c r="B93" s="174"/>
      <c r="C93" s="194" t="s">
        <v>245</v>
      </c>
      <c r="D93" s="177"/>
      <c r="E93" s="181">
        <v>8.6</v>
      </c>
      <c r="F93" s="185"/>
      <c r="G93" s="185"/>
      <c r="H93" s="185"/>
      <c r="I93" s="185"/>
      <c r="J93" s="185"/>
      <c r="K93" s="185"/>
      <c r="L93" s="185"/>
      <c r="M93" s="185"/>
      <c r="N93" s="185"/>
      <c r="O93" s="185"/>
      <c r="P93" s="185"/>
      <c r="Q93" s="185"/>
      <c r="R93" s="186"/>
      <c r="S93" s="185"/>
      <c r="T93" s="162"/>
      <c r="U93" s="162"/>
      <c r="V93" s="162"/>
      <c r="W93" s="162"/>
      <c r="X93" s="162"/>
      <c r="Y93" s="162"/>
      <c r="Z93" s="162"/>
      <c r="AA93" s="162"/>
      <c r="AB93" s="162"/>
      <c r="AC93" s="162"/>
      <c r="AD93" s="162"/>
      <c r="AE93" s="162" t="s">
        <v>137</v>
      </c>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row>
    <row r="94" spans="1:60" ht="20.399999999999999" outlineLevel="1" x14ac:dyDescent="0.25">
      <c r="A94" s="163">
        <v>21</v>
      </c>
      <c r="B94" s="174" t="s">
        <v>246</v>
      </c>
      <c r="C94" s="193" t="s">
        <v>247</v>
      </c>
      <c r="D94" s="176" t="s">
        <v>174</v>
      </c>
      <c r="E94" s="180">
        <v>147.6</v>
      </c>
      <c r="F94" s="185">
        <v>0</v>
      </c>
      <c r="G94" s="185">
        <f>ROUND(E94*F94,2)</f>
        <v>0</v>
      </c>
      <c r="H94" s="185">
        <v>0</v>
      </c>
      <c r="I94" s="185">
        <f>ROUND(E94*H94,2)</f>
        <v>0</v>
      </c>
      <c r="J94" s="185">
        <v>6900</v>
      </c>
      <c r="K94" s="185">
        <f>ROUND(E94*J94,2)</f>
        <v>1018440</v>
      </c>
      <c r="L94" s="185">
        <v>21</v>
      </c>
      <c r="M94" s="185">
        <f>G94*(1+L94/100)</f>
        <v>0</v>
      </c>
      <c r="N94" s="185">
        <v>0</v>
      </c>
      <c r="O94" s="185">
        <f>ROUND(E94*N94,2)</f>
        <v>0</v>
      </c>
      <c r="P94" s="185">
        <v>0</v>
      </c>
      <c r="Q94" s="185">
        <f>ROUND(E94*P94,2)</f>
        <v>0</v>
      </c>
      <c r="R94" s="186"/>
      <c r="S94" s="185" t="s">
        <v>154</v>
      </c>
      <c r="T94" s="162"/>
      <c r="U94" s="162"/>
      <c r="V94" s="162"/>
      <c r="W94" s="162"/>
      <c r="X94" s="162"/>
      <c r="Y94" s="162"/>
      <c r="Z94" s="162"/>
      <c r="AA94" s="162"/>
      <c r="AB94" s="162"/>
      <c r="AC94" s="162"/>
      <c r="AD94" s="162"/>
      <c r="AE94" s="162" t="s">
        <v>179</v>
      </c>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row>
    <row r="95" spans="1:60" outlineLevel="1" x14ac:dyDescent="0.25">
      <c r="A95" s="163"/>
      <c r="B95" s="174"/>
      <c r="C95" s="322" t="s">
        <v>248</v>
      </c>
      <c r="D95" s="323"/>
      <c r="E95" s="324"/>
      <c r="F95" s="325"/>
      <c r="G95" s="326"/>
      <c r="H95" s="185"/>
      <c r="I95" s="185"/>
      <c r="J95" s="185"/>
      <c r="K95" s="185"/>
      <c r="L95" s="185"/>
      <c r="M95" s="185"/>
      <c r="N95" s="185"/>
      <c r="O95" s="185"/>
      <c r="P95" s="185"/>
      <c r="Q95" s="185"/>
      <c r="R95" s="186"/>
      <c r="S95" s="185"/>
      <c r="T95" s="162"/>
      <c r="U95" s="162"/>
      <c r="V95" s="162"/>
      <c r="W95" s="162"/>
      <c r="X95" s="162"/>
      <c r="Y95" s="162"/>
      <c r="Z95" s="162"/>
      <c r="AA95" s="162"/>
      <c r="AB95" s="162"/>
      <c r="AC95" s="162"/>
      <c r="AD95" s="162"/>
      <c r="AE95" s="162" t="s">
        <v>164</v>
      </c>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71" t="str">
        <f>C95</f>
        <v>Přesná specifikace viz PD. Včetně příslušenství a vnitřních parapetů.</v>
      </c>
      <c r="BB95" s="162"/>
      <c r="BC95" s="162"/>
      <c r="BD95" s="162"/>
      <c r="BE95" s="162"/>
      <c r="BF95" s="162"/>
      <c r="BG95" s="162"/>
      <c r="BH95" s="162"/>
    </row>
    <row r="96" spans="1:60" outlineLevel="1" x14ac:dyDescent="0.25">
      <c r="A96" s="163"/>
      <c r="B96" s="174"/>
      <c r="C96" s="194" t="s">
        <v>249</v>
      </c>
      <c r="D96" s="177"/>
      <c r="E96" s="181">
        <v>0.72</v>
      </c>
      <c r="F96" s="185"/>
      <c r="G96" s="185"/>
      <c r="H96" s="185"/>
      <c r="I96" s="185"/>
      <c r="J96" s="185"/>
      <c r="K96" s="185"/>
      <c r="L96" s="185"/>
      <c r="M96" s="185"/>
      <c r="N96" s="185"/>
      <c r="O96" s="185"/>
      <c r="P96" s="185"/>
      <c r="Q96" s="185"/>
      <c r="R96" s="186"/>
      <c r="S96" s="185"/>
      <c r="T96" s="162"/>
      <c r="U96" s="162"/>
      <c r="V96" s="162"/>
      <c r="W96" s="162"/>
      <c r="X96" s="162"/>
      <c r="Y96" s="162"/>
      <c r="Z96" s="162"/>
      <c r="AA96" s="162"/>
      <c r="AB96" s="162"/>
      <c r="AC96" s="162"/>
      <c r="AD96" s="162"/>
      <c r="AE96" s="162" t="s">
        <v>137</v>
      </c>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row>
    <row r="97" spans="1:60" outlineLevel="1" x14ac:dyDescent="0.25">
      <c r="A97" s="163"/>
      <c r="B97" s="174"/>
      <c r="C97" s="194" t="s">
        <v>250</v>
      </c>
      <c r="D97" s="177"/>
      <c r="E97" s="181">
        <v>20.16</v>
      </c>
      <c r="F97" s="185"/>
      <c r="G97" s="185"/>
      <c r="H97" s="185"/>
      <c r="I97" s="185"/>
      <c r="J97" s="185"/>
      <c r="K97" s="185"/>
      <c r="L97" s="185"/>
      <c r="M97" s="185"/>
      <c r="N97" s="185"/>
      <c r="O97" s="185"/>
      <c r="P97" s="185"/>
      <c r="Q97" s="185"/>
      <c r="R97" s="186"/>
      <c r="S97" s="185"/>
      <c r="T97" s="162"/>
      <c r="U97" s="162"/>
      <c r="V97" s="162"/>
      <c r="W97" s="162"/>
      <c r="X97" s="162"/>
      <c r="Y97" s="162"/>
      <c r="Z97" s="162"/>
      <c r="AA97" s="162"/>
      <c r="AB97" s="162"/>
      <c r="AC97" s="162"/>
      <c r="AD97" s="162"/>
      <c r="AE97" s="162" t="s">
        <v>137</v>
      </c>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row>
    <row r="98" spans="1:60" outlineLevel="1" x14ac:dyDescent="0.25">
      <c r="A98" s="163"/>
      <c r="B98" s="174"/>
      <c r="C98" s="194" t="s">
        <v>251</v>
      </c>
      <c r="D98" s="177"/>
      <c r="E98" s="181">
        <v>21.6</v>
      </c>
      <c r="F98" s="185"/>
      <c r="G98" s="185"/>
      <c r="H98" s="185"/>
      <c r="I98" s="185"/>
      <c r="J98" s="185"/>
      <c r="K98" s="185"/>
      <c r="L98" s="185"/>
      <c r="M98" s="185"/>
      <c r="N98" s="185"/>
      <c r="O98" s="185"/>
      <c r="P98" s="185"/>
      <c r="Q98" s="185"/>
      <c r="R98" s="186"/>
      <c r="S98" s="185"/>
      <c r="T98" s="162"/>
      <c r="U98" s="162"/>
      <c r="V98" s="162"/>
      <c r="W98" s="162"/>
      <c r="X98" s="162"/>
      <c r="Y98" s="162"/>
      <c r="Z98" s="162"/>
      <c r="AA98" s="162"/>
      <c r="AB98" s="162"/>
      <c r="AC98" s="162"/>
      <c r="AD98" s="162"/>
      <c r="AE98" s="162" t="s">
        <v>137</v>
      </c>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row>
    <row r="99" spans="1:60" outlineLevel="1" x14ac:dyDescent="0.25">
      <c r="A99" s="163"/>
      <c r="B99" s="174"/>
      <c r="C99" s="194" t="s">
        <v>252</v>
      </c>
      <c r="D99" s="177"/>
      <c r="E99" s="181">
        <v>25.92</v>
      </c>
      <c r="F99" s="185"/>
      <c r="G99" s="185"/>
      <c r="H99" s="185"/>
      <c r="I99" s="185"/>
      <c r="J99" s="185"/>
      <c r="K99" s="185"/>
      <c r="L99" s="185"/>
      <c r="M99" s="185"/>
      <c r="N99" s="185"/>
      <c r="O99" s="185"/>
      <c r="P99" s="185"/>
      <c r="Q99" s="185"/>
      <c r="R99" s="186"/>
      <c r="S99" s="185"/>
      <c r="T99" s="162"/>
      <c r="U99" s="162"/>
      <c r="V99" s="162"/>
      <c r="W99" s="162"/>
      <c r="X99" s="162"/>
      <c r="Y99" s="162"/>
      <c r="Z99" s="162"/>
      <c r="AA99" s="162"/>
      <c r="AB99" s="162"/>
      <c r="AC99" s="162"/>
      <c r="AD99" s="162"/>
      <c r="AE99" s="162" t="s">
        <v>137</v>
      </c>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row>
    <row r="100" spans="1:60" outlineLevel="1" x14ac:dyDescent="0.25">
      <c r="A100" s="163"/>
      <c r="B100" s="174"/>
      <c r="C100" s="194" t="s">
        <v>253</v>
      </c>
      <c r="D100" s="177"/>
      <c r="E100" s="181">
        <v>50.4</v>
      </c>
      <c r="F100" s="185"/>
      <c r="G100" s="185"/>
      <c r="H100" s="185"/>
      <c r="I100" s="185"/>
      <c r="J100" s="185"/>
      <c r="K100" s="185"/>
      <c r="L100" s="185"/>
      <c r="M100" s="185"/>
      <c r="N100" s="185"/>
      <c r="O100" s="185"/>
      <c r="P100" s="185"/>
      <c r="Q100" s="185"/>
      <c r="R100" s="186"/>
      <c r="S100" s="185"/>
      <c r="T100" s="162"/>
      <c r="U100" s="162"/>
      <c r="V100" s="162"/>
      <c r="W100" s="162"/>
      <c r="X100" s="162"/>
      <c r="Y100" s="162"/>
      <c r="Z100" s="162"/>
      <c r="AA100" s="162"/>
      <c r="AB100" s="162"/>
      <c r="AC100" s="162"/>
      <c r="AD100" s="162"/>
      <c r="AE100" s="162" t="s">
        <v>137</v>
      </c>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row>
    <row r="101" spans="1:60" outlineLevel="1" x14ac:dyDescent="0.25">
      <c r="A101" s="163"/>
      <c r="B101" s="174"/>
      <c r="C101" s="194" t="s">
        <v>254</v>
      </c>
      <c r="D101" s="177"/>
      <c r="E101" s="181">
        <v>28.8</v>
      </c>
      <c r="F101" s="185"/>
      <c r="G101" s="185"/>
      <c r="H101" s="185"/>
      <c r="I101" s="185"/>
      <c r="J101" s="185"/>
      <c r="K101" s="185"/>
      <c r="L101" s="185"/>
      <c r="M101" s="185"/>
      <c r="N101" s="185"/>
      <c r="O101" s="185"/>
      <c r="P101" s="185"/>
      <c r="Q101" s="185"/>
      <c r="R101" s="186"/>
      <c r="S101" s="185"/>
      <c r="T101" s="162"/>
      <c r="U101" s="162"/>
      <c r="V101" s="162"/>
      <c r="W101" s="162"/>
      <c r="X101" s="162"/>
      <c r="Y101" s="162"/>
      <c r="Z101" s="162"/>
      <c r="AA101" s="162"/>
      <c r="AB101" s="162"/>
      <c r="AC101" s="162"/>
      <c r="AD101" s="162"/>
      <c r="AE101" s="162" t="s">
        <v>137</v>
      </c>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row>
    <row r="102" spans="1:60" ht="20.399999999999999" outlineLevel="1" x14ac:dyDescent="0.25">
      <c r="A102" s="163">
        <v>22</v>
      </c>
      <c r="B102" s="174" t="s">
        <v>255</v>
      </c>
      <c r="C102" s="193" t="s">
        <v>256</v>
      </c>
      <c r="D102" s="176" t="s">
        <v>174</v>
      </c>
      <c r="E102" s="180">
        <v>21</v>
      </c>
      <c r="F102" s="185">
        <v>0</v>
      </c>
      <c r="G102" s="185">
        <f>ROUND(E102*F102,2)</f>
        <v>0</v>
      </c>
      <c r="H102" s="185">
        <v>0</v>
      </c>
      <c r="I102" s="185">
        <f>ROUND(E102*H102,2)</f>
        <v>0</v>
      </c>
      <c r="J102" s="185">
        <v>12000</v>
      </c>
      <c r="K102" s="185">
        <f>ROUND(E102*J102,2)</f>
        <v>252000</v>
      </c>
      <c r="L102" s="185">
        <v>21</v>
      </c>
      <c r="M102" s="185">
        <f>G102*(1+L102/100)</f>
        <v>0</v>
      </c>
      <c r="N102" s="185">
        <v>0</v>
      </c>
      <c r="O102" s="185">
        <f>ROUND(E102*N102,2)</f>
        <v>0</v>
      </c>
      <c r="P102" s="185">
        <v>0</v>
      </c>
      <c r="Q102" s="185">
        <f>ROUND(E102*P102,2)</f>
        <v>0</v>
      </c>
      <c r="R102" s="186"/>
      <c r="S102" s="185" t="s">
        <v>154</v>
      </c>
      <c r="T102" s="162"/>
      <c r="U102" s="162"/>
      <c r="V102" s="162"/>
      <c r="W102" s="162"/>
      <c r="X102" s="162"/>
      <c r="Y102" s="162"/>
      <c r="Z102" s="162"/>
      <c r="AA102" s="162"/>
      <c r="AB102" s="162"/>
      <c r="AC102" s="162"/>
      <c r="AD102" s="162"/>
      <c r="AE102" s="162" t="s">
        <v>179</v>
      </c>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row>
    <row r="103" spans="1:60" outlineLevel="1" x14ac:dyDescent="0.25">
      <c r="A103" s="163"/>
      <c r="B103" s="174"/>
      <c r="C103" s="322" t="s">
        <v>257</v>
      </c>
      <c r="D103" s="323"/>
      <c r="E103" s="324"/>
      <c r="F103" s="325"/>
      <c r="G103" s="326"/>
      <c r="H103" s="185"/>
      <c r="I103" s="185"/>
      <c r="J103" s="185"/>
      <c r="K103" s="185"/>
      <c r="L103" s="185"/>
      <c r="M103" s="185"/>
      <c r="N103" s="185"/>
      <c r="O103" s="185"/>
      <c r="P103" s="185"/>
      <c r="Q103" s="185"/>
      <c r="R103" s="186"/>
      <c r="S103" s="185"/>
      <c r="T103" s="162"/>
      <c r="U103" s="162"/>
      <c r="V103" s="162"/>
      <c r="W103" s="162"/>
      <c r="X103" s="162"/>
      <c r="Y103" s="162"/>
      <c r="Z103" s="162"/>
      <c r="AA103" s="162"/>
      <c r="AB103" s="162"/>
      <c r="AC103" s="162"/>
      <c r="AD103" s="162"/>
      <c r="AE103" s="162" t="s">
        <v>164</v>
      </c>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71" t="str">
        <f>C103</f>
        <v>Přesná specifikace viz PD. Včetně příslušenství.</v>
      </c>
      <c r="BB103" s="162"/>
      <c r="BC103" s="162"/>
      <c r="BD103" s="162"/>
      <c r="BE103" s="162"/>
      <c r="BF103" s="162"/>
      <c r="BG103" s="162"/>
      <c r="BH103" s="162"/>
    </row>
    <row r="104" spans="1:60" outlineLevel="1" x14ac:dyDescent="0.25">
      <c r="A104" s="163"/>
      <c r="B104" s="174"/>
      <c r="C104" s="194" t="s">
        <v>258</v>
      </c>
      <c r="D104" s="177"/>
      <c r="E104" s="181">
        <v>11.76</v>
      </c>
      <c r="F104" s="185"/>
      <c r="G104" s="185"/>
      <c r="H104" s="185"/>
      <c r="I104" s="185"/>
      <c r="J104" s="185"/>
      <c r="K104" s="185"/>
      <c r="L104" s="185"/>
      <c r="M104" s="185"/>
      <c r="N104" s="185"/>
      <c r="O104" s="185"/>
      <c r="P104" s="185"/>
      <c r="Q104" s="185"/>
      <c r="R104" s="186"/>
      <c r="S104" s="185"/>
      <c r="T104" s="162"/>
      <c r="U104" s="162"/>
      <c r="V104" s="162"/>
      <c r="W104" s="162"/>
      <c r="X104" s="162"/>
      <c r="Y104" s="162"/>
      <c r="Z104" s="162"/>
      <c r="AA104" s="162"/>
      <c r="AB104" s="162"/>
      <c r="AC104" s="162"/>
      <c r="AD104" s="162"/>
      <c r="AE104" s="162" t="s">
        <v>137</v>
      </c>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row>
    <row r="105" spans="1:60" outlineLevel="1" x14ac:dyDescent="0.25">
      <c r="A105" s="163"/>
      <c r="B105" s="174"/>
      <c r="C105" s="194" t="s">
        <v>259</v>
      </c>
      <c r="D105" s="177"/>
      <c r="E105" s="181">
        <v>5.04</v>
      </c>
      <c r="F105" s="185"/>
      <c r="G105" s="185"/>
      <c r="H105" s="185"/>
      <c r="I105" s="185"/>
      <c r="J105" s="185"/>
      <c r="K105" s="185"/>
      <c r="L105" s="185"/>
      <c r="M105" s="185"/>
      <c r="N105" s="185"/>
      <c r="O105" s="185"/>
      <c r="P105" s="185"/>
      <c r="Q105" s="185"/>
      <c r="R105" s="186"/>
      <c r="S105" s="185"/>
      <c r="T105" s="162"/>
      <c r="U105" s="162"/>
      <c r="V105" s="162"/>
      <c r="W105" s="162"/>
      <c r="X105" s="162"/>
      <c r="Y105" s="162"/>
      <c r="Z105" s="162"/>
      <c r="AA105" s="162"/>
      <c r="AB105" s="162"/>
      <c r="AC105" s="162"/>
      <c r="AD105" s="162"/>
      <c r="AE105" s="162" t="s">
        <v>137</v>
      </c>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row>
    <row r="106" spans="1:60" outlineLevel="1" x14ac:dyDescent="0.25">
      <c r="A106" s="163"/>
      <c r="B106" s="174"/>
      <c r="C106" s="194" t="s">
        <v>260</v>
      </c>
      <c r="D106" s="177"/>
      <c r="E106" s="181">
        <v>4.2</v>
      </c>
      <c r="F106" s="185"/>
      <c r="G106" s="185"/>
      <c r="H106" s="185"/>
      <c r="I106" s="185"/>
      <c r="J106" s="185"/>
      <c r="K106" s="185"/>
      <c r="L106" s="185"/>
      <c r="M106" s="185"/>
      <c r="N106" s="185"/>
      <c r="O106" s="185"/>
      <c r="P106" s="185"/>
      <c r="Q106" s="185"/>
      <c r="R106" s="186"/>
      <c r="S106" s="185"/>
      <c r="T106" s="162"/>
      <c r="U106" s="162"/>
      <c r="V106" s="162"/>
      <c r="W106" s="162"/>
      <c r="X106" s="162"/>
      <c r="Y106" s="162"/>
      <c r="Z106" s="162"/>
      <c r="AA106" s="162"/>
      <c r="AB106" s="162"/>
      <c r="AC106" s="162"/>
      <c r="AD106" s="162"/>
      <c r="AE106" s="162" t="s">
        <v>137</v>
      </c>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row>
    <row r="107" spans="1:60" x14ac:dyDescent="0.25">
      <c r="A107" s="170" t="s">
        <v>128</v>
      </c>
      <c r="B107" s="175" t="s">
        <v>74</v>
      </c>
      <c r="C107" s="195" t="s">
        <v>75</v>
      </c>
      <c r="D107" s="178"/>
      <c r="E107" s="182"/>
      <c r="F107" s="187"/>
      <c r="G107" s="187">
        <f>SUM(G108:G125)</f>
        <v>0</v>
      </c>
      <c r="H107" s="187"/>
      <c r="I107" s="187">
        <f>SUM(I108:I125)</f>
        <v>22989</v>
      </c>
      <c r="J107" s="187"/>
      <c r="K107" s="187">
        <f>SUM(K108:K125)</f>
        <v>44826.91</v>
      </c>
      <c r="L107" s="187"/>
      <c r="M107" s="187">
        <f>SUM(M108:M125)</f>
        <v>0</v>
      </c>
      <c r="N107" s="187"/>
      <c r="O107" s="187">
        <f>SUM(O108:O125)</f>
        <v>8.3899999999999988</v>
      </c>
      <c r="P107" s="187"/>
      <c r="Q107" s="187">
        <f>SUM(Q108:Q125)</f>
        <v>0</v>
      </c>
      <c r="R107" s="188"/>
      <c r="S107" s="187"/>
      <c r="AE107" t="s">
        <v>129</v>
      </c>
    </row>
    <row r="108" spans="1:60" outlineLevel="1" x14ac:dyDescent="0.25">
      <c r="A108" s="163">
        <v>23</v>
      </c>
      <c r="B108" s="174" t="s">
        <v>261</v>
      </c>
      <c r="C108" s="193" t="s">
        <v>262</v>
      </c>
      <c r="D108" s="176" t="s">
        <v>132</v>
      </c>
      <c r="E108" s="180">
        <v>422.77199999999999</v>
      </c>
      <c r="F108" s="185">
        <v>0</v>
      </c>
      <c r="G108" s="185">
        <f>ROUND(E108*F108,2)</f>
        <v>0</v>
      </c>
      <c r="H108" s="185">
        <v>0</v>
      </c>
      <c r="I108" s="185">
        <f>ROUND(E108*H108,2)</f>
        <v>0</v>
      </c>
      <c r="J108" s="185">
        <v>47.7</v>
      </c>
      <c r="K108" s="185">
        <f>ROUND(E108*J108,2)</f>
        <v>20166.22</v>
      </c>
      <c r="L108" s="185">
        <v>21</v>
      </c>
      <c r="M108" s="185">
        <f>G108*(1+L108/100)</f>
        <v>0</v>
      </c>
      <c r="N108" s="185">
        <v>1.8380000000000001E-2</v>
      </c>
      <c r="O108" s="185">
        <f>ROUND(E108*N108,2)</f>
        <v>7.77</v>
      </c>
      <c r="P108" s="185">
        <v>0</v>
      </c>
      <c r="Q108" s="185">
        <f>ROUND(E108*P108,2)</f>
        <v>0</v>
      </c>
      <c r="R108" s="186" t="s">
        <v>263</v>
      </c>
      <c r="S108" s="185" t="s">
        <v>134</v>
      </c>
      <c r="T108" s="162"/>
      <c r="U108" s="162"/>
      <c r="V108" s="162"/>
      <c r="W108" s="162"/>
      <c r="X108" s="162"/>
      <c r="Y108" s="162"/>
      <c r="Z108" s="162"/>
      <c r="AA108" s="162"/>
      <c r="AB108" s="162"/>
      <c r="AC108" s="162"/>
      <c r="AD108" s="162"/>
      <c r="AE108" s="162" t="s">
        <v>135</v>
      </c>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row>
    <row r="109" spans="1:60" outlineLevel="1" x14ac:dyDescent="0.25">
      <c r="A109" s="163"/>
      <c r="B109" s="174"/>
      <c r="C109" s="322" t="s">
        <v>264</v>
      </c>
      <c r="D109" s="323"/>
      <c r="E109" s="324"/>
      <c r="F109" s="325"/>
      <c r="G109" s="326"/>
      <c r="H109" s="185"/>
      <c r="I109" s="185"/>
      <c r="J109" s="185"/>
      <c r="K109" s="185"/>
      <c r="L109" s="185"/>
      <c r="M109" s="185"/>
      <c r="N109" s="185"/>
      <c r="O109" s="185"/>
      <c r="P109" s="185"/>
      <c r="Q109" s="185"/>
      <c r="R109" s="186"/>
      <c r="S109" s="185"/>
      <c r="T109" s="162"/>
      <c r="U109" s="162"/>
      <c r="V109" s="162"/>
      <c r="W109" s="162"/>
      <c r="X109" s="162"/>
      <c r="Y109" s="162"/>
      <c r="Z109" s="162"/>
      <c r="AA109" s="162"/>
      <c r="AB109" s="162"/>
      <c r="AC109" s="162"/>
      <c r="AD109" s="162"/>
      <c r="AE109" s="162" t="s">
        <v>164</v>
      </c>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71" t="str">
        <f>C109</f>
        <v>Včetně kotvení lešení.</v>
      </c>
      <c r="BB109" s="162"/>
      <c r="BC109" s="162"/>
      <c r="BD109" s="162"/>
      <c r="BE109" s="162"/>
      <c r="BF109" s="162"/>
      <c r="BG109" s="162"/>
      <c r="BH109" s="162"/>
    </row>
    <row r="110" spans="1:60" outlineLevel="1" x14ac:dyDescent="0.25">
      <c r="A110" s="163"/>
      <c r="B110" s="174"/>
      <c r="C110" s="194" t="s">
        <v>265</v>
      </c>
      <c r="D110" s="177"/>
      <c r="E110" s="181">
        <v>37.036000000000001</v>
      </c>
      <c r="F110" s="185"/>
      <c r="G110" s="185"/>
      <c r="H110" s="185"/>
      <c r="I110" s="185"/>
      <c r="J110" s="185"/>
      <c r="K110" s="185"/>
      <c r="L110" s="185"/>
      <c r="M110" s="185"/>
      <c r="N110" s="185"/>
      <c r="O110" s="185"/>
      <c r="P110" s="185"/>
      <c r="Q110" s="185"/>
      <c r="R110" s="186"/>
      <c r="S110" s="185"/>
      <c r="T110" s="162"/>
      <c r="U110" s="162"/>
      <c r="V110" s="162"/>
      <c r="W110" s="162"/>
      <c r="X110" s="162"/>
      <c r="Y110" s="162"/>
      <c r="Z110" s="162"/>
      <c r="AA110" s="162"/>
      <c r="AB110" s="162"/>
      <c r="AC110" s="162"/>
      <c r="AD110" s="162"/>
      <c r="AE110" s="162" t="s">
        <v>137</v>
      </c>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row>
    <row r="111" spans="1:60" outlineLevel="1" x14ac:dyDescent="0.25">
      <c r="A111" s="163"/>
      <c r="B111" s="174"/>
      <c r="C111" s="194" t="s">
        <v>266</v>
      </c>
      <c r="D111" s="177"/>
      <c r="E111" s="181">
        <v>244.72</v>
      </c>
      <c r="F111" s="185"/>
      <c r="G111" s="185"/>
      <c r="H111" s="185"/>
      <c r="I111" s="185"/>
      <c r="J111" s="185"/>
      <c r="K111" s="185"/>
      <c r="L111" s="185"/>
      <c r="M111" s="185"/>
      <c r="N111" s="185"/>
      <c r="O111" s="185"/>
      <c r="P111" s="185"/>
      <c r="Q111" s="185"/>
      <c r="R111" s="186"/>
      <c r="S111" s="185"/>
      <c r="T111" s="162"/>
      <c r="U111" s="162"/>
      <c r="V111" s="162"/>
      <c r="W111" s="162"/>
      <c r="X111" s="162"/>
      <c r="Y111" s="162"/>
      <c r="Z111" s="162"/>
      <c r="AA111" s="162"/>
      <c r="AB111" s="162"/>
      <c r="AC111" s="162"/>
      <c r="AD111" s="162"/>
      <c r="AE111" s="162" t="s">
        <v>137</v>
      </c>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row>
    <row r="112" spans="1:60" outlineLevel="1" x14ac:dyDescent="0.25">
      <c r="A112" s="163"/>
      <c r="B112" s="174"/>
      <c r="C112" s="194" t="s">
        <v>267</v>
      </c>
      <c r="D112" s="177"/>
      <c r="E112" s="181">
        <v>96.35</v>
      </c>
      <c r="F112" s="185"/>
      <c r="G112" s="185"/>
      <c r="H112" s="185"/>
      <c r="I112" s="185"/>
      <c r="J112" s="185"/>
      <c r="K112" s="185"/>
      <c r="L112" s="185"/>
      <c r="M112" s="185"/>
      <c r="N112" s="185"/>
      <c r="O112" s="185"/>
      <c r="P112" s="185"/>
      <c r="Q112" s="185"/>
      <c r="R112" s="186"/>
      <c r="S112" s="185"/>
      <c r="T112" s="162"/>
      <c r="U112" s="162"/>
      <c r="V112" s="162"/>
      <c r="W112" s="162"/>
      <c r="X112" s="162"/>
      <c r="Y112" s="162"/>
      <c r="Z112" s="162"/>
      <c r="AA112" s="162"/>
      <c r="AB112" s="162"/>
      <c r="AC112" s="162"/>
      <c r="AD112" s="162"/>
      <c r="AE112" s="162" t="s">
        <v>137</v>
      </c>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row>
    <row r="113" spans="1:60" outlineLevel="1" x14ac:dyDescent="0.25">
      <c r="A113" s="163"/>
      <c r="B113" s="174"/>
      <c r="C113" s="194" t="s">
        <v>268</v>
      </c>
      <c r="D113" s="177"/>
      <c r="E113" s="181">
        <v>44.665999999999997</v>
      </c>
      <c r="F113" s="185"/>
      <c r="G113" s="185"/>
      <c r="H113" s="185"/>
      <c r="I113" s="185"/>
      <c r="J113" s="185"/>
      <c r="K113" s="185"/>
      <c r="L113" s="185"/>
      <c r="M113" s="185"/>
      <c r="N113" s="185"/>
      <c r="O113" s="185"/>
      <c r="P113" s="185"/>
      <c r="Q113" s="185"/>
      <c r="R113" s="186"/>
      <c r="S113" s="185"/>
      <c r="T113" s="162"/>
      <c r="U113" s="162"/>
      <c r="V113" s="162"/>
      <c r="W113" s="162"/>
      <c r="X113" s="162"/>
      <c r="Y113" s="162"/>
      <c r="Z113" s="162"/>
      <c r="AA113" s="162"/>
      <c r="AB113" s="162"/>
      <c r="AC113" s="162"/>
      <c r="AD113" s="162"/>
      <c r="AE113" s="162" t="s">
        <v>137</v>
      </c>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row>
    <row r="114" spans="1:60" outlineLevel="1" x14ac:dyDescent="0.25">
      <c r="A114" s="163">
        <v>24</v>
      </c>
      <c r="B114" s="174" t="s">
        <v>269</v>
      </c>
      <c r="C114" s="193" t="s">
        <v>270</v>
      </c>
      <c r="D114" s="176" t="s">
        <v>132</v>
      </c>
      <c r="E114" s="180">
        <v>634.15800000000002</v>
      </c>
      <c r="F114" s="185">
        <v>0</v>
      </c>
      <c r="G114" s="185">
        <f>ROUND(E114*F114,2)</f>
        <v>0</v>
      </c>
      <c r="H114" s="185">
        <v>26.19</v>
      </c>
      <c r="I114" s="185">
        <f>ROUND(E114*H114,2)</f>
        <v>16608.599999999999</v>
      </c>
      <c r="J114" s="185">
        <v>2.0099999999999998</v>
      </c>
      <c r="K114" s="185">
        <f>ROUND(E114*J114,2)</f>
        <v>1274.6600000000001</v>
      </c>
      <c r="L114" s="185">
        <v>21</v>
      </c>
      <c r="M114" s="185">
        <f>G114*(1+L114/100)</f>
        <v>0</v>
      </c>
      <c r="N114" s="185">
        <v>8.4999999999999995E-4</v>
      </c>
      <c r="O114" s="185">
        <f>ROUND(E114*N114,2)</f>
        <v>0.54</v>
      </c>
      <c r="P114" s="185">
        <v>0</v>
      </c>
      <c r="Q114" s="185">
        <f>ROUND(E114*P114,2)</f>
        <v>0</v>
      </c>
      <c r="R114" s="186" t="s">
        <v>263</v>
      </c>
      <c r="S114" s="185" t="s">
        <v>134</v>
      </c>
      <c r="T114" s="162"/>
      <c r="U114" s="162"/>
      <c r="V114" s="162"/>
      <c r="W114" s="162"/>
      <c r="X114" s="162"/>
      <c r="Y114" s="162"/>
      <c r="Z114" s="162"/>
      <c r="AA114" s="162"/>
      <c r="AB114" s="162"/>
      <c r="AC114" s="162"/>
      <c r="AD114" s="162"/>
      <c r="AE114" s="162" t="s">
        <v>135</v>
      </c>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row>
    <row r="115" spans="1:60" outlineLevel="1" x14ac:dyDescent="0.25">
      <c r="A115" s="163"/>
      <c r="B115" s="174"/>
      <c r="C115" s="194" t="s">
        <v>271</v>
      </c>
      <c r="D115" s="177"/>
      <c r="E115" s="181">
        <v>634.15800000000002</v>
      </c>
      <c r="F115" s="185"/>
      <c r="G115" s="185"/>
      <c r="H115" s="185"/>
      <c r="I115" s="185"/>
      <c r="J115" s="185"/>
      <c r="K115" s="185"/>
      <c r="L115" s="185"/>
      <c r="M115" s="185"/>
      <c r="N115" s="185"/>
      <c r="O115" s="185"/>
      <c r="P115" s="185"/>
      <c r="Q115" s="185"/>
      <c r="R115" s="186"/>
      <c r="S115" s="185"/>
      <c r="T115" s="162"/>
      <c r="U115" s="162"/>
      <c r="V115" s="162"/>
      <c r="W115" s="162"/>
      <c r="X115" s="162"/>
      <c r="Y115" s="162"/>
      <c r="Z115" s="162"/>
      <c r="AA115" s="162"/>
      <c r="AB115" s="162"/>
      <c r="AC115" s="162"/>
      <c r="AD115" s="162"/>
      <c r="AE115" s="162" t="s">
        <v>137</v>
      </c>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row>
    <row r="116" spans="1:60" outlineLevel="1" x14ac:dyDescent="0.25">
      <c r="A116" s="163">
        <v>25</v>
      </c>
      <c r="B116" s="174" t="s">
        <v>272</v>
      </c>
      <c r="C116" s="193" t="s">
        <v>273</v>
      </c>
      <c r="D116" s="176" t="s">
        <v>132</v>
      </c>
      <c r="E116" s="180">
        <v>422.77199999999999</v>
      </c>
      <c r="F116" s="185">
        <v>0</v>
      </c>
      <c r="G116" s="185">
        <f>ROUND(E116*F116,2)</f>
        <v>0</v>
      </c>
      <c r="H116" s="185">
        <v>0</v>
      </c>
      <c r="I116" s="185">
        <f>ROUND(E116*H116,2)</f>
        <v>0</v>
      </c>
      <c r="J116" s="185">
        <v>33.799999999999997</v>
      </c>
      <c r="K116" s="185">
        <f>ROUND(E116*J116,2)</f>
        <v>14289.69</v>
      </c>
      <c r="L116" s="185">
        <v>21</v>
      </c>
      <c r="M116" s="185">
        <f>G116*(1+L116/100)</f>
        <v>0</v>
      </c>
      <c r="N116" s="185">
        <v>0</v>
      </c>
      <c r="O116" s="185">
        <f>ROUND(E116*N116,2)</f>
        <v>0</v>
      </c>
      <c r="P116" s="185">
        <v>0</v>
      </c>
      <c r="Q116" s="185">
        <f>ROUND(E116*P116,2)</f>
        <v>0</v>
      </c>
      <c r="R116" s="186" t="s">
        <v>263</v>
      </c>
      <c r="S116" s="185" t="s">
        <v>134</v>
      </c>
      <c r="T116" s="162"/>
      <c r="U116" s="162"/>
      <c r="V116" s="162"/>
      <c r="W116" s="162"/>
      <c r="X116" s="162"/>
      <c r="Y116" s="162"/>
      <c r="Z116" s="162"/>
      <c r="AA116" s="162"/>
      <c r="AB116" s="162"/>
      <c r="AC116" s="162"/>
      <c r="AD116" s="162"/>
      <c r="AE116" s="162" t="s">
        <v>135</v>
      </c>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row>
    <row r="117" spans="1:60" outlineLevel="1" x14ac:dyDescent="0.25">
      <c r="A117" s="163"/>
      <c r="B117" s="174"/>
      <c r="C117" s="194" t="s">
        <v>274</v>
      </c>
      <c r="D117" s="177"/>
      <c r="E117" s="181">
        <v>422.77199999999999</v>
      </c>
      <c r="F117" s="185"/>
      <c r="G117" s="185"/>
      <c r="H117" s="185"/>
      <c r="I117" s="185"/>
      <c r="J117" s="185"/>
      <c r="K117" s="185"/>
      <c r="L117" s="185"/>
      <c r="M117" s="185"/>
      <c r="N117" s="185"/>
      <c r="O117" s="185"/>
      <c r="P117" s="185"/>
      <c r="Q117" s="185"/>
      <c r="R117" s="186"/>
      <c r="S117" s="185"/>
      <c r="T117" s="162"/>
      <c r="U117" s="162"/>
      <c r="V117" s="162"/>
      <c r="W117" s="162"/>
      <c r="X117" s="162"/>
      <c r="Y117" s="162"/>
      <c r="Z117" s="162"/>
      <c r="AA117" s="162"/>
      <c r="AB117" s="162"/>
      <c r="AC117" s="162"/>
      <c r="AD117" s="162"/>
      <c r="AE117" s="162" t="s">
        <v>137</v>
      </c>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row>
    <row r="118" spans="1:60" outlineLevel="1" x14ac:dyDescent="0.25">
      <c r="A118" s="163">
        <v>26</v>
      </c>
      <c r="B118" s="174" t="s">
        <v>275</v>
      </c>
      <c r="C118" s="193" t="s">
        <v>276</v>
      </c>
      <c r="D118" s="176" t="s">
        <v>132</v>
      </c>
      <c r="E118" s="180">
        <v>33.274999999999999</v>
      </c>
      <c r="F118" s="185">
        <v>0</v>
      </c>
      <c r="G118" s="185">
        <f>ROUND(E118*F118,2)</f>
        <v>0</v>
      </c>
      <c r="H118" s="185">
        <v>45</v>
      </c>
      <c r="I118" s="185">
        <f>ROUND(E118*H118,2)</f>
        <v>1497.38</v>
      </c>
      <c r="J118" s="185">
        <v>65</v>
      </c>
      <c r="K118" s="185">
        <f>ROUND(E118*J118,2)</f>
        <v>2162.88</v>
      </c>
      <c r="L118" s="185">
        <v>21</v>
      </c>
      <c r="M118" s="185">
        <f>G118*(1+L118/100)</f>
        <v>0</v>
      </c>
      <c r="N118" s="185">
        <v>1.58E-3</v>
      </c>
      <c r="O118" s="185">
        <f>ROUND(E118*N118,2)</f>
        <v>0.05</v>
      </c>
      <c r="P118" s="185">
        <v>0</v>
      </c>
      <c r="Q118" s="185">
        <f>ROUND(E118*P118,2)</f>
        <v>0</v>
      </c>
      <c r="R118" s="186" t="s">
        <v>263</v>
      </c>
      <c r="S118" s="185" t="s">
        <v>134</v>
      </c>
      <c r="T118" s="162"/>
      <c r="U118" s="162"/>
      <c r="V118" s="162"/>
      <c r="W118" s="162"/>
      <c r="X118" s="162"/>
      <c r="Y118" s="162"/>
      <c r="Z118" s="162"/>
      <c r="AA118" s="162"/>
      <c r="AB118" s="162"/>
      <c r="AC118" s="162"/>
      <c r="AD118" s="162"/>
      <c r="AE118" s="162" t="s">
        <v>135</v>
      </c>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row>
    <row r="119" spans="1:60" outlineLevel="1" x14ac:dyDescent="0.25">
      <c r="A119" s="163"/>
      <c r="B119" s="174"/>
      <c r="C119" s="194" t="s">
        <v>277</v>
      </c>
      <c r="D119" s="177"/>
      <c r="E119" s="181">
        <v>33.274999999999999</v>
      </c>
      <c r="F119" s="185"/>
      <c r="G119" s="185"/>
      <c r="H119" s="185"/>
      <c r="I119" s="185"/>
      <c r="J119" s="185"/>
      <c r="K119" s="185"/>
      <c r="L119" s="185"/>
      <c r="M119" s="185"/>
      <c r="N119" s="185"/>
      <c r="O119" s="185"/>
      <c r="P119" s="185"/>
      <c r="Q119" s="185"/>
      <c r="R119" s="186"/>
      <c r="S119" s="185"/>
      <c r="T119" s="162"/>
      <c r="U119" s="162"/>
      <c r="V119" s="162"/>
      <c r="W119" s="162"/>
      <c r="X119" s="162"/>
      <c r="Y119" s="162"/>
      <c r="Z119" s="162"/>
      <c r="AA119" s="162"/>
      <c r="AB119" s="162"/>
      <c r="AC119" s="162"/>
      <c r="AD119" s="162"/>
      <c r="AE119" s="162" t="s">
        <v>137</v>
      </c>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row>
    <row r="120" spans="1:60" outlineLevel="1" x14ac:dyDescent="0.25">
      <c r="A120" s="163">
        <v>27</v>
      </c>
      <c r="B120" s="174" t="s">
        <v>278</v>
      </c>
      <c r="C120" s="193" t="s">
        <v>279</v>
      </c>
      <c r="D120" s="176" t="s">
        <v>132</v>
      </c>
      <c r="E120" s="180">
        <v>422.77199999999999</v>
      </c>
      <c r="F120" s="185">
        <v>0</v>
      </c>
      <c r="G120" s="185">
        <f>ROUND(E120*F120,2)</f>
        <v>0</v>
      </c>
      <c r="H120" s="185">
        <v>0</v>
      </c>
      <c r="I120" s="185">
        <f>ROUND(E120*H120,2)</f>
        <v>0</v>
      </c>
      <c r="J120" s="185">
        <v>10.3</v>
      </c>
      <c r="K120" s="185">
        <f>ROUND(E120*J120,2)</f>
        <v>4354.55</v>
      </c>
      <c r="L120" s="185">
        <v>21</v>
      </c>
      <c r="M120" s="185">
        <f>G120*(1+L120/100)</f>
        <v>0</v>
      </c>
      <c r="N120" s="185">
        <v>0</v>
      </c>
      <c r="O120" s="185">
        <f>ROUND(E120*N120,2)</f>
        <v>0</v>
      </c>
      <c r="P120" s="185">
        <v>0</v>
      </c>
      <c r="Q120" s="185">
        <f>ROUND(E120*P120,2)</f>
        <v>0</v>
      </c>
      <c r="R120" s="186" t="s">
        <v>263</v>
      </c>
      <c r="S120" s="185" t="s">
        <v>134</v>
      </c>
      <c r="T120" s="162"/>
      <c r="U120" s="162"/>
      <c r="V120" s="162"/>
      <c r="W120" s="162"/>
      <c r="X120" s="162"/>
      <c r="Y120" s="162"/>
      <c r="Z120" s="162"/>
      <c r="AA120" s="162"/>
      <c r="AB120" s="162"/>
      <c r="AC120" s="162"/>
      <c r="AD120" s="162"/>
      <c r="AE120" s="162" t="s">
        <v>135</v>
      </c>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row>
    <row r="121" spans="1:60" outlineLevel="1" x14ac:dyDescent="0.25">
      <c r="A121" s="163"/>
      <c r="B121" s="174"/>
      <c r="C121" s="194" t="s">
        <v>274</v>
      </c>
      <c r="D121" s="177"/>
      <c r="E121" s="181">
        <v>422.77199999999999</v>
      </c>
      <c r="F121" s="185"/>
      <c r="G121" s="185"/>
      <c r="H121" s="185"/>
      <c r="I121" s="185"/>
      <c r="J121" s="185"/>
      <c r="K121" s="185"/>
      <c r="L121" s="185"/>
      <c r="M121" s="185"/>
      <c r="N121" s="185"/>
      <c r="O121" s="185"/>
      <c r="P121" s="185"/>
      <c r="Q121" s="185"/>
      <c r="R121" s="186"/>
      <c r="S121" s="185"/>
      <c r="T121" s="162"/>
      <c r="U121" s="162"/>
      <c r="V121" s="162"/>
      <c r="W121" s="162"/>
      <c r="X121" s="162"/>
      <c r="Y121" s="162"/>
      <c r="Z121" s="162"/>
      <c r="AA121" s="162"/>
      <c r="AB121" s="162"/>
      <c r="AC121" s="162"/>
      <c r="AD121" s="162"/>
      <c r="AE121" s="162" t="s">
        <v>137</v>
      </c>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row>
    <row r="122" spans="1:60" outlineLevel="1" x14ac:dyDescent="0.25">
      <c r="A122" s="163">
        <v>28</v>
      </c>
      <c r="B122" s="174" t="s">
        <v>280</v>
      </c>
      <c r="C122" s="193" t="s">
        <v>281</v>
      </c>
      <c r="D122" s="176" t="s">
        <v>132</v>
      </c>
      <c r="E122" s="180">
        <v>634.15800000000002</v>
      </c>
      <c r="F122" s="185">
        <v>0</v>
      </c>
      <c r="G122" s="185">
        <f>ROUND(E122*F122,2)</f>
        <v>0</v>
      </c>
      <c r="H122" s="185">
        <v>7.7</v>
      </c>
      <c r="I122" s="185">
        <f>ROUND(E122*H122,2)</f>
        <v>4883.0200000000004</v>
      </c>
      <c r="J122" s="185">
        <v>0</v>
      </c>
      <c r="K122" s="185">
        <f>ROUND(E122*J122,2)</f>
        <v>0</v>
      </c>
      <c r="L122" s="185">
        <v>21</v>
      </c>
      <c r="M122" s="185">
        <f>G122*(1+L122/100)</f>
        <v>0</v>
      </c>
      <c r="N122" s="185">
        <v>5.0000000000000002E-5</v>
      </c>
      <c r="O122" s="185">
        <f>ROUND(E122*N122,2)</f>
        <v>0.03</v>
      </c>
      <c r="P122" s="185">
        <v>0</v>
      </c>
      <c r="Q122" s="185">
        <f>ROUND(E122*P122,2)</f>
        <v>0</v>
      </c>
      <c r="R122" s="186" t="s">
        <v>263</v>
      </c>
      <c r="S122" s="185" t="s">
        <v>134</v>
      </c>
      <c r="T122" s="162"/>
      <c r="U122" s="162"/>
      <c r="V122" s="162"/>
      <c r="W122" s="162"/>
      <c r="X122" s="162"/>
      <c r="Y122" s="162"/>
      <c r="Z122" s="162"/>
      <c r="AA122" s="162"/>
      <c r="AB122" s="162"/>
      <c r="AC122" s="162"/>
      <c r="AD122" s="162"/>
      <c r="AE122" s="162" t="s">
        <v>135</v>
      </c>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row>
    <row r="123" spans="1:60" outlineLevel="1" x14ac:dyDescent="0.25">
      <c r="A123" s="163"/>
      <c r="B123" s="174"/>
      <c r="C123" s="194" t="s">
        <v>271</v>
      </c>
      <c r="D123" s="177"/>
      <c r="E123" s="181">
        <v>634.15800000000002</v>
      </c>
      <c r="F123" s="185"/>
      <c r="G123" s="185"/>
      <c r="H123" s="185"/>
      <c r="I123" s="185"/>
      <c r="J123" s="185"/>
      <c r="K123" s="185"/>
      <c r="L123" s="185"/>
      <c r="M123" s="185"/>
      <c r="N123" s="185"/>
      <c r="O123" s="185"/>
      <c r="P123" s="185"/>
      <c r="Q123" s="185"/>
      <c r="R123" s="186"/>
      <c r="S123" s="185"/>
      <c r="T123" s="162"/>
      <c r="U123" s="162"/>
      <c r="V123" s="162"/>
      <c r="W123" s="162"/>
      <c r="X123" s="162"/>
      <c r="Y123" s="162"/>
      <c r="Z123" s="162"/>
      <c r="AA123" s="162"/>
      <c r="AB123" s="162"/>
      <c r="AC123" s="162"/>
      <c r="AD123" s="162"/>
      <c r="AE123" s="162" t="s">
        <v>137</v>
      </c>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row>
    <row r="124" spans="1:60" outlineLevel="1" x14ac:dyDescent="0.25">
      <c r="A124" s="163">
        <v>29</v>
      </c>
      <c r="B124" s="174" t="s">
        <v>282</v>
      </c>
      <c r="C124" s="193" t="s">
        <v>283</v>
      </c>
      <c r="D124" s="176" t="s">
        <v>132</v>
      </c>
      <c r="E124" s="180">
        <v>422.77199999999999</v>
      </c>
      <c r="F124" s="185">
        <v>0</v>
      </c>
      <c r="G124" s="185">
        <f>ROUND(E124*F124,2)</f>
        <v>0</v>
      </c>
      <c r="H124" s="185">
        <v>0</v>
      </c>
      <c r="I124" s="185">
        <f>ROUND(E124*H124,2)</f>
        <v>0</v>
      </c>
      <c r="J124" s="185">
        <v>6.1</v>
      </c>
      <c r="K124" s="185">
        <f>ROUND(E124*J124,2)</f>
        <v>2578.91</v>
      </c>
      <c r="L124" s="185">
        <v>21</v>
      </c>
      <c r="M124" s="185">
        <f>G124*(1+L124/100)</f>
        <v>0</v>
      </c>
      <c r="N124" s="185">
        <v>0</v>
      </c>
      <c r="O124" s="185">
        <f>ROUND(E124*N124,2)</f>
        <v>0</v>
      </c>
      <c r="P124" s="185">
        <v>0</v>
      </c>
      <c r="Q124" s="185">
        <f>ROUND(E124*P124,2)</f>
        <v>0</v>
      </c>
      <c r="R124" s="186" t="s">
        <v>263</v>
      </c>
      <c r="S124" s="185" t="s">
        <v>134</v>
      </c>
      <c r="T124" s="162"/>
      <c r="U124" s="162"/>
      <c r="V124" s="162"/>
      <c r="W124" s="162"/>
      <c r="X124" s="162"/>
      <c r="Y124" s="162"/>
      <c r="Z124" s="162"/>
      <c r="AA124" s="162"/>
      <c r="AB124" s="162"/>
      <c r="AC124" s="162"/>
      <c r="AD124" s="162"/>
      <c r="AE124" s="162" t="s">
        <v>135</v>
      </c>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row>
    <row r="125" spans="1:60" outlineLevel="1" x14ac:dyDescent="0.25">
      <c r="A125" s="163"/>
      <c r="B125" s="174"/>
      <c r="C125" s="194" t="s">
        <v>274</v>
      </c>
      <c r="D125" s="177"/>
      <c r="E125" s="181">
        <v>422.77199999999999</v>
      </c>
      <c r="F125" s="185"/>
      <c r="G125" s="185"/>
      <c r="H125" s="185"/>
      <c r="I125" s="185"/>
      <c r="J125" s="185"/>
      <c r="K125" s="185"/>
      <c r="L125" s="185"/>
      <c r="M125" s="185"/>
      <c r="N125" s="185"/>
      <c r="O125" s="185"/>
      <c r="P125" s="185"/>
      <c r="Q125" s="185"/>
      <c r="R125" s="186"/>
      <c r="S125" s="185"/>
      <c r="T125" s="162"/>
      <c r="U125" s="162"/>
      <c r="V125" s="162"/>
      <c r="W125" s="162"/>
      <c r="X125" s="162"/>
      <c r="Y125" s="162"/>
      <c r="Z125" s="162"/>
      <c r="AA125" s="162"/>
      <c r="AB125" s="162"/>
      <c r="AC125" s="162"/>
      <c r="AD125" s="162"/>
      <c r="AE125" s="162" t="s">
        <v>137</v>
      </c>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row>
    <row r="126" spans="1:60" ht="26.4" x14ac:dyDescent="0.25">
      <c r="A126" s="170" t="s">
        <v>128</v>
      </c>
      <c r="B126" s="175" t="s">
        <v>76</v>
      </c>
      <c r="C126" s="195" t="s">
        <v>77</v>
      </c>
      <c r="D126" s="178"/>
      <c r="E126" s="182"/>
      <c r="F126" s="187"/>
      <c r="G126" s="187">
        <f>SUM(G127:G129)</f>
        <v>0</v>
      </c>
      <c r="H126" s="187"/>
      <c r="I126" s="187">
        <f>SUM(I127:I129)</f>
        <v>141.4</v>
      </c>
      <c r="J126" s="187"/>
      <c r="K126" s="187">
        <f>SUM(K127:K129)</f>
        <v>12276.6</v>
      </c>
      <c r="L126" s="187"/>
      <c r="M126" s="187">
        <f>SUM(M127:M129)</f>
        <v>0</v>
      </c>
      <c r="N126" s="187"/>
      <c r="O126" s="187">
        <f>SUM(O127:O129)</f>
        <v>0.01</v>
      </c>
      <c r="P126" s="187"/>
      <c r="Q126" s="187">
        <f>SUM(Q127:Q129)</f>
        <v>0</v>
      </c>
      <c r="R126" s="188"/>
      <c r="S126" s="187"/>
      <c r="AE126" t="s">
        <v>129</v>
      </c>
    </row>
    <row r="127" spans="1:60" outlineLevel="1" x14ac:dyDescent="0.25">
      <c r="A127" s="163">
        <v>30</v>
      </c>
      <c r="B127" s="174" t="s">
        <v>284</v>
      </c>
      <c r="C127" s="193" t="s">
        <v>285</v>
      </c>
      <c r="D127" s="176" t="s">
        <v>132</v>
      </c>
      <c r="E127" s="180">
        <v>140</v>
      </c>
      <c r="F127" s="185">
        <v>0</v>
      </c>
      <c r="G127" s="185">
        <f>ROUND(E127*F127,2)</f>
        <v>0</v>
      </c>
      <c r="H127" s="185">
        <v>1.01</v>
      </c>
      <c r="I127" s="185">
        <f>ROUND(E127*H127,2)</f>
        <v>141.4</v>
      </c>
      <c r="J127" s="185">
        <v>87.69</v>
      </c>
      <c r="K127" s="185">
        <f>ROUND(E127*J127,2)</f>
        <v>12276.6</v>
      </c>
      <c r="L127" s="185">
        <v>21</v>
      </c>
      <c r="M127" s="185">
        <f>G127*(1+L127/100)</f>
        <v>0</v>
      </c>
      <c r="N127" s="185">
        <v>4.0000000000000003E-5</v>
      </c>
      <c r="O127" s="185">
        <f>ROUND(E127*N127,2)</f>
        <v>0.01</v>
      </c>
      <c r="P127" s="185">
        <v>0</v>
      </c>
      <c r="Q127" s="185">
        <f>ROUND(E127*P127,2)</f>
        <v>0</v>
      </c>
      <c r="R127" s="186" t="s">
        <v>159</v>
      </c>
      <c r="S127" s="185" t="s">
        <v>134</v>
      </c>
      <c r="T127" s="162"/>
      <c r="U127" s="162"/>
      <c r="V127" s="162"/>
      <c r="W127" s="162"/>
      <c r="X127" s="162"/>
      <c r="Y127" s="162"/>
      <c r="Z127" s="162"/>
      <c r="AA127" s="162"/>
      <c r="AB127" s="162"/>
      <c r="AC127" s="162"/>
      <c r="AD127" s="162"/>
      <c r="AE127" s="162" t="s">
        <v>135</v>
      </c>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row>
    <row r="128" spans="1:60" outlineLevel="1" x14ac:dyDescent="0.25">
      <c r="A128" s="163"/>
      <c r="B128" s="174"/>
      <c r="C128" s="194" t="s">
        <v>286</v>
      </c>
      <c r="D128" s="177"/>
      <c r="E128" s="181">
        <v>100</v>
      </c>
      <c r="F128" s="185"/>
      <c r="G128" s="185"/>
      <c r="H128" s="185"/>
      <c r="I128" s="185"/>
      <c r="J128" s="185"/>
      <c r="K128" s="185"/>
      <c r="L128" s="185"/>
      <c r="M128" s="185"/>
      <c r="N128" s="185"/>
      <c r="O128" s="185"/>
      <c r="P128" s="185"/>
      <c r="Q128" s="185"/>
      <c r="R128" s="186"/>
      <c r="S128" s="185"/>
      <c r="T128" s="162"/>
      <c r="U128" s="162"/>
      <c r="V128" s="162"/>
      <c r="W128" s="162"/>
      <c r="X128" s="162"/>
      <c r="Y128" s="162"/>
      <c r="Z128" s="162"/>
      <c r="AA128" s="162"/>
      <c r="AB128" s="162"/>
      <c r="AC128" s="162"/>
      <c r="AD128" s="162"/>
      <c r="AE128" s="162" t="s">
        <v>137</v>
      </c>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row>
    <row r="129" spans="1:60" outlineLevel="1" x14ac:dyDescent="0.25">
      <c r="A129" s="163"/>
      <c r="B129" s="174"/>
      <c r="C129" s="194" t="s">
        <v>287</v>
      </c>
      <c r="D129" s="177"/>
      <c r="E129" s="181">
        <v>40</v>
      </c>
      <c r="F129" s="185"/>
      <c r="G129" s="185"/>
      <c r="H129" s="185"/>
      <c r="I129" s="185"/>
      <c r="J129" s="185"/>
      <c r="K129" s="185"/>
      <c r="L129" s="185"/>
      <c r="M129" s="185"/>
      <c r="N129" s="185"/>
      <c r="O129" s="185"/>
      <c r="P129" s="185"/>
      <c r="Q129" s="185"/>
      <c r="R129" s="186"/>
      <c r="S129" s="185"/>
      <c r="T129" s="162"/>
      <c r="U129" s="162"/>
      <c r="V129" s="162"/>
      <c r="W129" s="162"/>
      <c r="X129" s="162"/>
      <c r="Y129" s="162"/>
      <c r="Z129" s="162"/>
      <c r="AA129" s="162"/>
      <c r="AB129" s="162"/>
      <c r="AC129" s="162"/>
      <c r="AD129" s="162"/>
      <c r="AE129" s="162" t="s">
        <v>137</v>
      </c>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row>
    <row r="130" spans="1:60" x14ac:dyDescent="0.25">
      <c r="A130" s="170" t="s">
        <v>128</v>
      </c>
      <c r="B130" s="175" t="s">
        <v>78</v>
      </c>
      <c r="C130" s="195" t="s">
        <v>79</v>
      </c>
      <c r="D130" s="178"/>
      <c r="E130" s="182"/>
      <c r="F130" s="187"/>
      <c r="G130" s="187">
        <f>SUM(G131:G168)</f>
        <v>0</v>
      </c>
      <c r="H130" s="187"/>
      <c r="I130" s="187">
        <f>SUM(I131:I168)</f>
        <v>3966.7799999999997</v>
      </c>
      <c r="J130" s="187"/>
      <c r="K130" s="187">
        <f>SUM(K131:K168)</f>
        <v>20667.32</v>
      </c>
      <c r="L130" s="187"/>
      <c r="M130" s="187">
        <f>SUM(M131:M168)</f>
        <v>0</v>
      </c>
      <c r="N130" s="187"/>
      <c r="O130" s="187">
        <f>SUM(O131:O168)</f>
        <v>0.17</v>
      </c>
      <c r="P130" s="187"/>
      <c r="Q130" s="187">
        <f>SUM(Q131:Q168)</f>
        <v>6.94</v>
      </c>
      <c r="R130" s="188"/>
      <c r="S130" s="187"/>
      <c r="AE130" t="s">
        <v>129</v>
      </c>
    </row>
    <row r="131" spans="1:60" outlineLevel="1" x14ac:dyDescent="0.25">
      <c r="A131" s="163">
        <v>31</v>
      </c>
      <c r="B131" s="174" t="s">
        <v>288</v>
      </c>
      <c r="C131" s="193" t="s">
        <v>289</v>
      </c>
      <c r="D131" s="176" t="s">
        <v>132</v>
      </c>
      <c r="E131" s="180">
        <v>10.584</v>
      </c>
      <c r="F131" s="185">
        <v>0</v>
      </c>
      <c r="G131" s="185">
        <f>ROUND(E131*F131,2)</f>
        <v>0</v>
      </c>
      <c r="H131" s="185">
        <v>0</v>
      </c>
      <c r="I131" s="185">
        <f>ROUND(E131*H131,2)</f>
        <v>0</v>
      </c>
      <c r="J131" s="185">
        <v>41.5</v>
      </c>
      <c r="K131" s="185">
        <f>ROUND(E131*J131,2)</f>
        <v>439.24</v>
      </c>
      <c r="L131" s="185">
        <v>21</v>
      </c>
      <c r="M131" s="185">
        <f>G131*(1+L131/100)</f>
        <v>0</v>
      </c>
      <c r="N131" s="185">
        <v>0</v>
      </c>
      <c r="O131" s="185">
        <f>ROUND(E131*N131,2)</f>
        <v>0</v>
      </c>
      <c r="P131" s="185">
        <v>1.75E-3</v>
      </c>
      <c r="Q131" s="185">
        <f>ROUND(E131*P131,2)</f>
        <v>0.02</v>
      </c>
      <c r="R131" s="186" t="s">
        <v>290</v>
      </c>
      <c r="S131" s="185" t="s">
        <v>134</v>
      </c>
      <c r="T131" s="162"/>
      <c r="U131" s="162"/>
      <c r="V131" s="162"/>
      <c r="W131" s="162"/>
      <c r="X131" s="162"/>
      <c r="Y131" s="162"/>
      <c r="Z131" s="162"/>
      <c r="AA131" s="162"/>
      <c r="AB131" s="162"/>
      <c r="AC131" s="162"/>
      <c r="AD131" s="162"/>
      <c r="AE131" s="162" t="s">
        <v>135</v>
      </c>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row>
    <row r="132" spans="1:60" outlineLevel="1" x14ac:dyDescent="0.25">
      <c r="A132" s="163"/>
      <c r="B132" s="174"/>
      <c r="C132" s="194" t="s">
        <v>291</v>
      </c>
      <c r="D132" s="177"/>
      <c r="E132" s="181">
        <v>3.78</v>
      </c>
      <c r="F132" s="185"/>
      <c r="G132" s="185"/>
      <c r="H132" s="185"/>
      <c r="I132" s="185"/>
      <c r="J132" s="185"/>
      <c r="K132" s="185"/>
      <c r="L132" s="185"/>
      <c r="M132" s="185"/>
      <c r="N132" s="185"/>
      <c r="O132" s="185"/>
      <c r="P132" s="185"/>
      <c r="Q132" s="185"/>
      <c r="R132" s="186"/>
      <c r="S132" s="185"/>
      <c r="T132" s="162"/>
      <c r="U132" s="162"/>
      <c r="V132" s="162"/>
      <c r="W132" s="162"/>
      <c r="X132" s="162"/>
      <c r="Y132" s="162"/>
      <c r="Z132" s="162"/>
      <c r="AA132" s="162"/>
      <c r="AB132" s="162"/>
      <c r="AC132" s="162"/>
      <c r="AD132" s="162"/>
      <c r="AE132" s="162" t="s">
        <v>137</v>
      </c>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row>
    <row r="133" spans="1:60" outlineLevel="1" x14ac:dyDescent="0.25">
      <c r="A133" s="163"/>
      <c r="B133" s="174"/>
      <c r="C133" s="194" t="s">
        <v>292</v>
      </c>
      <c r="D133" s="177"/>
      <c r="E133" s="181">
        <v>3.78</v>
      </c>
      <c r="F133" s="185"/>
      <c r="G133" s="185"/>
      <c r="H133" s="185"/>
      <c r="I133" s="185"/>
      <c r="J133" s="185"/>
      <c r="K133" s="185"/>
      <c r="L133" s="185"/>
      <c r="M133" s="185"/>
      <c r="N133" s="185"/>
      <c r="O133" s="185"/>
      <c r="P133" s="185"/>
      <c r="Q133" s="185"/>
      <c r="R133" s="186"/>
      <c r="S133" s="185"/>
      <c r="T133" s="162"/>
      <c r="U133" s="162"/>
      <c r="V133" s="162"/>
      <c r="W133" s="162"/>
      <c r="X133" s="162"/>
      <c r="Y133" s="162"/>
      <c r="Z133" s="162"/>
      <c r="AA133" s="162"/>
      <c r="AB133" s="162"/>
      <c r="AC133" s="162"/>
      <c r="AD133" s="162"/>
      <c r="AE133" s="162" t="s">
        <v>137</v>
      </c>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row>
    <row r="134" spans="1:60" outlineLevel="1" x14ac:dyDescent="0.25">
      <c r="A134" s="163"/>
      <c r="B134" s="174"/>
      <c r="C134" s="194" t="s">
        <v>293</v>
      </c>
      <c r="D134" s="177"/>
      <c r="E134" s="181">
        <v>3.024</v>
      </c>
      <c r="F134" s="185"/>
      <c r="G134" s="185"/>
      <c r="H134" s="185"/>
      <c r="I134" s="185"/>
      <c r="J134" s="185"/>
      <c r="K134" s="185"/>
      <c r="L134" s="185"/>
      <c r="M134" s="185"/>
      <c r="N134" s="185"/>
      <c r="O134" s="185"/>
      <c r="P134" s="185"/>
      <c r="Q134" s="185"/>
      <c r="R134" s="186"/>
      <c r="S134" s="185"/>
      <c r="T134" s="162"/>
      <c r="U134" s="162"/>
      <c r="V134" s="162"/>
      <c r="W134" s="162"/>
      <c r="X134" s="162"/>
      <c r="Y134" s="162"/>
      <c r="Z134" s="162"/>
      <c r="AA134" s="162"/>
      <c r="AB134" s="162"/>
      <c r="AC134" s="162"/>
      <c r="AD134" s="162"/>
      <c r="AE134" s="162" t="s">
        <v>137</v>
      </c>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row>
    <row r="135" spans="1:60" ht="20.399999999999999" outlineLevel="1" x14ac:dyDescent="0.25">
      <c r="A135" s="163">
        <v>32</v>
      </c>
      <c r="B135" s="174" t="s">
        <v>294</v>
      </c>
      <c r="C135" s="193" t="s">
        <v>295</v>
      </c>
      <c r="D135" s="176" t="s">
        <v>132</v>
      </c>
      <c r="E135" s="180">
        <v>10.584</v>
      </c>
      <c r="F135" s="185">
        <v>0</v>
      </c>
      <c r="G135" s="185">
        <f>ROUND(E135*F135,2)</f>
        <v>0</v>
      </c>
      <c r="H135" s="185">
        <v>0</v>
      </c>
      <c r="I135" s="185">
        <f>ROUND(E135*H135,2)</f>
        <v>0</v>
      </c>
      <c r="J135" s="185">
        <v>34.200000000000003</v>
      </c>
      <c r="K135" s="185">
        <f>ROUND(E135*J135,2)</f>
        <v>361.97</v>
      </c>
      <c r="L135" s="185">
        <v>21</v>
      </c>
      <c r="M135" s="185">
        <f>G135*(1+L135/100)</f>
        <v>0</v>
      </c>
      <c r="N135" s="185">
        <v>0</v>
      </c>
      <c r="O135" s="185">
        <f>ROUND(E135*N135,2)</f>
        <v>0</v>
      </c>
      <c r="P135" s="185">
        <v>0.02</v>
      </c>
      <c r="Q135" s="185">
        <f>ROUND(E135*P135,2)</f>
        <v>0.21</v>
      </c>
      <c r="R135" s="186" t="s">
        <v>290</v>
      </c>
      <c r="S135" s="185" t="s">
        <v>134</v>
      </c>
      <c r="T135" s="162"/>
      <c r="U135" s="162"/>
      <c r="V135" s="162"/>
      <c r="W135" s="162"/>
      <c r="X135" s="162"/>
      <c r="Y135" s="162"/>
      <c r="Z135" s="162"/>
      <c r="AA135" s="162"/>
      <c r="AB135" s="162"/>
      <c r="AC135" s="162"/>
      <c r="AD135" s="162"/>
      <c r="AE135" s="162" t="s">
        <v>135</v>
      </c>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row>
    <row r="136" spans="1:60" outlineLevel="1" x14ac:dyDescent="0.25">
      <c r="A136" s="163"/>
      <c r="B136" s="174"/>
      <c r="C136" s="194" t="s">
        <v>291</v>
      </c>
      <c r="D136" s="177"/>
      <c r="E136" s="181">
        <v>3.78</v>
      </c>
      <c r="F136" s="185"/>
      <c r="G136" s="185"/>
      <c r="H136" s="185"/>
      <c r="I136" s="185"/>
      <c r="J136" s="185"/>
      <c r="K136" s="185"/>
      <c r="L136" s="185"/>
      <c r="M136" s="185"/>
      <c r="N136" s="185"/>
      <c r="O136" s="185"/>
      <c r="P136" s="185"/>
      <c r="Q136" s="185"/>
      <c r="R136" s="186"/>
      <c r="S136" s="185"/>
      <c r="T136" s="162"/>
      <c r="U136" s="162"/>
      <c r="V136" s="162"/>
      <c r="W136" s="162"/>
      <c r="X136" s="162"/>
      <c r="Y136" s="162"/>
      <c r="Z136" s="162"/>
      <c r="AA136" s="162"/>
      <c r="AB136" s="162"/>
      <c r="AC136" s="162"/>
      <c r="AD136" s="162"/>
      <c r="AE136" s="162" t="s">
        <v>137</v>
      </c>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row>
    <row r="137" spans="1:60" outlineLevel="1" x14ac:dyDescent="0.25">
      <c r="A137" s="163"/>
      <c r="B137" s="174"/>
      <c r="C137" s="194" t="s">
        <v>292</v>
      </c>
      <c r="D137" s="177"/>
      <c r="E137" s="181">
        <v>3.78</v>
      </c>
      <c r="F137" s="185"/>
      <c r="G137" s="185"/>
      <c r="H137" s="185"/>
      <c r="I137" s="185"/>
      <c r="J137" s="185"/>
      <c r="K137" s="185"/>
      <c r="L137" s="185"/>
      <c r="M137" s="185"/>
      <c r="N137" s="185"/>
      <c r="O137" s="185"/>
      <c r="P137" s="185"/>
      <c r="Q137" s="185"/>
      <c r="R137" s="186"/>
      <c r="S137" s="185"/>
      <c r="T137" s="162"/>
      <c r="U137" s="162"/>
      <c r="V137" s="162"/>
      <c r="W137" s="162"/>
      <c r="X137" s="162"/>
      <c r="Y137" s="162"/>
      <c r="Z137" s="162"/>
      <c r="AA137" s="162"/>
      <c r="AB137" s="162"/>
      <c r="AC137" s="162"/>
      <c r="AD137" s="162"/>
      <c r="AE137" s="162" t="s">
        <v>137</v>
      </c>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row>
    <row r="138" spans="1:60" outlineLevel="1" x14ac:dyDescent="0.25">
      <c r="A138" s="163"/>
      <c r="B138" s="174"/>
      <c r="C138" s="194" t="s">
        <v>293</v>
      </c>
      <c r="D138" s="177"/>
      <c r="E138" s="181">
        <v>3.024</v>
      </c>
      <c r="F138" s="185"/>
      <c r="G138" s="185"/>
      <c r="H138" s="185"/>
      <c r="I138" s="185"/>
      <c r="J138" s="185"/>
      <c r="K138" s="185"/>
      <c r="L138" s="185"/>
      <c r="M138" s="185"/>
      <c r="N138" s="185"/>
      <c r="O138" s="185"/>
      <c r="P138" s="185"/>
      <c r="Q138" s="185"/>
      <c r="R138" s="186"/>
      <c r="S138" s="185"/>
      <c r="T138" s="162"/>
      <c r="U138" s="162"/>
      <c r="V138" s="162"/>
      <c r="W138" s="162"/>
      <c r="X138" s="162"/>
      <c r="Y138" s="162"/>
      <c r="Z138" s="162"/>
      <c r="AA138" s="162"/>
      <c r="AB138" s="162"/>
      <c r="AC138" s="162"/>
      <c r="AD138" s="162"/>
      <c r="AE138" s="162" t="s">
        <v>137</v>
      </c>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row>
    <row r="139" spans="1:60" outlineLevel="1" x14ac:dyDescent="0.25">
      <c r="A139" s="163">
        <v>33</v>
      </c>
      <c r="B139" s="174" t="s">
        <v>296</v>
      </c>
      <c r="C139" s="193" t="s">
        <v>297</v>
      </c>
      <c r="D139" s="176" t="s">
        <v>298</v>
      </c>
      <c r="E139" s="180">
        <v>121</v>
      </c>
      <c r="F139" s="185">
        <v>0</v>
      </c>
      <c r="G139" s="185">
        <f>ROUND(E139*F139,2)</f>
        <v>0</v>
      </c>
      <c r="H139" s="185">
        <v>0</v>
      </c>
      <c r="I139" s="185">
        <f>ROUND(E139*H139,2)</f>
        <v>0</v>
      </c>
      <c r="J139" s="185">
        <v>7.3</v>
      </c>
      <c r="K139" s="185">
        <f>ROUND(E139*J139,2)</f>
        <v>883.3</v>
      </c>
      <c r="L139" s="185">
        <v>21</v>
      </c>
      <c r="M139" s="185">
        <f>G139*(1+L139/100)</f>
        <v>0</v>
      </c>
      <c r="N139" s="185">
        <v>0</v>
      </c>
      <c r="O139" s="185">
        <f>ROUND(E139*N139,2)</f>
        <v>0</v>
      </c>
      <c r="P139" s="185">
        <v>0</v>
      </c>
      <c r="Q139" s="185">
        <f>ROUND(E139*P139,2)</f>
        <v>0</v>
      </c>
      <c r="R139" s="186" t="s">
        <v>290</v>
      </c>
      <c r="S139" s="185" t="s">
        <v>134</v>
      </c>
      <c r="T139" s="162"/>
      <c r="U139" s="162"/>
      <c r="V139" s="162"/>
      <c r="W139" s="162"/>
      <c r="X139" s="162"/>
      <c r="Y139" s="162"/>
      <c r="Z139" s="162"/>
      <c r="AA139" s="162"/>
      <c r="AB139" s="162"/>
      <c r="AC139" s="162"/>
      <c r="AD139" s="162"/>
      <c r="AE139" s="162" t="s">
        <v>135</v>
      </c>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row>
    <row r="140" spans="1:60" outlineLevel="1" x14ac:dyDescent="0.25">
      <c r="A140" s="163"/>
      <c r="B140" s="174"/>
      <c r="C140" s="194" t="s">
        <v>299</v>
      </c>
      <c r="D140" s="177"/>
      <c r="E140" s="181">
        <v>1</v>
      </c>
      <c r="F140" s="185"/>
      <c r="G140" s="185"/>
      <c r="H140" s="185"/>
      <c r="I140" s="185"/>
      <c r="J140" s="185"/>
      <c r="K140" s="185"/>
      <c r="L140" s="185"/>
      <c r="M140" s="185"/>
      <c r="N140" s="185"/>
      <c r="O140" s="185"/>
      <c r="P140" s="185"/>
      <c r="Q140" s="185"/>
      <c r="R140" s="186"/>
      <c r="S140" s="185"/>
      <c r="T140" s="162"/>
      <c r="U140" s="162"/>
      <c r="V140" s="162"/>
      <c r="W140" s="162"/>
      <c r="X140" s="162"/>
      <c r="Y140" s="162"/>
      <c r="Z140" s="162"/>
      <c r="AA140" s="162"/>
      <c r="AB140" s="162"/>
      <c r="AC140" s="162"/>
      <c r="AD140" s="162"/>
      <c r="AE140" s="162" t="s">
        <v>137</v>
      </c>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row>
    <row r="141" spans="1:60" outlineLevel="1" x14ac:dyDescent="0.25">
      <c r="A141" s="163"/>
      <c r="B141" s="174"/>
      <c r="C141" s="194" t="s">
        <v>300</v>
      </c>
      <c r="D141" s="177"/>
      <c r="E141" s="181">
        <v>28</v>
      </c>
      <c r="F141" s="185"/>
      <c r="G141" s="185"/>
      <c r="H141" s="185"/>
      <c r="I141" s="185"/>
      <c r="J141" s="185"/>
      <c r="K141" s="185"/>
      <c r="L141" s="185"/>
      <c r="M141" s="185"/>
      <c r="N141" s="185"/>
      <c r="O141" s="185"/>
      <c r="P141" s="185"/>
      <c r="Q141" s="185"/>
      <c r="R141" s="186"/>
      <c r="S141" s="185"/>
      <c r="T141" s="162"/>
      <c r="U141" s="162"/>
      <c r="V141" s="162"/>
      <c r="W141" s="162"/>
      <c r="X141" s="162"/>
      <c r="Y141" s="162"/>
      <c r="Z141" s="162"/>
      <c r="AA141" s="162"/>
      <c r="AB141" s="162"/>
      <c r="AC141" s="162"/>
      <c r="AD141" s="162"/>
      <c r="AE141" s="162" t="s">
        <v>137</v>
      </c>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row>
    <row r="142" spans="1:60" outlineLevel="1" x14ac:dyDescent="0.25">
      <c r="A142" s="163"/>
      <c r="B142" s="174"/>
      <c r="C142" s="194" t="s">
        <v>301</v>
      </c>
      <c r="D142" s="177"/>
      <c r="E142" s="181">
        <v>16</v>
      </c>
      <c r="F142" s="185"/>
      <c r="G142" s="185"/>
      <c r="H142" s="185"/>
      <c r="I142" s="185"/>
      <c r="J142" s="185"/>
      <c r="K142" s="185"/>
      <c r="L142" s="185"/>
      <c r="M142" s="185"/>
      <c r="N142" s="185"/>
      <c r="O142" s="185"/>
      <c r="P142" s="185"/>
      <c r="Q142" s="185"/>
      <c r="R142" s="186"/>
      <c r="S142" s="185"/>
      <c r="T142" s="162"/>
      <c r="U142" s="162"/>
      <c r="V142" s="162"/>
      <c r="W142" s="162"/>
      <c r="X142" s="162"/>
      <c r="Y142" s="162"/>
      <c r="Z142" s="162"/>
      <c r="AA142" s="162"/>
      <c r="AB142" s="162"/>
      <c r="AC142" s="162"/>
      <c r="AD142" s="162"/>
      <c r="AE142" s="162" t="s">
        <v>137</v>
      </c>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row>
    <row r="143" spans="1:60" outlineLevel="1" x14ac:dyDescent="0.25">
      <c r="A143" s="163"/>
      <c r="B143" s="174"/>
      <c r="C143" s="194" t="s">
        <v>302</v>
      </c>
      <c r="D143" s="177"/>
      <c r="E143" s="181">
        <v>12</v>
      </c>
      <c r="F143" s="185"/>
      <c r="G143" s="185"/>
      <c r="H143" s="185"/>
      <c r="I143" s="185"/>
      <c r="J143" s="185"/>
      <c r="K143" s="185"/>
      <c r="L143" s="185"/>
      <c r="M143" s="185"/>
      <c r="N143" s="185"/>
      <c r="O143" s="185"/>
      <c r="P143" s="185"/>
      <c r="Q143" s="185"/>
      <c r="R143" s="186"/>
      <c r="S143" s="185"/>
      <c r="T143" s="162"/>
      <c r="U143" s="162"/>
      <c r="V143" s="162"/>
      <c r="W143" s="162"/>
      <c r="X143" s="162"/>
      <c r="Y143" s="162"/>
      <c r="Z143" s="162"/>
      <c r="AA143" s="162"/>
      <c r="AB143" s="162"/>
      <c r="AC143" s="162"/>
      <c r="AD143" s="162"/>
      <c r="AE143" s="162" t="s">
        <v>137</v>
      </c>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row>
    <row r="144" spans="1:60" outlineLevel="1" x14ac:dyDescent="0.25">
      <c r="A144" s="163"/>
      <c r="B144" s="174"/>
      <c r="C144" s="194" t="s">
        <v>303</v>
      </c>
      <c r="D144" s="177"/>
      <c r="E144" s="181">
        <v>32</v>
      </c>
      <c r="F144" s="185"/>
      <c r="G144" s="185"/>
      <c r="H144" s="185"/>
      <c r="I144" s="185"/>
      <c r="J144" s="185"/>
      <c r="K144" s="185"/>
      <c r="L144" s="185"/>
      <c r="M144" s="185"/>
      <c r="N144" s="185"/>
      <c r="O144" s="185"/>
      <c r="P144" s="185"/>
      <c r="Q144" s="185"/>
      <c r="R144" s="186"/>
      <c r="S144" s="185"/>
      <c r="T144" s="162"/>
      <c r="U144" s="162"/>
      <c r="V144" s="162"/>
      <c r="W144" s="162"/>
      <c r="X144" s="162"/>
      <c r="Y144" s="162"/>
      <c r="Z144" s="162"/>
      <c r="AA144" s="162"/>
      <c r="AB144" s="162"/>
      <c r="AC144" s="162"/>
      <c r="AD144" s="162"/>
      <c r="AE144" s="162" t="s">
        <v>137</v>
      </c>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row>
    <row r="145" spans="1:60" outlineLevel="1" x14ac:dyDescent="0.25">
      <c r="A145" s="163"/>
      <c r="B145" s="174"/>
      <c r="C145" s="194" t="s">
        <v>304</v>
      </c>
      <c r="D145" s="177"/>
      <c r="E145" s="181">
        <v>32</v>
      </c>
      <c r="F145" s="185"/>
      <c r="G145" s="185"/>
      <c r="H145" s="185"/>
      <c r="I145" s="185"/>
      <c r="J145" s="185"/>
      <c r="K145" s="185"/>
      <c r="L145" s="185"/>
      <c r="M145" s="185"/>
      <c r="N145" s="185"/>
      <c r="O145" s="185"/>
      <c r="P145" s="185"/>
      <c r="Q145" s="185"/>
      <c r="R145" s="186"/>
      <c r="S145" s="185"/>
      <c r="T145" s="162"/>
      <c r="U145" s="162"/>
      <c r="V145" s="162"/>
      <c r="W145" s="162"/>
      <c r="X145" s="162"/>
      <c r="Y145" s="162"/>
      <c r="Z145" s="162"/>
      <c r="AA145" s="162"/>
      <c r="AB145" s="162"/>
      <c r="AC145" s="162"/>
      <c r="AD145" s="162"/>
      <c r="AE145" s="162" t="s">
        <v>137</v>
      </c>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row>
    <row r="146" spans="1:60" outlineLevel="1" x14ac:dyDescent="0.25">
      <c r="A146" s="163">
        <v>34</v>
      </c>
      <c r="B146" s="174" t="s">
        <v>305</v>
      </c>
      <c r="C146" s="193" t="s">
        <v>306</v>
      </c>
      <c r="D146" s="176" t="s">
        <v>132</v>
      </c>
      <c r="E146" s="180">
        <v>78.48</v>
      </c>
      <c r="F146" s="185">
        <v>0</v>
      </c>
      <c r="G146" s="185">
        <f>ROUND(E146*F146,2)</f>
        <v>0</v>
      </c>
      <c r="H146" s="185">
        <v>23.9</v>
      </c>
      <c r="I146" s="185">
        <f>ROUND(E146*H146,2)</f>
        <v>1875.67</v>
      </c>
      <c r="J146" s="185">
        <v>91.6</v>
      </c>
      <c r="K146" s="185">
        <f>ROUND(E146*J146,2)</f>
        <v>7188.77</v>
      </c>
      <c r="L146" s="185">
        <v>21</v>
      </c>
      <c r="M146" s="185">
        <f>G146*(1+L146/100)</f>
        <v>0</v>
      </c>
      <c r="N146" s="185">
        <v>1E-3</v>
      </c>
      <c r="O146" s="185">
        <f>ROUND(E146*N146,2)</f>
        <v>0.08</v>
      </c>
      <c r="P146" s="185">
        <v>3.1E-2</v>
      </c>
      <c r="Q146" s="185">
        <f>ROUND(E146*P146,2)</f>
        <v>2.4300000000000002</v>
      </c>
      <c r="R146" s="186" t="s">
        <v>290</v>
      </c>
      <c r="S146" s="185" t="s">
        <v>134</v>
      </c>
      <c r="T146" s="162"/>
      <c r="U146" s="162"/>
      <c r="V146" s="162"/>
      <c r="W146" s="162"/>
      <c r="X146" s="162"/>
      <c r="Y146" s="162"/>
      <c r="Z146" s="162"/>
      <c r="AA146" s="162"/>
      <c r="AB146" s="162"/>
      <c r="AC146" s="162"/>
      <c r="AD146" s="162"/>
      <c r="AE146" s="162" t="s">
        <v>135</v>
      </c>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row>
    <row r="147" spans="1:60" outlineLevel="1" x14ac:dyDescent="0.25">
      <c r="A147" s="163"/>
      <c r="B147" s="174"/>
      <c r="C147" s="194" t="s">
        <v>249</v>
      </c>
      <c r="D147" s="177"/>
      <c r="E147" s="181">
        <v>0.72</v>
      </c>
      <c r="F147" s="185"/>
      <c r="G147" s="185"/>
      <c r="H147" s="185"/>
      <c r="I147" s="185"/>
      <c r="J147" s="185"/>
      <c r="K147" s="185"/>
      <c r="L147" s="185"/>
      <c r="M147" s="185"/>
      <c r="N147" s="185"/>
      <c r="O147" s="185"/>
      <c r="P147" s="185"/>
      <c r="Q147" s="185"/>
      <c r="R147" s="186"/>
      <c r="S147" s="185"/>
      <c r="T147" s="162"/>
      <c r="U147" s="162"/>
      <c r="V147" s="162"/>
      <c r="W147" s="162"/>
      <c r="X147" s="162"/>
      <c r="Y147" s="162"/>
      <c r="Z147" s="162"/>
      <c r="AA147" s="162"/>
      <c r="AB147" s="162"/>
      <c r="AC147" s="162"/>
      <c r="AD147" s="162"/>
      <c r="AE147" s="162" t="s">
        <v>137</v>
      </c>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row>
    <row r="148" spans="1:60" outlineLevel="1" x14ac:dyDescent="0.25">
      <c r="A148" s="163"/>
      <c r="B148" s="174"/>
      <c r="C148" s="194" t="s">
        <v>250</v>
      </c>
      <c r="D148" s="177"/>
      <c r="E148" s="181">
        <v>20.16</v>
      </c>
      <c r="F148" s="185"/>
      <c r="G148" s="185"/>
      <c r="H148" s="185"/>
      <c r="I148" s="185"/>
      <c r="J148" s="185"/>
      <c r="K148" s="185"/>
      <c r="L148" s="185"/>
      <c r="M148" s="185"/>
      <c r="N148" s="185"/>
      <c r="O148" s="185"/>
      <c r="P148" s="185"/>
      <c r="Q148" s="185"/>
      <c r="R148" s="186"/>
      <c r="S148" s="185"/>
      <c r="T148" s="162"/>
      <c r="U148" s="162"/>
      <c r="V148" s="162"/>
      <c r="W148" s="162"/>
      <c r="X148" s="162"/>
      <c r="Y148" s="162"/>
      <c r="Z148" s="162"/>
      <c r="AA148" s="162"/>
      <c r="AB148" s="162"/>
      <c r="AC148" s="162"/>
      <c r="AD148" s="162"/>
      <c r="AE148" s="162" t="s">
        <v>137</v>
      </c>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row>
    <row r="149" spans="1:60" outlineLevel="1" x14ac:dyDescent="0.25">
      <c r="A149" s="163"/>
      <c r="B149" s="174"/>
      <c r="C149" s="194" t="s">
        <v>307</v>
      </c>
      <c r="D149" s="177"/>
      <c r="E149" s="181">
        <v>28.8</v>
      </c>
      <c r="F149" s="185"/>
      <c r="G149" s="185"/>
      <c r="H149" s="185"/>
      <c r="I149" s="185"/>
      <c r="J149" s="185"/>
      <c r="K149" s="185"/>
      <c r="L149" s="185"/>
      <c r="M149" s="185"/>
      <c r="N149" s="185"/>
      <c r="O149" s="185"/>
      <c r="P149" s="185"/>
      <c r="Q149" s="185"/>
      <c r="R149" s="186"/>
      <c r="S149" s="185"/>
      <c r="T149" s="162"/>
      <c r="U149" s="162"/>
      <c r="V149" s="162"/>
      <c r="W149" s="162"/>
      <c r="X149" s="162"/>
      <c r="Y149" s="162"/>
      <c r="Z149" s="162"/>
      <c r="AA149" s="162"/>
      <c r="AB149" s="162"/>
      <c r="AC149" s="162"/>
      <c r="AD149" s="162"/>
      <c r="AE149" s="162" t="s">
        <v>137</v>
      </c>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row>
    <row r="150" spans="1:60" outlineLevel="1" x14ac:dyDescent="0.25">
      <c r="A150" s="163"/>
      <c r="B150" s="174"/>
      <c r="C150" s="194" t="s">
        <v>254</v>
      </c>
      <c r="D150" s="177"/>
      <c r="E150" s="181">
        <v>28.8</v>
      </c>
      <c r="F150" s="185"/>
      <c r="G150" s="185"/>
      <c r="H150" s="185"/>
      <c r="I150" s="185"/>
      <c r="J150" s="185"/>
      <c r="K150" s="185"/>
      <c r="L150" s="185"/>
      <c r="M150" s="185"/>
      <c r="N150" s="185"/>
      <c r="O150" s="185"/>
      <c r="P150" s="185"/>
      <c r="Q150" s="185"/>
      <c r="R150" s="186"/>
      <c r="S150" s="185"/>
      <c r="T150" s="162"/>
      <c r="U150" s="162"/>
      <c r="V150" s="162"/>
      <c r="W150" s="162"/>
      <c r="X150" s="162"/>
      <c r="Y150" s="162"/>
      <c r="Z150" s="162"/>
      <c r="AA150" s="162"/>
      <c r="AB150" s="162"/>
      <c r="AC150" s="162"/>
      <c r="AD150" s="162"/>
      <c r="AE150" s="162" t="s">
        <v>137</v>
      </c>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row>
    <row r="151" spans="1:60" outlineLevel="1" x14ac:dyDescent="0.25">
      <c r="A151" s="163">
        <v>35</v>
      </c>
      <c r="B151" s="174" t="s">
        <v>308</v>
      </c>
      <c r="C151" s="193" t="s">
        <v>309</v>
      </c>
      <c r="D151" s="176" t="s">
        <v>132</v>
      </c>
      <c r="E151" s="180">
        <v>83.52</v>
      </c>
      <c r="F151" s="185">
        <v>0</v>
      </c>
      <c r="G151" s="185">
        <f>ROUND(E151*F151,2)</f>
        <v>0</v>
      </c>
      <c r="H151" s="185">
        <v>22.02</v>
      </c>
      <c r="I151" s="185">
        <f>ROUND(E151*H151,2)</f>
        <v>1839.11</v>
      </c>
      <c r="J151" s="185">
        <v>73.08</v>
      </c>
      <c r="K151" s="185">
        <f>ROUND(E151*J151,2)</f>
        <v>6103.64</v>
      </c>
      <c r="L151" s="185">
        <v>21</v>
      </c>
      <c r="M151" s="185">
        <f>G151*(1+L151/100)</f>
        <v>0</v>
      </c>
      <c r="N151" s="185">
        <v>9.2000000000000003E-4</v>
      </c>
      <c r="O151" s="185">
        <f>ROUND(E151*N151,2)</f>
        <v>0.08</v>
      </c>
      <c r="P151" s="185">
        <v>2.7E-2</v>
      </c>
      <c r="Q151" s="185">
        <f>ROUND(E151*P151,2)</f>
        <v>2.2599999999999998</v>
      </c>
      <c r="R151" s="186" t="s">
        <v>290</v>
      </c>
      <c r="S151" s="185" t="s">
        <v>134</v>
      </c>
      <c r="T151" s="162"/>
      <c r="U151" s="162"/>
      <c r="V151" s="162"/>
      <c r="W151" s="162"/>
      <c r="X151" s="162"/>
      <c r="Y151" s="162"/>
      <c r="Z151" s="162"/>
      <c r="AA151" s="162"/>
      <c r="AB151" s="162"/>
      <c r="AC151" s="162"/>
      <c r="AD151" s="162"/>
      <c r="AE151" s="162" t="s">
        <v>135</v>
      </c>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row>
    <row r="152" spans="1:60" outlineLevel="1" x14ac:dyDescent="0.25">
      <c r="A152" s="163"/>
      <c r="B152" s="174"/>
      <c r="C152" s="194" t="s">
        <v>252</v>
      </c>
      <c r="D152" s="177"/>
      <c r="E152" s="181">
        <v>25.92</v>
      </c>
      <c r="F152" s="185"/>
      <c r="G152" s="185"/>
      <c r="H152" s="185"/>
      <c r="I152" s="185"/>
      <c r="J152" s="185"/>
      <c r="K152" s="185"/>
      <c r="L152" s="185"/>
      <c r="M152" s="185"/>
      <c r="N152" s="185"/>
      <c r="O152" s="185"/>
      <c r="P152" s="185"/>
      <c r="Q152" s="185"/>
      <c r="R152" s="186"/>
      <c r="S152" s="185"/>
      <c r="T152" s="162"/>
      <c r="U152" s="162"/>
      <c r="V152" s="162"/>
      <c r="W152" s="162"/>
      <c r="X152" s="162"/>
      <c r="Y152" s="162"/>
      <c r="Z152" s="162"/>
      <c r="AA152" s="162"/>
      <c r="AB152" s="162"/>
      <c r="AC152" s="162"/>
      <c r="AD152" s="162"/>
      <c r="AE152" s="162" t="s">
        <v>137</v>
      </c>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row>
    <row r="153" spans="1:60" outlineLevel="1" x14ac:dyDescent="0.25">
      <c r="A153" s="163"/>
      <c r="B153" s="174"/>
      <c r="C153" s="194" t="s">
        <v>310</v>
      </c>
      <c r="D153" s="177"/>
      <c r="E153" s="181">
        <v>57.6</v>
      </c>
      <c r="F153" s="185"/>
      <c r="G153" s="185"/>
      <c r="H153" s="185"/>
      <c r="I153" s="185"/>
      <c r="J153" s="185"/>
      <c r="K153" s="185"/>
      <c r="L153" s="185"/>
      <c r="M153" s="185"/>
      <c r="N153" s="185"/>
      <c r="O153" s="185"/>
      <c r="P153" s="185"/>
      <c r="Q153" s="185"/>
      <c r="R153" s="186"/>
      <c r="S153" s="185"/>
      <c r="T153" s="162"/>
      <c r="U153" s="162"/>
      <c r="V153" s="162"/>
      <c r="W153" s="162"/>
      <c r="X153" s="162"/>
      <c r="Y153" s="162"/>
      <c r="Z153" s="162"/>
      <c r="AA153" s="162"/>
      <c r="AB153" s="162"/>
      <c r="AC153" s="162"/>
      <c r="AD153" s="162"/>
      <c r="AE153" s="162" t="s">
        <v>137</v>
      </c>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row>
    <row r="154" spans="1:60" outlineLevel="1" x14ac:dyDescent="0.25">
      <c r="A154" s="163">
        <v>36</v>
      </c>
      <c r="B154" s="174" t="s">
        <v>311</v>
      </c>
      <c r="C154" s="193" t="s">
        <v>312</v>
      </c>
      <c r="D154" s="176" t="s">
        <v>298</v>
      </c>
      <c r="E154" s="180">
        <v>6</v>
      </c>
      <c r="F154" s="185">
        <v>0</v>
      </c>
      <c r="G154" s="185">
        <f>ROUND(E154*F154,2)</f>
        <v>0</v>
      </c>
      <c r="H154" s="185">
        <v>0</v>
      </c>
      <c r="I154" s="185">
        <f>ROUND(E154*H154,2)</f>
        <v>0</v>
      </c>
      <c r="J154" s="185">
        <v>21.4</v>
      </c>
      <c r="K154" s="185">
        <f>ROUND(E154*J154,2)</f>
        <v>128.4</v>
      </c>
      <c r="L154" s="185">
        <v>21</v>
      </c>
      <c r="M154" s="185">
        <f>G154*(1+L154/100)</f>
        <v>0</v>
      </c>
      <c r="N154" s="185">
        <v>0</v>
      </c>
      <c r="O154" s="185">
        <f>ROUND(E154*N154,2)</f>
        <v>0</v>
      </c>
      <c r="P154" s="185">
        <v>0</v>
      </c>
      <c r="Q154" s="185">
        <f>ROUND(E154*P154,2)</f>
        <v>0</v>
      </c>
      <c r="R154" s="186" t="s">
        <v>290</v>
      </c>
      <c r="S154" s="185" t="s">
        <v>134</v>
      </c>
      <c r="T154" s="162"/>
      <c r="U154" s="162"/>
      <c r="V154" s="162"/>
      <c r="W154" s="162"/>
      <c r="X154" s="162"/>
      <c r="Y154" s="162"/>
      <c r="Z154" s="162"/>
      <c r="AA154" s="162"/>
      <c r="AB154" s="162"/>
      <c r="AC154" s="162"/>
      <c r="AD154" s="162"/>
      <c r="AE154" s="162" t="s">
        <v>135</v>
      </c>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row>
    <row r="155" spans="1:60" outlineLevel="1" x14ac:dyDescent="0.25">
      <c r="A155" s="163"/>
      <c r="B155" s="174"/>
      <c r="C155" s="194" t="s">
        <v>313</v>
      </c>
      <c r="D155" s="177"/>
      <c r="E155" s="181">
        <v>2</v>
      </c>
      <c r="F155" s="185"/>
      <c r="G155" s="185"/>
      <c r="H155" s="185"/>
      <c r="I155" s="185"/>
      <c r="J155" s="185"/>
      <c r="K155" s="185"/>
      <c r="L155" s="185"/>
      <c r="M155" s="185"/>
      <c r="N155" s="185"/>
      <c r="O155" s="185"/>
      <c r="P155" s="185"/>
      <c r="Q155" s="185"/>
      <c r="R155" s="186"/>
      <c r="S155" s="185"/>
      <c r="T155" s="162"/>
      <c r="U155" s="162"/>
      <c r="V155" s="162"/>
      <c r="W155" s="162"/>
      <c r="X155" s="162"/>
      <c r="Y155" s="162"/>
      <c r="Z155" s="162"/>
      <c r="AA155" s="162"/>
      <c r="AB155" s="162"/>
      <c r="AC155" s="162"/>
      <c r="AD155" s="162"/>
      <c r="AE155" s="162" t="s">
        <v>137</v>
      </c>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row>
    <row r="156" spans="1:60" outlineLevel="1" x14ac:dyDescent="0.25">
      <c r="A156" s="163"/>
      <c r="B156" s="174"/>
      <c r="C156" s="194" t="s">
        <v>314</v>
      </c>
      <c r="D156" s="177"/>
      <c r="E156" s="181">
        <v>2</v>
      </c>
      <c r="F156" s="185"/>
      <c r="G156" s="185"/>
      <c r="H156" s="185"/>
      <c r="I156" s="185"/>
      <c r="J156" s="185"/>
      <c r="K156" s="185"/>
      <c r="L156" s="185"/>
      <c r="M156" s="185"/>
      <c r="N156" s="185"/>
      <c r="O156" s="185"/>
      <c r="P156" s="185"/>
      <c r="Q156" s="185"/>
      <c r="R156" s="186"/>
      <c r="S156" s="185"/>
      <c r="T156" s="162"/>
      <c r="U156" s="162"/>
      <c r="V156" s="162"/>
      <c r="W156" s="162"/>
      <c r="X156" s="162"/>
      <c r="Y156" s="162"/>
      <c r="Z156" s="162"/>
      <c r="AA156" s="162"/>
      <c r="AB156" s="162"/>
      <c r="AC156" s="162"/>
      <c r="AD156" s="162"/>
      <c r="AE156" s="162" t="s">
        <v>137</v>
      </c>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row>
    <row r="157" spans="1:60" outlineLevel="1" x14ac:dyDescent="0.25">
      <c r="A157" s="163"/>
      <c r="B157" s="174"/>
      <c r="C157" s="194" t="s">
        <v>315</v>
      </c>
      <c r="D157" s="177"/>
      <c r="E157" s="181">
        <v>2</v>
      </c>
      <c r="F157" s="185"/>
      <c r="G157" s="185"/>
      <c r="H157" s="185"/>
      <c r="I157" s="185"/>
      <c r="J157" s="185"/>
      <c r="K157" s="185"/>
      <c r="L157" s="185"/>
      <c r="M157" s="185"/>
      <c r="N157" s="185"/>
      <c r="O157" s="185"/>
      <c r="P157" s="185"/>
      <c r="Q157" s="185"/>
      <c r="R157" s="186"/>
      <c r="S157" s="185"/>
      <c r="T157" s="162"/>
      <c r="U157" s="162"/>
      <c r="V157" s="162"/>
      <c r="W157" s="162"/>
      <c r="X157" s="162"/>
      <c r="Y157" s="162"/>
      <c r="Z157" s="162"/>
      <c r="AA157" s="162"/>
      <c r="AB157" s="162"/>
      <c r="AC157" s="162"/>
      <c r="AD157" s="162"/>
      <c r="AE157" s="162" t="s">
        <v>137</v>
      </c>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row>
    <row r="158" spans="1:60" outlineLevel="1" x14ac:dyDescent="0.25">
      <c r="A158" s="163">
        <v>37</v>
      </c>
      <c r="B158" s="174" t="s">
        <v>316</v>
      </c>
      <c r="C158" s="193" t="s">
        <v>317</v>
      </c>
      <c r="D158" s="176" t="s">
        <v>132</v>
      </c>
      <c r="E158" s="180">
        <v>21</v>
      </c>
      <c r="F158" s="185">
        <v>0</v>
      </c>
      <c r="G158" s="185">
        <f>ROUND(E158*F158,2)</f>
        <v>0</v>
      </c>
      <c r="H158" s="185">
        <v>12</v>
      </c>
      <c r="I158" s="185">
        <f>ROUND(E158*H158,2)</f>
        <v>252</v>
      </c>
      <c r="J158" s="185">
        <v>92</v>
      </c>
      <c r="K158" s="185">
        <f>ROUND(E158*J158,2)</f>
        <v>1932</v>
      </c>
      <c r="L158" s="185">
        <v>21</v>
      </c>
      <c r="M158" s="185">
        <f>G158*(1+L158/100)</f>
        <v>0</v>
      </c>
      <c r="N158" s="185">
        <v>4.8999999999999998E-4</v>
      </c>
      <c r="O158" s="185">
        <f>ROUND(E158*N158,2)</f>
        <v>0.01</v>
      </c>
      <c r="P158" s="185">
        <v>1.9E-2</v>
      </c>
      <c r="Q158" s="185">
        <f>ROUND(E158*P158,2)</f>
        <v>0.4</v>
      </c>
      <c r="R158" s="186" t="s">
        <v>290</v>
      </c>
      <c r="S158" s="185" t="s">
        <v>134</v>
      </c>
      <c r="T158" s="162"/>
      <c r="U158" s="162"/>
      <c r="V158" s="162"/>
      <c r="W158" s="162"/>
      <c r="X158" s="162"/>
      <c r="Y158" s="162"/>
      <c r="Z158" s="162"/>
      <c r="AA158" s="162"/>
      <c r="AB158" s="162"/>
      <c r="AC158" s="162"/>
      <c r="AD158" s="162"/>
      <c r="AE158" s="162" t="s">
        <v>135</v>
      </c>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row>
    <row r="159" spans="1:60" outlineLevel="1" x14ac:dyDescent="0.25">
      <c r="A159" s="163"/>
      <c r="B159" s="174"/>
      <c r="C159" s="194" t="s">
        <v>258</v>
      </c>
      <c r="D159" s="177"/>
      <c r="E159" s="181">
        <v>11.76</v>
      </c>
      <c r="F159" s="185"/>
      <c r="G159" s="185"/>
      <c r="H159" s="185"/>
      <c r="I159" s="185"/>
      <c r="J159" s="185"/>
      <c r="K159" s="185"/>
      <c r="L159" s="185"/>
      <c r="M159" s="185"/>
      <c r="N159" s="185"/>
      <c r="O159" s="185"/>
      <c r="P159" s="185"/>
      <c r="Q159" s="185"/>
      <c r="R159" s="186"/>
      <c r="S159" s="185"/>
      <c r="T159" s="162"/>
      <c r="U159" s="162"/>
      <c r="V159" s="162"/>
      <c r="W159" s="162"/>
      <c r="X159" s="162"/>
      <c r="Y159" s="162"/>
      <c r="Z159" s="162"/>
      <c r="AA159" s="162"/>
      <c r="AB159" s="162"/>
      <c r="AC159" s="162"/>
      <c r="AD159" s="162"/>
      <c r="AE159" s="162" t="s">
        <v>137</v>
      </c>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row>
    <row r="160" spans="1:60" outlineLevel="1" x14ac:dyDescent="0.25">
      <c r="A160" s="163"/>
      <c r="B160" s="174"/>
      <c r="C160" s="194" t="s">
        <v>259</v>
      </c>
      <c r="D160" s="177"/>
      <c r="E160" s="181">
        <v>5.04</v>
      </c>
      <c r="F160" s="185"/>
      <c r="G160" s="185"/>
      <c r="H160" s="185"/>
      <c r="I160" s="185"/>
      <c r="J160" s="185"/>
      <c r="K160" s="185"/>
      <c r="L160" s="185"/>
      <c r="M160" s="185"/>
      <c r="N160" s="185"/>
      <c r="O160" s="185"/>
      <c r="P160" s="185"/>
      <c r="Q160" s="185"/>
      <c r="R160" s="186"/>
      <c r="S160" s="185"/>
      <c r="T160" s="162"/>
      <c r="U160" s="162"/>
      <c r="V160" s="162"/>
      <c r="W160" s="162"/>
      <c r="X160" s="162"/>
      <c r="Y160" s="162"/>
      <c r="Z160" s="162"/>
      <c r="AA160" s="162"/>
      <c r="AB160" s="162"/>
      <c r="AC160" s="162"/>
      <c r="AD160" s="162"/>
      <c r="AE160" s="162" t="s">
        <v>137</v>
      </c>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row>
    <row r="161" spans="1:60" outlineLevel="1" x14ac:dyDescent="0.25">
      <c r="A161" s="163"/>
      <c r="B161" s="174"/>
      <c r="C161" s="194" t="s">
        <v>260</v>
      </c>
      <c r="D161" s="177"/>
      <c r="E161" s="181">
        <v>4.2</v>
      </c>
      <c r="F161" s="185"/>
      <c r="G161" s="185"/>
      <c r="H161" s="185"/>
      <c r="I161" s="185"/>
      <c r="J161" s="185"/>
      <c r="K161" s="185"/>
      <c r="L161" s="185"/>
      <c r="M161" s="185"/>
      <c r="N161" s="185"/>
      <c r="O161" s="185"/>
      <c r="P161" s="185"/>
      <c r="Q161" s="185"/>
      <c r="R161" s="186"/>
      <c r="S161" s="185"/>
      <c r="T161" s="162"/>
      <c r="U161" s="162"/>
      <c r="V161" s="162"/>
      <c r="W161" s="162"/>
      <c r="X161" s="162"/>
      <c r="Y161" s="162"/>
      <c r="Z161" s="162"/>
      <c r="AA161" s="162"/>
      <c r="AB161" s="162"/>
      <c r="AC161" s="162"/>
      <c r="AD161" s="162"/>
      <c r="AE161" s="162" t="s">
        <v>137</v>
      </c>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row>
    <row r="162" spans="1:60" outlineLevel="1" x14ac:dyDescent="0.25">
      <c r="A162" s="163">
        <v>38</v>
      </c>
      <c r="B162" s="174" t="s">
        <v>318</v>
      </c>
      <c r="C162" s="193" t="s">
        <v>319</v>
      </c>
      <c r="D162" s="176" t="s">
        <v>195</v>
      </c>
      <c r="E162" s="180">
        <v>145.19999999999999</v>
      </c>
      <c r="F162" s="185">
        <v>0</v>
      </c>
      <c r="G162" s="185">
        <f>ROUND(E162*F162,2)</f>
        <v>0</v>
      </c>
      <c r="H162" s="185">
        <v>0</v>
      </c>
      <c r="I162" s="185">
        <f>ROUND(E162*H162,2)</f>
        <v>0</v>
      </c>
      <c r="J162" s="185">
        <v>25</v>
      </c>
      <c r="K162" s="185">
        <f>ROUND(E162*J162,2)</f>
        <v>3630</v>
      </c>
      <c r="L162" s="185">
        <v>21</v>
      </c>
      <c r="M162" s="185">
        <f>G162*(1+L162/100)</f>
        <v>0</v>
      </c>
      <c r="N162" s="185">
        <v>0</v>
      </c>
      <c r="O162" s="185">
        <f>ROUND(E162*N162,2)</f>
        <v>0</v>
      </c>
      <c r="P162" s="185">
        <v>1.1129999999999999E-2</v>
      </c>
      <c r="Q162" s="185">
        <f>ROUND(E162*P162,2)</f>
        <v>1.62</v>
      </c>
      <c r="R162" s="186" t="s">
        <v>290</v>
      </c>
      <c r="S162" s="185" t="s">
        <v>134</v>
      </c>
      <c r="T162" s="162"/>
      <c r="U162" s="162"/>
      <c r="V162" s="162"/>
      <c r="W162" s="162"/>
      <c r="X162" s="162"/>
      <c r="Y162" s="162"/>
      <c r="Z162" s="162"/>
      <c r="AA162" s="162"/>
      <c r="AB162" s="162"/>
      <c r="AC162" s="162"/>
      <c r="AD162" s="162"/>
      <c r="AE162" s="162" t="s">
        <v>135</v>
      </c>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row>
    <row r="163" spans="1:60" outlineLevel="1" x14ac:dyDescent="0.25">
      <c r="A163" s="163"/>
      <c r="B163" s="174"/>
      <c r="C163" s="194" t="s">
        <v>320</v>
      </c>
      <c r="D163" s="177"/>
      <c r="E163" s="181">
        <v>1.2</v>
      </c>
      <c r="F163" s="185"/>
      <c r="G163" s="185"/>
      <c r="H163" s="185"/>
      <c r="I163" s="185"/>
      <c r="J163" s="185"/>
      <c r="K163" s="185"/>
      <c r="L163" s="185"/>
      <c r="M163" s="185"/>
      <c r="N163" s="185"/>
      <c r="O163" s="185"/>
      <c r="P163" s="185"/>
      <c r="Q163" s="185"/>
      <c r="R163" s="186"/>
      <c r="S163" s="185"/>
      <c r="T163" s="162"/>
      <c r="U163" s="162"/>
      <c r="V163" s="162"/>
      <c r="W163" s="162"/>
      <c r="X163" s="162"/>
      <c r="Y163" s="162"/>
      <c r="Z163" s="162"/>
      <c r="AA163" s="162"/>
      <c r="AB163" s="162"/>
      <c r="AC163" s="162"/>
      <c r="AD163" s="162"/>
      <c r="AE163" s="162" t="s">
        <v>137</v>
      </c>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row>
    <row r="164" spans="1:60" outlineLevel="1" x14ac:dyDescent="0.25">
      <c r="A164" s="163"/>
      <c r="B164" s="174"/>
      <c r="C164" s="194" t="s">
        <v>321</v>
      </c>
      <c r="D164" s="177"/>
      <c r="E164" s="181">
        <v>33.6</v>
      </c>
      <c r="F164" s="185"/>
      <c r="G164" s="185"/>
      <c r="H164" s="185"/>
      <c r="I164" s="185"/>
      <c r="J164" s="185"/>
      <c r="K164" s="185"/>
      <c r="L164" s="185"/>
      <c r="M164" s="185"/>
      <c r="N164" s="185"/>
      <c r="O164" s="185"/>
      <c r="P164" s="185"/>
      <c r="Q164" s="185"/>
      <c r="R164" s="186"/>
      <c r="S164" s="185"/>
      <c r="T164" s="162"/>
      <c r="U164" s="162"/>
      <c r="V164" s="162"/>
      <c r="W164" s="162"/>
      <c r="X164" s="162"/>
      <c r="Y164" s="162"/>
      <c r="Z164" s="162"/>
      <c r="AA164" s="162"/>
      <c r="AB164" s="162"/>
      <c r="AC164" s="162"/>
      <c r="AD164" s="162"/>
      <c r="AE164" s="162" t="s">
        <v>137</v>
      </c>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row>
    <row r="165" spans="1:60" outlineLevel="1" x14ac:dyDescent="0.25">
      <c r="A165" s="163"/>
      <c r="B165" s="174"/>
      <c r="C165" s="194" t="s">
        <v>322</v>
      </c>
      <c r="D165" s="177"/>
      <c r="E165" s="181">
        <v>24</v>
      </c>
      <c r="F165" s="185"/>
      <c r="G165" s="185"/>
      <c r="H165" s="185"/>
      <c r="I165" s="185"/>
      <c r="J165" s="185"/>
      <c r="K165" s="185"/>
      <c r="L165" s="185"/>
      <c r="M165" s="185"/>
      <c r="N165" s="185"/>
      <c r="O165" s="185"/>
      <c r="P165" s="185"/>
      <c r="Q165" s="185"/>
      <c r="R165" s="186"/>
      <c r="S165" s="185"/>
      <c r="T165" s="162"/>
      <c r="U165" s="162"/>
      <c r="V165" s="162"/>
      <c r="W165" s="162"/>
      <c r="X165" s="162"/>
      <c r="Y165" s="162"/>
      <c r="Z165" s="162"/>
      <c r="AA165" s="162"/>
      <c r="AB165" s="162"/>
      <c r="AC165" s="162"/>
      <c r="AD165" s="162"/>
      <c r="AE165" s="162" t="s">
        <v>137</v>
      </c>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row>
    <row r="166" spans="1:60" outlineLevel="1" x14ac:dyDescent="0.25">
      <c r="A166" s="163"/>
      <c r="B166" s="174"/>
      <c r="C166" s="194" t="s">
        <v>323</v>
      </c>
      <c r="D166" s="177"/>
      <c r="E166" s="181">
        <v>14.4</v>
      </c>
      <c r="F166" s="185"/>
      <c r="G166" s="185"/>
      <c r="H166" s="185"/>
      <c r="I166" s="185"/>
      <c r="J166" s="185"/>
      <c r="K166" s="185"/>
      <c r="L166" s="185"/>
      <c r="M166" s="185"/>
      <c r="N166" s="185"/>
      <c r="O166" s="185"/>
      <c r="P166" s="185"/>
      <c r="Q166" s="185"/>
      <c r="R166" s="186"/>
      <c r="S166" s="185"/>
      <c r="T166" s="162"/>
      <c r="U166" s="162"/>
      <c r="V166" s="162"/>
      <c r="W166" s="162"/>
      <c r="X166" s="162"/>
      <c r="Y166" s="162"/>
      <c r="Z166" s="162"/>
      <c r="AA166" s="162"/>
      <c r="AB166" s="162"/>
      <c r="AC166" s="162"/>
      <c r="AD166" s="162"/>
      <c r="AE166" s="162" t="s">
        <v>137</v>
      </c>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row>
    <row r="167" spans="1:60" outlineLevel="1" x14ac:dyDescent="0.25">
      <c r="A167" s="163"/>
      <c r="B167" s="174"/>
      <c r="C167" s="194" t="s">
        <v>324</v>
      </c>
      <c r="D167" s="177"/>
      <c r="E167" s="181">
        <v>24</v>
      </c>
      <c r="F167" s="185"/>
      <c r="G167" s="185"/>
      <c r="H167" s="185"/>
      <c r="I167" s="185"/>
      <c r="J167" s="185"/>
      <c r="K167" s="185"/>
      <c r="L167" s="185"/>
      <c r="M167" s="185"/>
      <c r="N167" s="185"/>
      <c r="O167" s="185"/>
      <c r="P167" s="185"/>
      <c r="Q167" s="185"/>
      <c r="R167" s="186"/>
      <c r="S167" s="185"/>
      <c r="T167" s="162"/>
      <c r="U167" s="162"/>
      <c r="V167" s="162"/>
      <c r="W167" s="162"/>
      <c r="X167" s="162"/>
      <c r="Y167" s="162"/>
      <c r="Z167" s="162"/>
      <c r="AA167" s="162"/>
      <c r="AB167" s="162"/>
      <c r="AC167" s="162"/>
      <c r="AD167" s="162"/>
      <c r="AE167" s="162" t="s">
        <v>137</v>
      </c>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row>
    <row r="168" spans="1:60" outlineLevel="1" x14ac:dyDescent="0.25">
      <c r="A168" s="163"/>
      <c r="B168" s="174"/>
      <c r="C168" s="194" t="s">
        <v>325</v>
      </c>
      <c r="D168" s="177"/>
      <c r="E168" s="181">
        <v>48</v>
      </c>
      <c r="F168" s="185"/>
      <c r="G168" s="185"/>
      <c r="H168" s="185"/>
      <c r="I168" s="185"/>
      <c r="J168" s="185"/>
      <c r="K168" s="185"/>
      <c r="L168" s="185"/>
      <c r="M168" s="185"/>
      <c r="N168" s="185"/>
      <c r="O168" s="185"/>
      <c r="P168" s="185"/>
      <c r="Q168" s="185"/>
      <c r="R168" s="186"/>
      <c r="S168" s="185"/>
      <c r="T168" s="162"/>
      <c r="U168" s="162"/>
      <c r="V168" s="162"/>
      <c r="W168" s="162"/>
      <c r="X168" s="162"/>
      <c r="Y168" s="162"/>
      <c r="Z168" s="162"/>
      <c r="AA168" s="162"/>
      <c r="AB168" s="162"/>
      <c r="AC168" s="162"/>
      <c r="AD168" s="162"/>
      <c r="AE168" s="162" t="s">
        <v>137</v>
      </c>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row>
    <row r="169" spans="1:60" x14ac:dyDescent="0.25">
      <c r="A169" s="170" t="s">
        <v>128</v>
      </c>
      <c r="B169" s="175" t="s">
        <v>80</v>
      </c>
      <c r="C169" s="195" t="s">
        <v>81</v>
      </c>
      <c r="D169" s="178"/>
      <c r="E169" s="182"/>
      <c r="F169" s="187"/>
      <c r="G169" s="187">
        <f>SUM(G170:G170)</f>
        <v>0</v>
      </c>
      <c r="H169" s="187"/>
      <c r="I169" s="187">
        <f>SUM(I170:I170)</f>
        <v>0</v>
      </c>
      <c r="J169" s="187"/>
      <c r="K169" s="187">
        <f>SUM(K170:K170)</f>
        <v>42211.08</v>
      </c>
      <c r="L169" s="187"/>
      <c r="M169" s="187">
        <f>SUM(M170:M170)</f>
        <v>0</v>
      </c>
      <c r="N169" s="187"/>
      <c r="O169" s="187">
        <f>SUM(O170:O170)</f>
        <v>0</v>
      </c>
      <c r="P169" s="187"/>
      <c r="Q169" s="187">
        <f>SUM(Q170:Q170)</f>
        <v>0</v>
      </c>
      <c r="R169" s="188"/>
      <c r="S169" s="187"/>
      <c r="AE169" t="s">
        <v>129</v>
      </c>
    </row>
    <row r="170" spans="1:60" outlineLevel="1" x14ac:dyDescent="0.25">
      <c r="A170" s="163">
        <v>39</v>
      </c>
      <c r="B170" s="174" t="s">
        <v>326</v>
      </c>
      <c r="C170" s="193" t="s">
        <v>327</v>
      </c>
      <c r="D170" s="176" t="s">
        <v>328</v>
      </c>
      <c r="E170" s="180">
        <v>73.795590000000004</v>
      </c>
      <c r="F170" s="185">
        <v>0</v>
      </c>
      <c r="G170" s="185">
        <f>ROUND(E170*F170,2)</f>
        <v>0</v>
      </c>
      <c r="H170" s="185">
        <v>0</v>
      </c>
      <c r="I170" s="185">
        <f>ROUND(E170*H170,2)</f>
        <v>0</v>
      </c>
      <c r="J170" s="185">
        <v>572</v>
      </c>
      <c r="K170" s="185">
        <f>ROUND(E170*J170,2)</f>
        <v>42211.08</v>
      </c>
      <c r="L170" s="185">
        <v>21</v>
      </c>
      <c r="M170" s="185">
        <f>G170*(1+L170/100)</f>
        <v>0</v>
      </c>
      <c r="N170" s="185">
        <v>0</v>
      </c>
      <c r="O170" s="185">
        <f>ROUND(E170*N170,2)</f>
        <v>0</v>
      </c>
      <c r="P170" s="185">
        <v>0</v>
      </c>
      <c r="Q170" s="185">
        <f>ROUND(E170*P170,2)</f>
        <v>0</v>
      </c>
      <c r="R170" s="186" t="s">
        <v>185</v>
      </c>
      <c r="S170" s="185" t="s">
        <v>134</v>
      </c>
      <c r="T170" s="162"/>
      <c r="U170" s="162"/>
      <c r="V170" s="162"/>
      <c r="W170" s="162"/>
      <c r="X170" s="162"/>
      <c r="Y170" s="162"/>
      <c r="Z170" s="162"/>
      <c r="AA170" s="162"/>
      <c r="AB170" s="162"/>
      <c r="AC170" s="162"/>
      <c r="AD170" s="162"/>
      <c r="AE170" s="162" t="s">
        <v>329</v>
      </c>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row>
    <row r="171" spans="1:60" x14ac:dyDescent="0.25">
      <c r="A171" s="170" t="s">
        <v>128</v>
      </c>
      <c r="B171" s="175" t="s">
        <v>82</v>
      </c>
      <c r="C171" s="195" t="s">
        <v>83</v>
      </c>
      <c r="D171" s="178"/>
      <c r="E171" s="182"/>
      <c r="F171" s="187"/>
      <c r="G171" s="187">
        <f>SUM(G172:G181)</f>
        <v>0</v>
      </c>
      <c r="H171" s="187"/>
      <c r="I171" s="187">
        <f>SUM(I172:I181)</f>
        <v>14081.980000000001</v>
      </c>
      <c r="J171" s="187"/>
      <c r="K171" s="187">
        <f>SUM(K172:K181)</f>
        <v>8470.8499999999985</v>
      </c>
      <c r="L171" s="187"/>
      <c r="M171" s="187">
        <f>SUM(M172:M181)</f>
        <v>0</v>
      </c>
      <c r="N171" s="187"/>
      <c r="O171" s="187">
        <f>SUM(O172:O181)</f>
        <v>0.1</v>
      </c>
      <c r="P171" s="187"/>
      <c r="Q171" s="187">
        <f>SUM(Q172:Q181)</f>
        <v>0</v>
      </c>
      <c r="R171" s="188"/>
      <c r="S171" s="187"/>
      <c r="AE171" t="s">
        <v>129</v>
      </c>
    </row>
    <row r="172" spans="1:60" outlineLevel="1" x14ac:dyDescent="0.25">
      <c r="A172" s="163">
        <v>40</v>
      </c>
      <c r="B172" s="174" t="s">
        <v>330</v>
      </c>
      <c r="C172" s="193" t="s">
        <v>331</v>
      </c>
      <c r="D172" s="176" t="s">
        <v>132</v>
      </c>
      <c r="E172" s="180">
        <v>50.63</v>
      </c>
      <c r="F172" s="185">
        <v>0</v>
      </c>
      <c r="G172" s="185">
        <f>ROUND(E172*F172,2)</f>
        <v>0</v>
      </c>
      <c r="H172" s="185">
        <v>28.19</v>
      </c>
      <c r="I172" s="185">
        <f>ROUND(E172*H172,2)</f>
        <v>1427.26</v>
      </c>
      <c r="J172" s="185">
        <v>59.41</v>
      </c>
      <c r="K172" s="185">
        <f>ROUND(E172*J172,2)</f>
        <v>3007.93</v>
      </c>
      <c r="L172" s="185">
        <v>21</v>
      </c>
      <c r="M172" s="185">
        <f>G172*(1+L172/100)</f>
        <v>0</v>
      </c>
      <c r="N172" s="185">
        <v>2.3000000000000001E-4</v>
      </c>
      <c r="O172" s="185">
        <f>ROUND(E172*N172,2)</f>
        <v>0.01</v>
      </c>
      <c r="P172" s="185">
        <v>0</v>
      </c>
      <c r="Q172" s="185">
        <f>ROUND(E172*P172,2)</f>
        <v>0</v>
      </c>
      <c r="R172" s="186" t="s">
        <v>332</v>
      </c>
      <c r="S172" s="185" t="s">
        <v>134</v>
      </c>
      <c r="T172" s="162"/>
      <c r="U172" s="162"/>
      <c r="V172" s="162"/>
      <c r="W172" s="162"/>
      <c r="X172" s="162"/>
      <c r="Y172" s="162"/>
      <c r="Z172" s="162"/>
      <c r="AA172" s="162"/>
      <c r="AB172" s="162"/>
      <c r="AC172" s="162"/>
      <c r="AD172" s="162"/>
      <c r="AE172" s="162" t="s">
        <v>135</v>
      </c>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row>
    <row r="173" spans="1:60" outlineLevel="1" x14ac:dyDescent="0.25">
      <c r="A173" s="163"/>
      <c r="B173" s="174"/>
      <c r="C173" s="194" t="s">
        <v>333</v>
      </c>
      <c r="D173" s="177"/>
      <c r="E173" s="181">
        <v>50.63</v>
      </c>
      <c r="F173" s="185"/>
      <c r="G173" s="185"/>
      <c r="H173" s="185"/>
      <c r="I173" s="185"/>
      <c r="J173" s="185"/>
      <c r="K173" s="185"/>
      <c r="L173" s="185"/>
      <c r="M173" s="185"/>
      <c r="N173" s="185"/>
      <c r="O173" s="185"/>
      <c r="P173" s="185"/>
      <c r="Q173" s="185"/>
      <c r="R173" s="186"/>
      <c r="S173" s="185"/>
      <c r="T173" s="162"/>
      <c r="U173" s="162"/>
      <c r="V173" s="162"/>
      <c r="W173" s="162"/>
      <c r="X173" s="162"/>
      <c r="Y173" s="162"/>
      <c r="Z173" s="162"/>
      <c r="AA173" s="162"/>
      <c r="AB173" s="162"/>
      <c r="AC173" s="162"/>
      <c r="AD173" s="162"/>
      <c r="AE173" s="162" t="s">
        <v>137</v>
      </c>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row>
    <row r="174" spans="1:60" ht="20.399999999999999" outlineLevel="1" x14ac:dyDescent="0.25">
      <c r="A174" s="163">
        <v>41</v>
      </c>
      <c r="B174" s="174" t="s">
        <v>334</v>
      </c>
      <c r="C174" s="193" t="s">
        <v>335</v>
      </c>
      <c r="D174" s="176" t="s">
        <v>195</v>
      </c>
      <c r="E174" s="180">
        <v>101.26</v>
      </c>
      <c r="F174" s="185">
        <v>0</v>
      </c>
      <c r="G174" s="185">
        <f>ROUND(E174*F174,2)</f>
        <v>0</v>
      </c>
      <c r="H174" s="185">
        <v>98.64</v>
      </c>
      <c r="I174" s="185">
        <f>ROUND(E174*H174,2)</f>
        <v>9988.2900000000009</v>
      </c>
      <c r="J174" s="185">
        <v>36.86</v>
      </c>
      <c r="K174" s="185">
        <f>ROUND(E174*J174,2)</f>
        <v>3732.44</v>
      </c>
      <c r="L174" s="185">
        <v>21</v>
      </c>
      <c r="M174" s="185">
        <f>G174*(1+L174/100)</f>
        <v>0</v>
      </c>
      <c r="N174" s="185">
        <v>5.2999999999999998E-4</v>
      </c>
      <c r="O174" s="185">
        <f>ROUND(E174*N174,2)</f>
        <v>0.05</v>
      </c>
      <c r="P174" s="185">
        <v>0</v>
      </c>
      <c r="Q174" s="185">
        <f>ROUND(E174*P174,2)</f>
        <v>0</v>
      </c>
      <c r="R174" s="186" t="s">
        <v>332</v>
      </c>
      <c r="S174" s="185" t="s">
        <v>134</v>
      </c>
      <c r="T174" s="162"/>
      <c r="U174" s="162"/>
      <c r="V174" s="162"/>
      <c r="W174" s="162"/>
      <c r="X174" s="162"/>
      <c r="Y174" s="162"/>
      <c r="Z174" s="162"/>
      <c r="AA174" s="162"/>
      <c r="AB174" s="162"/>
      <c r="AC174" s="162"/>
      <c r="AD174" s="162"/>
      <c r="AE174" s="162" t="s">
        <v>135</v>
      </c>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row>
    <row r="175" spans="1:60" outlineLevel="1" x14ac:dyDescent="0.25">
      <c r="A175" s="163"/>
      <c r="B175" s="174"/>
      <c r="C175" s="194" t="s">
        <v>336</v>
      </c>
      <c r="D175" s="177"/>
      <c r="E175" s="181">
        <v>101.26</v>
      </c>
      <c r="F175" s="185"/>
      <c r="G175" s="185"/>
      <c r="H175" s="185"/>
      <c r="I175" s="185"/>
      <c r="J175" s="185"/>
      <c r="K175" s="185"/>
      <c r="L175" s="185"/>
      <c r="M175" s="185"/>
      <c r="N175" s="185"/>
      <c r="O175" s="185"/>
      <c r="P175" s="185"/>
      <c r="Q175" s="185"/>
      <c r="R175" s="186"/>
      <c r="S175" s="185"/>
      <c r="T175" s="162"/>
      <c r="U175" s="162"/>
      <c r="V175" s="162"/>
      <c r="W175" s="162"/>
      <c r="X175" s="162"/>
      <c r="Y175" s="162"/>
      <c r="Z175" s="162"/>
      <c r="AA175" s="162"/>
      <c r="AB175" s="162"/>
      <c r="AC175" s="162"/>
      <c r="AD175" s="162"/>
      <c r="AE175" s="162" t="s">
        <v>137</v>
      </c>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row>
    <row r="176" spans="1:60" outlineLevel="1" x14ac:dyDescent="0.25">
      <c r="A176" s="163">
        <v>42</v>
      </c>
      <c r="B176" s="174" t="s">
        <v>337</v>
      </c>
      <c r="C176" s="193" t="s">
        <v>338</v>
      </c>
      <c r="D176" s="176" t="s">
        <v>132</v>
      </c>
      <c r="E176" s="180">
        <v>10.584</v>
      </c>
      <c r="F176" s="185">
        <v>0</v>
      </c>
      <c r="G176" s="185">
        <f>ROUND(E176*F176,2)</f>
        <v>0</v>
      </c>
      <c r="H176" s="185">
        <v>251.93</v>
      </c>
      <c r="I176" s="185">
        <f>ROUND(E176*H176,2)</f>
        <v>2666.43</v>
      </c>
      <c r="J176" s="185">
        <v>158.07</v>
      </c>
      <c r="K176" s="185">
        <f>ROUND(E176*J176,2)</f>
        <v>1673.01</v>
      </c>
      <c r="L176" s="185">
        <v>21</v>
      </c>
      <c r="M176" s="185">
        <f>G176*(1+L176/100)</f>
        <v>0</v>
      </c>
      <c r="N176" s="185">
        <v>3.7799999999999999E-3</v>
      </c>
      <c r="O176" s="185">
        <f>ROUND(E176*N176,2)</f>
        <v>0.04</v>
      </c>
      <c r="P176" s="185">
        <v>0</v>
      </c>
      <c r="Q176" s="185">
        <f>ROUND(E176*P176,2)</f>
        <v>0</v>
      </c>
      <c r="R176" s="186" t="s">
        <v>339</v>
      </c>
      <c r="S176" s="185" t="s">
        <v>134</v>
      </c>
      <c r="T176" s="162"/>
      <c r="U176" s="162"/>
      <c r="V176" s="162"/>
      <c r="W176" s="162"/>
      <c r="X176" s="162"/>
      <c r="Y176" s="162"/>
      <c r="Z176" s="162"/>
      <c r="AA176" s="162"/>
      <c r="AB176" s="162"/>
      <c r="AC176" s="162"/>
      <c r="AD176" s="162"/>
      <c r="AE176" s="162" t="s">
        <v>340</v>
      </c>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row>
    <row r="177" spans="1:60" ht="21" outlineLevel="1" x14ac:dyDescent="0.25">
      <c r="A177" s="163"/>
      <c r="B177" s="174"/>
      <c r="C177" s="322" t="s">
        <v>341</v>
      </c>
      <c r="D177" s="323"/>
      <c r="E177" s="324"/>
      <c r="F177" s="325"/>
      <c r="G177" s="326"/>
      <c r="H177" s="185"/>
      <c r="I177" s="185"/>
      <c r="J177" s="185"/>
      <c r="K177" s="185"/>
      <c r="L177" s="185"/>
      <c r="M177" s="185"/>
      <c r="N177" s="185"/>
      <c r="O177" s="185"/>
      <c r="P177" s="185"/>
      <c r="Q177" s="185"/>
      <c r="R177" s="186"/>
      <c r="S177" s="185"/>
      <c r="T177" s="162"/>
      <c r="U177" s="162"/>
      <c r="V177" s="162"/>
      <c r="W177" s="162"/>
      <c r="X177" s="162"/>
      <c r="Y177" s="162"/>
      <c r="Z177" s="162"/>
      <c r="AA177" s="162"/>
      <c r="AB177" s="162"/>
      <c r="AC177" s="162"/>
      <c r="AD177" s="162"/>
      <c r="AE177" s="162" t="s">
        <v>164</v>
      </c>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71" t="str">
        <f>C177</f>
        <v>Nanesení hydroizolační stěrky ve dvou vrstvách. Vlepení těsnicí pásky do spoje podlaha-stěna, přitlačení a uhlazení, přetažení pásky další vrstvou izolační stěrky.</v>
      </c>
      <c r="BB177" s="162"/>
      <c r="BC177" s="162"/>
      <c r="BD177" s="162"/>
      <c r="BE177" s="162"/>
      <c r="BF177" s="162"/>
      <c r="BG177" s="162"/>
      <c r="BH177" s="162"/>
    </row>
    <row r="178" spans="1:60" outlineLevel="1" x14ac:dyDescent="0.25">
      <c r="A178" s="163"/>
      <c r="B178" s="174"/>
      <c r="C178" s="194" t="s">
        <v>291</v>
      </c>
      <c r="D178" s="177"/>
      <c r="E178" s="181">
        <v>3.78</v>
      </c>
      <c r="F178" s="185"/>
      <c r="G178" s="185"/>
      <c r="H178" s="185"/>
      <c r="I178" s="185"/>
      <c r="J178" s="185"/>
      <c r="K178" s="185"/>
      <c r="L178" s="185"/>
      <c r="M178" s="185"/>
      <c r="N178" s="185"/>
      <c r="O178" s="185"/>
      <c r="P178" s="185"/>
      <c r="Q178" s="185"/>
      <c r="R178" s="186"/>
      <c r="S178" s="185"/>
      <c r="T178" s="162"/>
      <c r="U178" s="162"/>
      <c r="V178" s="162"/>
      <c r="W178" s="162"/>
      <c r="X178" s="162"/>
      <c r="Y178" s="162"/>
      <c r="Z178" s="162"/>
      <c r="AA178" s="162"/>
      <c r="AB178" s="162"/>
      <c r="AC178" s="162"/>
      <c r="AD178" s="162"/>
      <c r="AE178" s="162" t="s">
        <v>137</v>
      </c>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row>
    <row r="179" spans="1:60" outlineLevel="1" x14ac:dyDescent="0.25">
      <c r="A179" s="163"/>
      <c r="B179" s="174"/>
      <c r="C179" s="194" t="s">
        <v>292</v>
      </c>
      <c r="D179" s="177"/>
      <c r="E179" s="181">
        <v>3.78</v>
      </c>
      <c r="F179" s="185"/>
      <c r="G179" s="185"/>
      <c r="H179" s="185"/>
      <c r="I179" s="185"/>
      <c r="J179" s="185"/>
      <c r="K179" s="185"/>
      <c r="L179" s="185"/>
      <c r="M179" s="185"/>
      <c r="N179" s="185"/>
      <c r="O179" s="185"/>
      <c r="P179" s="185"/>
      <c r="Q179" s="185"/>
      <c r="R179" s="186"/>
      <c r="S179" s="185"/>
      <c r="T179" s="162"/>
      <c r="U179" s="162"/>
      <c r="V179" s="162"/>
      <c r="W179" s="162"/>
      <c r="X179" s="162"/>
      <c r="Y179" s="162"/>
      <c r="Z179" s="162"/>
      <c r="AA179" s="162"/>
      <c r="AB179" s="162"/>
      <c r="AC179" s="162"/>
      <c r="AD179" s="162"/>
      <c r="AE179" s="162" t="s">
        <v>137</v>
      </c>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row>
    <row r="180" spans="1:60" outlineLevel="1" x14ac:dyDescent="0.25">
      <c r="A180" s="163"/>
      <c r="B180" s="174"/>
      <c r="C180" s="194" t="s">
        <v>293</v>
      </c>
      <c r="D180" s="177"/>
      <c r="E180" s="181">
        <v>3.024</v>
      </c>
      <c r="F180" s="185"/>
      <c r="G180" s="185"/>
      <c r="H180" s="185"/>
      <c r="I180" s="185"/>
      <c r="J180" s="185"/>
      <c r="K180" s="185"/>
      <c r="L180" s="185"/>
      <c r="M180" s="185"/>
      <c r="N180" s="185"/>
      <c r="O180" s="185"/>
      <c r="P180" s="185"/>
      <c r="Q180" s="185"/>
      <c r="R180" s="186"/>
      <c r="S180" s="185"/>
      <c r="T180" s="162"/>
      <c r="U180" s="162"/>
      <c r="V180" s="162"/>
      <c r="W180" s="162"/>
      <c r="X180" s="162"/>
      <c r="Y180" s="162"/>
      <c r="Z180" s="162"/>
      <c r="AA180" s="162"/>
      <c r="AB180" s="162"/>
      <c r="AC180" s="162"/>
      <c r="AD180" s="162"/>
      <c r="AE180" s="162" t="s">
        <v>137</v>
      </c>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row>
    <row r="181" spans="1:60" outlineLevel="1" x14ac:dyDescent="0.25">
      <c r="A181" s="163">
        <v>43</v>
      </c>
      <c r="B181" s="174" t="s">
        <v>342</v>
      </c>
      <c r="C181" s="193" t="s">
        <v>343</v>
      </c>
      <c r="D181" s="176" t="s">
        <v>328</v>
      </c>
      <c r="E181" s="180">
        <v>6.5310000000000007E-2</v>
      </c>
      <c r="F181" s="185">
        <v>0</v>
      </c>
      <c r="G181" s="185">
        <f>ROUND(E181*F181,2)</f>
        <v>0</v>
      </c>
      <c r="H181" s="185">
        <v>0</v>
      </c>
      <c r="I181" s="185">
        <f>ROUND(E181*H181,2)</f>
        <v>0</v>
      </c>
      <c r="J181" s="185">
        <v>880</v>
      </c>
      <c r="K181" s="185">
        <f>ROUND(E181*J181,2)</f>
        <v>57.47</v>
      </c>
      <c r="L181" s="185">
        <v>21</v>
      </c>
      <c r="M181" s="185">
        <f>G181*(1+L181/100)</f>
        <v>0</v>
      </c>
      <c r="N181" s="185">
        <v>0</v>
      </c>
      <c r="O181" s="185">
        <f>ROUND(E181*N181,2)</f>
        <v>0</v>
      </c>
      <c r="P181" s="185">
        <v>0</v>
      </c>
      <c r="Q181" s="185">
        <f>ROUND(E181*P181,2)</f>
        <v>0</v>
      </c>
      <c r="R181" s="186" t="s">
        <v>332</v>
      </c>
      <c r="S181" s="185" t="s">
        <v>134</v>
      </c>
      <c r="T181" s="162"/>
      <c r="U181" s="162"/>
      <c r="V181" s="162"/>
      <c r="W181" s="162"/>
      <c r="X181" s="162"/>
      <c r="Y181" s="162"/>
      <c r="Z181" s="162"/>
      <c r="AA181" s="162"/>
      <c r="AB181" s="162"/>
      <c r="AC181" s="162"/>
      <c r="AD181" s="162"/>
      <c r="AE181" s="162" t="s">
        <v>329</v>
      </c>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row>
    <row r="182" spans="1:60" x14ac:dyDescent="0.25">
      <c r="A182" s="170" t="s">
        <v>128</v>
      </c>
      <c r="B182" s="175" t="s">
        <v>84</v>
      </c>
      <c r="C182" s="195" t="s">
        <v>85</v>
      </c>
      <c r="D182" s="178"/>
      <c r="E182" s="182"/>
      <c r="F182" s="187"/>
      <c r="G182" s="187">
        <f>SUM(G183:G228)</f>
        <v>0</v>
      </c>
      <c r="H182" s="187"/>
      <c r="I182" s="187">
        <f>SUM(I183:I228)</f>
        <v>1149203.22</v>
      </c>
      <c r="J182" s="187"/>
      <c r="K182" s="187">
        <f>SUM(K183:K228)</f>
        <v>557826.6</v>
      </c>
      <c r="L182" s="187"/>
      <c r="M182" s="187">
        <f>SUM(M183:M228)</f>
        <v>0</v>
      </c>
      <c r="N182" s="187"/>
      <c r="O182" s="187">
        <f>SUM(O183:O228)</f>
        <v>18.09</v>
      </c>
      <c r="P182" s="187"/>
      <c r="Q182" s="187">
        <f>SUM(Q183:Q228)</f>
        <v>0.18</v>
      </c>
      <c r="R182" s="188"/>
      <c r="S182" s="187"/>
      <c r="AE182" t="s">
        <v>129</v>
      </c>
    </row>
    <row r="183" spans="1:60" ht="20.399999999999999" outlineLevel="1" x14ac:dyDescent="0.25">
      <c r="A183" s="163">
        <v>44</v>
      </c>
      <c r="B183" s="174" t="s">
        <v>344</v>
      </c>
      <c r="C183" s="193" t="s">
        <v>345</v>
      </c>
      <c r="D183" s="176" t="s">
        <v>132</v>
      </c>
      <c r="E183" s="180">
        <v>1066.0509999999999</v>
      </c>
      <c r="F183" s="185">
        <v>0</v>
      </c>
      <c r="G183" s="185">
        <f>ROUND(E183*F183,2)</f>
        <v>0</v>
      </c>
      <c r="H183" s="185">
        <v>13.88</v>
      </c>
      <c r="I183" s="185">
        <f>ROUND(E183*H183,2)</f>
        <v>14796.79</v>
      </c>
      <c r="J183" s="185">
        <v>9.92</v>
      </c>
      <c r="K183" s="185">
        <f>ROUND(E183*J183,2)</f>
        <v>10575.23</v>
      </c>
      <c r="L183" s="185">
        <v>21</v>
      </c>
      <c r="M183" s="185">
        <f>G183*(1+L183/100)</f>
        <v>0</v>
      </c>
      <c r="N183" s="185">
        <v>3.3E-4</v>
      </c>
      <c r="O183" s="185">
        <f>ROUND(E183*N183,2)</f>
        <v>0.35</v>
      </c>
      <c r="P183" s="185">
        <v>0</v>
      </c>
      <c r="Q183" s="185">
        <f>ROUND(E183*P183,2)</f>
        <v>0</v>
      </c>
      <c r="R183" s="186" t="s">
        <v>332</v>
      </c>
      <c r="S183" s="185" t="s">
        <v>134</v>
      </c>
      <c r="T183" s="162"/>
      <c r="U183" s="162"/>
      <c r="V183" s="162"/>
      <c r="W183" s="162"/>
      <c r="X183" s="162"/>
      <c r="Y183" s="162"/>
      <c r="Z183" s="162"/>
      <c r="AA183" s="162"/>
      <c r="AB183" s="162"/>
      <c r="AC183" s="162"/>
      <c r="AD183" s="162"/>
      <c r="AE183" s="162" t="s">
        <v>135</v>
      </c>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row>
    <row r="184" spans="1:60" outlineLevel="1" x14ac:dyDescent="0.25">
      <c r="A184" s="163"/>
      <c r="B184" s="174"/>
      <c r="C184" s="194" t="s">
        <v>346</v>
      </c>
      <c r="D184" s="177"/>
      <c r="E184" s="181">
        <v>562.29160000000002</v>
      </c>
      <c r="F184" s="185"/>
      <c r="G184" s="185"/>
      <c r="H184" s="185"/>
      <c r="I184" s="185"/>
      <c r="J184" s="185"/>
      <c r="K184" s="185"/>
      <c r="L184" s="185"/>
      <c r="M184" s="185"/>
      <c r="N184" s="185"/>
      <c r="O184" s="185"/>
      <c r="P184" s="185"/>
      <c r="Q184" s="185"/>
      <c r="R184" s="186"/>
      <c r="S184" s="185"/>
      <c r="T184" s="162"/>
      <c r="U184" s="162"/>
      <c r="V184" s="162"/>
      <c r="W184" s="162"/>
      <c r="X184" s="162"/>
      <c r="Y184" s="162"/>
      <c r="Z184" s="162"/>
      <c r="AA184" s="162"/>
      <c r="AB184" s="162"/>
      <c r="AC184" s="162"/>
      <c r="AD184" s="162"/>
      <c r="AE184" s="162" t="s">
        <v>137</v>
      </c>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row>
    <row r="185" spans="1:60" outlineLevel="1" x14ac:dyDescent="0.25">
      <c r="A185" s="163"/>
      <c r="B185" s="174"/>
      <c r="C185" s="194" t="s">
        <v>347</v>
      </c>
      <c r="D185" s="177"/>
      <c r="E185" s="181">
        <v>503.75940000000003</v>
      </c>
      <c r="F185" s="185"/>
      <c r="G185" s="185"/>
      <c r="H185" s="185"/>
      <c r="I185" s="185"/>
      <c r="J185" s="185"/>
      <c r="K185" s="185"/>
      <c r="L185" s="185"/>
      <c r="M185" s="185"/>
      <c r="N185" s="185"/>
      <c r="O185" s="185"/>
      <c r="P185" s="185"/>
      <c r="Q185" s="185"/>
      <c r="R185" s="186"/>
      <c r="S185" s="185"/>
      <c r="T185" s="162"/>
      <c r="U185" s="162"/>
      <c r="V185" s="162"/>
      <c r="W185" s="162"/>
      <c r="X185" s="162"/>
      <c r="Y185" s="162"/>
      <c r="Z185" s="162"/>
      <c r="AA185" s="162"/>
      <c r="AB185" s="162"/>
      <c r="AC185" s="162"/>
      <c r="AD185" s="162"/>
      <c r="AE185" s="162" t="s">
        <v>137</v>
      </c>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row>
    <row r="186" spans="1:60" ht="20.399999999999999" outlineLevel="1" x14ac:dyDescent="0.25">
      <c r="A186" s="163">
        <v>45</v>
      </c>
      <c r="B186" s="174" t="s">
        <v>348</v>
      </c>
      <c r="C186" s="193" t="s">
        <v>349</v>
      </c>
      <c r="D186" s="176" t="s">
        <v>132</v>
      </c>
      <c r="E186" s="180">
        <v>1066.0509999999999</v>
      </c>
      <c r="F186" s="185">
        <v>0</v>
      </c>
      <c r="G186" s="185">
        <f>ROUND(E186*F186,2)</f>
        <v>0</v>
      </c>
      <c r="H186" s="185">
        <v>9.99</v>
      </c>
      <c r="I186" s="185">
        <f>ROUND(E186*H186,2)</f>
        <v>10649.85</v>
      </c>
      <c r="J186" s="185">
        <v>73.91</v>
      </c>
      <c r="K186" s="185">
        <f>ROUND(E186*J186,2)</f>
        <v>78791.83</v>
      </c>
      <c r="L186" s="185">
        <v>21</v>
      </c>
      <c r="M186" s="185">
        <f>G186*(1+L186/100)</f>
        <v>0</v>
      </c>
      <c r="N186" s="185">
        <v>3.5E-4</v>
      </c>
      <c r="O186" s="185">
        <f>ROUND(E186*N186,2)</f>
        <v>0.37</v>
      </c>
      <c r="P186" s="185">
        <v>0</v>
      </c>
      <c r="Q186" s="185">
        <f>ROUND(E186*P186,2)</f>
        <v>0</v>
      </c>
      <c r="R186" s="186" t="s">
        <v>332</v>
      </c>
      <c r="S186" s="185" t="s">
        <v>134</v>
      </c>
      <c r="T186" s="162"/>
      <c r="U186" s="162"/>
      <c r="V186" s="162"/>
      <c r="W186" s="162"/>
      <c r="X186" s="162"/>
      <c r="Y186" s="162"/>
      <c r="Z186" s="162"/>
      <c r="AA186" s="162"/>
      <c r="AB186" s="162"/>
      <c r="AC186" s="162"/>
      <c r="AD186" s="162"/>
      <c r="AE186" s="162" t="s">
        <v>135</v>
      </c>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row>
    <row r="187" spans="1:60" outlineLevel="1" x14ac:dyDescent="0.25">
      <c r="A187" s="163"/>
      <c r="B187" s="174"/>
      <c r="C187" s="194" t="s">
        <v>350</v>
      </c>
      <c r="D187" s="177"/>
      <c r="E187" s="181">
        <v>562.29160000000002</v>
      </c>
      <c r="F187" s="185"/>
      <c r="G187" s="185"/>
      <c r="H187" s="185"/>
      <c r="I187" s="185"/>
      <c r="J187" s="185"/>
      <c r="K187" s="185"/>
      <c r="L187" s="185"/>
      <c r="M187" s="185"/>
      <c r="N187" s="185"/>
      <c r="O187" s="185"/>
      <c r="P187" s="185"/>
      <c r="Q187" s="185"/>
      <c r="R187" s="186"/>
      <c r="S187" s="185"/>
      <c r="T187" s="162"/>
      <c r="U187" s="162"/>
      <c r="V187" s="162"/>
      <c r="W187" s="162"/>
      <c r="X187" s="162"/>
      <c r="Y187" s="162"/>
      <c r="Z187" s="162"/>
      <c r="AA187" s="162"/>
      <c r="AB187" s="162"/>
      <c r="AC187" s="162"/>
      <c r="AD187" s="162"/>
      <c r="AE187" s="162" t="s">
        <v>137</v>
      </c>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row>
    <row r="188" spans="1:60" ht="20.399999999999999" outlineLevel="1" x14ac:dyDescent="0.25">
      <c r="A188" s="163"/>
      <c r="B188" s="174"/>
      <c r="C188" s="194" t="s">
        <v>351</v>
      </c>
      <c r="D188" s="177"/>
      <c r="E188" s="181">
        <v>503.75940000000003</v>
      </c>
      <c r="F188" s="185"/>
      <c r="G188" s="185"/>
      <c r="H188" s="185"/>
      <c r="I188" s="185"/>
      <c r="J188" s="185"/>
      <c r="K188" s="185"/>
      <c r="L188" s="185"/>
      <c r="M188" s="185"/>
      <c r="N188" s="185"/>
      <c r="O188" s="185"/>
      <c r="P188" s="185"/>
      <c r="Q188" s="185"/>
      <c r="R188" s="186"/>
      <c r="S188" s="185"/>
      <c r="T188" s="162"/>
      <c r="U188" s="162"/>
      <c r="V188" s="162"/>
      <c r="W188" s="162"/>
      <c r="X188" s="162"/>
      <c r="Y188" s="162"/>
      <c r="Z188" s="162"/>
      <c r="AA188" s="162"/>
      <c r="AB188" s="162"/>
      <c r="AC188" s="162"/>
      <c r="AD188" s="162"/>
      <c r="AE188" s="162" t="s">
        <v>137</v>
      </c>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row>
    <row r="189" spans="1:60" ht="20.399999999999999" outlineLevel="1" x14ac:dyDescent="0.25">
      <c r="A189" s="163">
        <v>46</v>
      </c>
      <c r="B189" s="174" t="s">
        <v>348</v>
      </c>
      <c r="C189" s="193" t="s">
        <v>349</v>
      </c>
      <c r="D189" s="176" t="s">
        <v>132</v>
      </c>
      <c r="E189" s="180">
        <v>1147.777</v>
      </c>
      <c r="F189" s="185">
        <v>0</v>
      </c>
      <c r="G189" s="185">
        <f>ROUND(E189*F189,2)</f>
        <v>0</v>
      </c>
      <c r="H189" s="185">
        <v>9.99</v>
      </c>
      <c r="I189" s="185">
        <f>ROUND(E189*H189,2)</f>
        <v>11466.29</v>
      </c>
      <c r="J189" s="185">
        <v>73.91</v>
      </c>
      <c r="K189" s="185">
        <f>ROUND(E189*J189,2)</f>
        <v>84832.2</v>
      </c>
      <c r="L189" s="185">
        <v>21</v>
      </c>
      <c r="M189" s="185">
        <f>G189*(1+L189/100)</f>
        <v>0</v>
      </c>
      <c r="N189" s="185">
        <v>3.5E-4</v>
      </c>
      <c r="O189" s="185">
        <f>ROUND(E189*N189,2)</f>
        <v>0.4</v>
      </c>
      <c r="P189" s="185">
        <v>0</v>
      </c>
      <c r="Q189" s="185">
        <f>ROUND(E189*P189,2)</f>
        <v>0</v>
      </c>
      <c r="R189" s="186" t="s">
        <v>332</v>
      </c>
      <c r="S189" s="185" t="s">
        <v>134</v>
      </c>
      <c r="T189" s="162"/>
      <c r="U189" s="162"/>
      <c r="V189" s="162"/>
      <c r="W189" s="162"/>
      <c r="X189" s="162"/>
      <c r="Y189" s="162"/>
      <c r="Z189" s="162"/>
      <c r="AA189" s="162"/>
      <c r="AB189" s="162"/>
      <c r="AC189" s="162"/>
      <c r="AD189" s="162"/>
      <c r="AE189" s="162" t="s">
        <v>135</v>
      </c>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row>
    <row r="190" spans="1:60" ht="20.399999999999999" outlineLevel="1" x14ac:dyDescent="0.25">
      <c r="A190" s="163"/>
      <c r="B190" s="174"/>
      <c r="C190" s="194" t="s">
        <v>352</v>
      </c>
      <c r="D190" s="177"/>
      <c r="E190" s="181">
        <v>591.64359999999999</v>
      </c>
      <c r="F190" s="185"/>
      <c r="G190" s="185"/>
      <c r="H190" s="185"/>
      <c r="I190" s="185"/>
      <c r="J190" s="185"/>
      <c r="K190" s="185"/>
      <c r="L190" s="185"/>
      <c r="M190" s="185"/>
      <c r="N190" s="185"/>
      <c r="O190" s="185"/>
      <c r="P190" s="185"/>
      <c r="Q190" s="185"/>
      <c r="R190" s="186"/>
      <c r="S190" s="185"/>
      <c r="T190" s="162"/>
      <c r="U190" s="162"/>
      <c r="V190" s="162"/>
      <c r="W190" s="162"/>
      <c r="X190" s="162"/>
      <c r="Y190" s="162"/>
      <c r="Z190" s="162"/>
      <c r="AA190" s="162"/>
      <c r="AB190" s="162"/>
      <c r="AC190" s="162"/>
      <c r="AD190" s="162"/>
      <c r="AE190" s="162" t="s">
        <v>137</v>
      </c>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row>
    <row r="191" spans="1:60" ht="30.6" outlineLevel="1" x14ac:dyDescent="0.25">
      <c r="A191" s="163"/>
      <c r="B191" s="174"/>
      <c r="C191" s="194" t="s">
        <v>353</v>
      </c>
      <c r="D191" s="177"/>
      <c r="E191" s="181">
        <v>556.13340000000005</v>
      </c>
      <c r="F191" s="185"/>
      <c r="G191" s="185"/>
      <c r="H191" s="185"/>
      <c r="I191" s="185"/>
      <c r="J191" s="185"/>
      <c r="K191" s="185"/>
      <c r="L191" s="185"/>
      <c r="M191" s="185"/>
      <c r="N191" s="185"/>
      <c r="O191" s="185"/>
      <c r="P191" s="185"/>
      <c r="Q191" s="185"/>
      <c r="R191" s="186"/>
      <c r="S191" s="185"/>
      <c r="T191" s="162"/>
      <c r="U191" s="162"/>
      <c r="V191" s="162"/>
      <c r="W191" s="162"/>
      <c r="X191" s="162"/>
      <c r="Y191" s="162"/>
      <c r="Z191" s="162"/>
      <c r="AA191" s="162"/>
      <c r="AB191" s="162"/>
      <c r="AC191" s="162"/>
      <c r="AD191" s="162"/>
      <c r="AE191" s="162" t="s">
        <v>137</v>
      </c>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row>
    <row r="192" spans="1:60" ht="20.399999999999999" outlineLevel="1" x14ac:dyDescent="0.25">
      <c r="A192" s="163">
        <v>47</v>
      </c>
      <c r="B192" s="174" t="s">
        <v>354</v>
      </c>
      <c r="C192" s="193" t="s">
        <v>355</v>
      </c>
      <c r="D192" s="176" t="s">
        <v>298</v>
      </c>
      <c r="E192" s="180">
        <v>1</v>
      </c>
      <c r="F192" s="185">
        <v>0</v>
      </c>
      <c r="G192" s="185">
        <f>ROUND(E192*F192,2)</f>
        <v>0</v>
      </c>
      <c r="H192" s="185">
        <v>919</v>
      </c>
      <c r="I192" s="185">
        <f>ROUND(E192*H192,2)</f>
        <v>919</v>
      </c>
      <c r="J192" s="185">
        <v>222</v>
      </c>
      <c r="K192" s="185">
        <f>ROUND(E192*J192,2)</f>
        <v>222</v>
      </c>
      <c r="L192" s="185">
        <v>21</v>
      </c>
      <c r="M192" s="185">
        <f>G192*(1+L192/100)</f>
        <v>0</v>
      </c>
      <c r="N192" s="185">
        <v>3.2599999999999999E-3</v>
      </c>
      <c r="O192" s="185">
        <f>ROUND(E192*N192,2)</f>
        <v>0</v>
      </c>
      <c r="P192" s="185">
        <v>0</v>
      </c>
      <c r="Q192" s="185">
        <f>ROUND(E192*P192,2)</f>
        <v>0</v>
      </c>
      <c r="R192" s="186" t="s">
        <v>332</v>
      </c>
      <c r="S192" s="185" t="s">
        <v>134</v>
      </c>
      <c r="T192" s="162"/>
      <c r="U192" s="162"/>
      <c r="V192" s="162"/>
      <c r="W192" s="162"/>
      <c r="X192" s="162"/>
      <c r="Y192" s="162"/>
      <c r="Z192" s="162"/>
      <c r="AA192" s="162"/>
      <c r="AB192" s="162"/>
      <c r="AC192" s="162"/>
      <c r="AD192" s="162"/>
      <c r="AE192" s="162" t="s">
        <v>135</v>
      </c>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row>
    <row r="193" spans="1:60" outlineLevel="1" x14ac:dyDescent="0.25">
      <c r="A193" s="163"/>
      <c r="B193" s="174"/>
      <c r="C193" s="322" t="s">
        <v>356</v>
      </c>
      <c r="D193" s="323"/>
      <c r="E193" s="324"/>
      <c r="F193" s="325"/>
      <c r="G193" s="326"/>
      <c r="H193" s="185"/>
      <c r="I193" s="185"/>
      <c r="J193" s="185"/>
      <c r="K193" s="185"/>
      <c r="L193" s="185"/>
      <c r="M193" s="185"/>
      <c r="N193" s="185"/>
      <c r="O193" s="185"/>
      <c r="P193" s="185"/>
      <c r="Q193" s="185"/>
      <c r="R193" s="186"/>
      <c r="S193" s="185"/>
      <c r="T193" s="162"/>
      <c r="U193" s="162"/>
      <c r="V193" s="162"/>
      <c r="W193" s="162"/>
      <c r="X193" s="162"/>
      <c r="Y193" s="162"/>
      <c r="Z193" s="162"/>
      <c r="AA193" s="162"/>
      <c r="AB193" s="162"/>
      <c r="AC193" s="162"/>
      <c r="AD193" s="162"/>
      <c r="AE193" s="162" t="s">
        <v>164</v>
      </c>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71" t="str">
        <f>C193</f>
        <v>Osazení a ukotvení komínku, přitavení těsnicí manžety.</v>
      </c>
      <c r="BB193" s="162"/>
      <c r="BC193" s="162"/>
      <c r="BD193" s="162"/>
      <c r="BE193" s="162"/>
      <c r="BF193" s="162"/>
      <c r="BG193" s="162"/>
      <c r="BH193" s="162"/>
    </row>
    <row r="194" spans="1:60" outlineLevel="1" x14ac:dyDescent="0.25">
      <c r="A194" s="163"/>
      <c r="B194" s="174"/>
      <c r="C194" s="194" t="s">
        <v>357</v>
      </c>
      <c r="D194" s="177"/>
      <c r="E194" s="181">
        <v>1</v>
      </c>
      <c r="F194" s="185"/>
      <c r="G194" s="185"/>
      <c r="H194" s="185"/>
      <c r="I194" s="185"/>
      <c r="J194" s="185"/>
      <c r="K194" s="185"/>
      <c r="L194" s="185"/>
      <c r="M194" s="185"/>
      <c r="N194" s="185"/>
      <c r="O194" s="185"/>
      <c r="P194" s="185"/>
      <c r="Q194" s="185"/>
      <c r="R194" s="186"/>
      <c r="S194" s="185"/>
      <c r="T194" s="162"/>
      <c r="U194" s="162"/>
      <c r="V194" s="162"/>
      <c r="W194" s="162"/>
      <c r="X194" s="162"/>
      <c r="Y194" s="162"/>
      <c r="Z194" s="162"/>
      <c r="AA194" s="162"/>
      <c r="AB194" s="162"/>
      <c r="AC194" s="162"/>
      <c r="AD194" s="162"/>
      <c r="AE194" s="162" t="s">
        <v>137</v>
      </c>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row>
    <row r="195" spans="1:60" ht="20.399999999999999" outlineLevel="1" x14ac:dyDescent="0.25">
      <c r="A195" s="163">
        <v>48</v>
      </c>
      <c r="B195" s="174" t="s">
        <v>358</v>
      </c>
      <c r="C195" s="193" t="s">
        <v>359</v>
      </c>
      <c r="D195" s="176" t="s">
        <v>298</v>
      </c>
      <c r="E195" s="180">
        <v>9</v>
      </c>
      <c r="F195" s="185">
        <v>0</v>
      </c>
      <c r="G195" s="185">
        <f>ROUND(E195*F195,2)</f>
        <v>0</v>
      </c>
      <c r="H195" s="185">
        <v>679</v>
      </c>
      <c r="I195" s="185">
        <f>ROUND(E195*H195,2)</f>
        <v>6111</v>
      </c>
      <c r="J195" s="185">
        <v>259</v>
      </c>
      <c r="K195" s="185">
        <f>ROUND(E195*J195,2)</f>
        <v>2331</v>
      </c>
      <c r="L195" s="185">
        <v>21</v>
      </c>
      <c r="M195" s="185">
        <f>G195*(1+L195/100)</f>
        <v>0</v>
      </c>
      <c r="N195" s="185">
        <v>3.9500000000000004E-3</v>
      </c>
      <c r="O195" s="185">
        <f>ROUND(E195*N195,2)</f>
        <v>0.04</v>
      </c>
      <c r="P195" s="185">
        <v>0</v>
      </c>
      <c r="Q195" s="185">
        <f>ROUND(E195*P195,2)</f>
        <v>0</v>
      </c>
      <c r="R195" s="186" t="s">
        <v>332</v>
      </c>
      <c r="S195" s="185" t="s">
        <v>134</v>
      </c>
      <c r="T195" s="162"/>
      <c r="U195" s="162"/>
      <c r="V195" s="162"/>
      <c r="W195" s="162"/>
      <c r="X195" s="162"/>
      <c r="Y195" s="162"/>
      <c r="Z195" s="162"/>
      <c r="AA195" s="162"/>
      <c r="AB195" s="162"/>
      <c r="AC195" s="162"/>
      <c r="AD195" s="162"/>
      <c r="AE195" s="162" t="s">
        <v>135</v>
      </c>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row>
    <row r="196" spans="1:60" outlineLevel="1" x14ac:dyDescent="0.25">
      <c r="A196" s="163"/>
      <c r="B196" s="174"/>
      <c r="C196" s="322" t="s">
        <v>360</v>
      </c>
      <c r="D196" s="323"/>
      <c r="E196" s="324"/>
      <c r="F196" s="325"/>
      <c r="G196" s="326"/>
      <c r="H196" s="185"/>
      <c r="I196" s="185"/>
      <c r="J196" s="185"/>
      <c r="K196" s="185"/>
      <c r="L196" s="185"/>
      <c r="M196" s="185"/>
      <c r="N196" s="185"/>
      <c r="O196" s="185"/>
      <c r="P196" s="185"/>
      <c r="Q196" s="185"/>
      <c r="R196" s="186"/>
      <c r="S196" s="185"/>
      <c r="T196" s="162"/>
      <c r="U196" s="162"/>
      <c r="V196" s="162"/>
      <c r="W196" s="162"/>
      <c r="X196" s="162"/>
      <c r="Y196" s="162"/>
      <c r="Z196" s="162"/>
      <c r="AA196" s="162"/>
      <c r="AB196" s="162"/>
      <c r="AC196" s="162"/>
      <c r="AD196" s="162"/>
      <c r="AE196" s="162" t="s">
        <v>164</v>
      </c>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71" t="str">
        <f>C196</f>
        <v>ukotvení kotevní desky šrouby, utěsnění kolem prostupu PU pěnou, natavení manžety prostupu k parozábraně</v>
      </c>
      <c r="BB196" s="162"/>
      <c r="BC196" s="162"/>
      <c r="BD196" s="162"/>
      <c r="BE196" s="162"/>
      <c r="BF196" s="162"/>
      <c r="BG196" s="162"/>
      <c r="BH196" s="162"/>
    </row>
    <row r="197" spans="1:60" outlineLevel="1" x14ac:dyDescent="0.25">
      <c r="A197" s="163"/>
      <c r="B197" s="174"/>
      <c r="C197" s="194" t="s">
        <v>361</v>
      </c>
      <c r="D197" s="177"/>
      <c r="E197" s="181">
        <v>4</v>
      </c>
      <c r="F197" s="185"/>
      <c r="G197" s="185"/>
      <c r="H197" s="185"/>
      <c r="I197" s="185"/>
      <c r="J197" s="185"/>
      <c r="K197" s="185"/>
      <c r="L197" s="185"/>
      <c r="M197" s="185"/>
      <c r="N197" s="185"/>
      <c r="O197" s="185"/>
      <c r="P197" s="185"/>
      <c r="Q197" s="185"/>
      <c r="R197" s="186"/>
      <c r="S197" s="185"/>
      <c r="T197" s="162"/>
      <c r="U197" s="162"/>
      <c r="V197" s="162"/>
      <c r="W197" s="162"/>
      <c r="X197" s="162"/>
      <c r="Y197" s="162"/>
      <c r="Z197" s="162"/>
      <c r="AA197" s="162"/>
      <c r="AB197" s="162"/>
      <c r="AC197" s="162"/>
      <c r="AD197" s="162"/>
      <c r="AE197" s="162" t="s">
        <v>137</v>
      </c>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row>
    <row r="198" spans="1:60" outlineLevel="1" x14ac:dyDescent="0.25">
      <c r="A198" s="163"/>
      <c r="B198" s="174"/>
      <c r="C198" s="194" t="s">
        <v>362</v>
      </c>
      <c r="D198" s="177"/>
      <c r="E198" s="181">
        <v>4</v>
      </c>
      <c r="F198" s="185"/>
      <c r="G198" s="185"/>
      <c r="H198" s="185"/>
      <c r="I198" s="185"/>
      <c r="J198" s="185"/>
      <c r="K198" s="185"/>
      <c r="L198" s="185"/>
      <c r="M198" s="185"/>
      <c r="N198" s="185"/>
      <c r="O198" s="185"/>
      <c r="P198" s="185"/>
      <c r="Q198" s="185"/>
      <c r="R198" s="186"/>
      <c r="S198" s="185"/>
      <c r="T198" s="162"/>
      <c r="U198" s="162"/>
      <c r="V198" s="162"/>
      <c r="W198" s="162"/>
      <c r="X198" s="162"/>
      <c r="Y198" s="162"/>
      <c r="Z198" s="162"/>
      <c r="AA198" s="162"/>
      <c r="AB198" s="162"/>
      <c r="AC198" s="162"/>
      <c r="AD198" s="162"/>
      <c r="AE198" s="162" t="s">
        <v>137</v>
      </c>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row>
    <row r="199" spans="1:60" outlineLevel="1" x14ac:dyDescent="0.25">
      <c r="A199" s="163"/>
      <c r="B199" s="174"/>
      <c r="C199" s="194" t="s">
        <v>363</v>
      </c>
      <c r="D199" s="177"/>
      <c r="E199" s="181">
        <v>1</v>
      </c>
      <c r="F199" s="185"/>
      <c r="G199" s="185"/>
      <c r="H199" s="185"/>
      <c r="I199" s="185"/>
      <c r="J199" s="185"/>
      <c r="K199" s="185"/>
      <c r="L199" s="185"/>
      <c r="M199" s="185"/>
      <c r="N199" s="185"/>
      <c r="O199" s="185"/>
      <c r="P199" s="185"/>
      <c r="Q199" s="185"/>
      <c r="R199" s="186"/>
      <c r="S199" s="185"/>
      <c r="T199" s="162"/>
      <c r="U199" s="162"/>
      <c r="V199" s="162"/>
      <c r="W199" s="162"/>
      <c r="X199" s="162"/>
      <c r="Y199" s="162"/>
      <c r="Z199" s="162"/>
      <c r="AA199" s="162"/>
      <c r="AB199" s="162"/>
      <c r="AC199" s="162"/>
      <c r="AD199" s="162"/>
      <c r="AE199" s="162" t="s">
        <v>137</v>
      </c>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row>
    <row r="200" spans="1:60" ht="20.399999999999999" outlineLevel="1" x14ac:dyDescent="0.25">
      <c r="A200" s="163">
        <v>49</v>
      </c>
      <c r="B200" s="174" t="s">
        <v>364</v>
      </c>
      <c r="C200" s="193" t="s">
        <v>365</v>
      </c>
      <c r="D200" s="176" t="s">
        <v>132</v>
      </c>
      <c r="E200" s="180">
        <v>1147.777</v>
      </c>
      <c r="F200" s="185">
        <v>0</v>
      </c>
      <c r="G200" s="185">
        <f>ROUND(E200*F200,2)</f>
        <v>0</v>
      </c>
      <c r="H200" s="185">
        <v>50.58</v>
      </c>
      <c r="I200" s="185">
        <f>ROUND(E200*H200,2)</f>
        <v>58054.559999999998</v>
      </c>
      <c r="J200" s="185">
        <v>20.82</v>
      </c>
      <c r="K200" s="185">
        <f>ROUND(E200*J200,2)</f>
        <v>23896.720000000001</v>
      </c>
      <c r="L200" s="185">
        <v>21</v>
      </c>
      <c r="M200" s="185">
        <f>G200*(1+L200/100)</f>
        <v>0</v>
      </c>
      <c r="N200" s="185">
        <v>0</v>
      </c>
      <c r="O200" s="185">
        <f>ROUND(E200*N200,2)</f>
        <v>0</v>
      </c>
      <c r="P200" s="185">
        <v>0</v>
      </c>
      <c r="Q200" s="185">
        <f>ROUND(E200*P200,2)</f>
        <v>0</v>
      </c>
      <c r="R200" s="186" t="s">
        <v>332</v>
      </c>
      <c r="S200" s="185" t="s">
        <v>134</v>
      </c>
      <c r="T200" s="162"/>
      <c r="U200" s="162"/>
      <c r="V200" s="162"/>
      <c r="W200" s="162"/>
      <c r="X200" s="162"/>
      <c r="Y200" s="162"/>
      <c r="Z200" s="162"/>
      <c r="AA200" s="162"/>
      <c r="AB200" s="162"/>
      <c r="AC200" s="162"/>
      <c r="AD200" s="162"/>
      <c r="AE200" s="162" t="s">
        <v>135</v>
      </c>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row>
    <row r="201" spans="1:60" ht="20.399999999999999" outlineLevel="1" x14ac:dyDescent="0.25">
      <c r="A201" s="163"/>
      <c r="B201" s="174"/>
      <c r="C201" s="194" t="s">
        <v>366</v>
      </c>
      <c r="D201" s="177"/>
      <c r="E201" s="181">
        <v>591.64359999999999</v>
      </c>
      <c r="F201" s="185"/>
      <c r="G201" s="185"/>
      <c r="H201" s="185"/>
      <c r="I201" s="185"/>
      <c r="J201" s="185"/>
      <c r="K201" s="185"/>
      <c r="L201" s="185"/>
      <c r="M201" s="185"/>
      <c r="N201" s="185"/>
      <c r="O201" s="185"/>
      <c r="P201" s="185"/>
      <c r="Q201" s="185"/>
      <c r="R201" s="186"/>
      <c r="S201" s="185"/>
      <c r="T201" s="162"/>
      <c r="U201" s="162"/>
      <c r="V201" s="162"/>
      <c r="W201" s="162"/>
      <c r="X201" s="162"/>
      <c r="Y201" s="162"/>
      <c r="Z201" s="162"/>
      <c r="AA201" s="162"/>
      <c r="AB201" s="162"/>
      <c r="AC201" s="162"/>
      <c r="AD201" s="162"/>
      <c r="AE201" s="162" t="s">
        <v>137</v>
      </c>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row>
    <row r="202" spans="1:60" ht="30.6" outlineLevel="1" x14ac:dyDescent="0.25">
      <c r="A202" s="163"/>
      <c r="B202" s="174"/>
      <c r="C202" s="194" t="s">
        <v>367</v>
      </c>
      <c r="D202" s="177"/>
      <c r="E202" s="181">
        <v>556.13340000000005</v>
      </c>
      <c r="F202" s="185"/>
      <c r="G202" s="185"/>
      <c r="H202" s="185"/>
      <c r="I202" s="185"/>
      <c r="J202" s="185"/>
      <c r="K202" s="185"/>
      <c r="L202" s="185"/>
      <c r="M202" s="185"/>
      <c r="N202" s="185"/>
      <c r="O202" s="185"/>
      <c r="P202" s="185"/>
      <c r="Q202" s="185"/>
      <c r="R202" s="186"/>
      <c r="S202" s="185"/>
      <c r="T202" s="162"/>
      <c r="U202" s="162"/>
      <c r="V202" s="162"/>
      <c r="W202" s="162"/>
      <c r="X202" s="162"/>
      <c r="Y202" s="162"/>
      <c r="Z202" s="162"/>
      <c r="AA202" s="162"/>
      <c r="AB202" s="162"/>
      <c r="AC202" s="162"/>
      <c r="AD202" s="162"/>
      <c r="AE202" s="162" t="s">
        <v>137</v>
      </c>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row>
    <row r="203" spans="1:60" outlineLevel="1" x14ac:dyDescent="0.25">
      <c r="A203" s="163">
        <v>50</v>
      </c>
      <c r="B203" s="174" t="s">
        <v>368</v>
      </c>
      <c r="C203" s="193" t="s">
        <v>369</v>
      </c>
      <c r="D203" s="176" t="s">
        <v>298</v>
      </c>
      <c r="E203" s="180">
        <v>6396.3059999999996</v>
      </c>
      <c r="F203" s="185">
        <v>0</v>
      </c>
      <c r="G203" s="185">
        <f>ROUND(E203*F203,2)</f>
        <v>0</v>
      </c>
      <c r="H203" s="185">
        <v>9.0299999999999994</v>
      </c>
      <c r="I203" s="185">
        <f>ROUND(E203*H203,2)</f>
        <v>57758.64</v>
      </c>
      <c r="J203" s="185">
        <v>52.17</v>
      </c>
      <c r="K203" s="185">
        <f>ROUND(E203*J203,2)</f>
        <v>333695.28000000003</v>
      </c>
      <c r="L203" s="185">
        <v>21</v>
      </c>
      <c r="M203" s="185">
        <f>G203*(1+L203/100)</f>
        <v>0</v>
      </c>
      <c r="N203" s="185">
        <v>5.0000000000000002E-5</v>
      </c>
      <c r="O203" s="185">
        <f>ROUND(E203*N203,2)</f>
        <v>0.32</v>
      </c>
      <c r="P203" s="185">
        <v>0</v>
      </c>
      <c r="Q203" s="185">
        <f>ROUND(E203*P203,2)</f>
        <v>0</v>
      </c>
      <c r="R203" s="186" t="s">
        <v>332</v>
      </c>
      <c r="S203" s="185" t="s">
        <v>134</v>
      </c>
      <c r="T203" s="162"/>
      <c r="U203" s="162"/>
      <c r="V203" s="162"/>
      <c r="W203" s="162"/>
      <c r="X203" s="162"/>
      <c r="Y203" s="162"/>
      <c r="Z203" s="162"/>
      <c r="AA203" s="162"/>
      <c r="AB203" s="162"/>
      <c r="AC203" s="162"/>
      <c r="AD203" s="162"/>
      <c r="AE203" s="162" t="s">
        <v>135</v>
      </c>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row>
    <row r="204" spans="1:60" outlineLevel="1" x14ac:dyDescent="0.25">
      <c r="A204" s="163"/>
      <c r="B204" s="174"/>
      <c r="C204" s="194" t="s">
        <v>370</v>
      </c>
      <c r="D204" s="177"/>
      <c r="E204" s="181">
        <v>3373.7496000000001</v>
      </c>
      <c r="F204" s="185"/>
      <c r="G204" s="185"/>
      <c r="H204" s="185"/>
      <c r="I204" s="185"/>
      <c r="J204" s="185"/>
      <c r="K204" s="185"/>
      <c r="L204" s="185"/>
      <c r="M204" s="185"/>
      <c r="N204" s="185"/>
      <c r="O204" s="185"/>
      <c r="P204" s="185"/>
      <c r="Q204" s="185"/>
      <c r="R204" s="186"/>
      <c r="S204" s="185"/>
      <c r="T204" s="162"/>
      <c r="U204" s="162"/>
      <c r="V204" s="162"/>
      <c r="W204" s="162"/>
      <c r="X204" s="162"/>
      <c r="Y204" s="162"/>
      <c r="Z204" s="162"/>
      <c r="AA204" s="162"/>
      <c r="AB204" s="162"/>
      <c r="AC204" s="162"/>
      <c r="AD204" s="162"/>
      <c r="AE204" s="162" t="s">
        <v>137</v>
      </c>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row>
    <row r="205" spans="1:60" ht="20.399999999999999" outlineLevel="1" x14ac:dyDescent="0.25">
      <c r="A205" s="163"/>
      <c r="B205" s="174"/>
      <c r="C205" s="194" t="s">
        <v>371</v>
      </c>
      <c r="D205" s="177"/>
      <c r="E205" s="181">
        <v>3022.5563999999999</v>
      </c>
      <c r="F205" s="185"/>
      <c r="G205" s="185"/>
      <c r="H205" s="185"/>
      <c r="I205" s="185"/>
      <c r="J205" s="185"/>
      <c r="K205" s="185"/>
      <c r="L205" s="185"/>
      <c r="M205" s="185"/>
      <c r="N205" s="185"/>
      <c r="O205" s="185"/>
      <c r="P205" s="185"/>
      <c r="Q205" s="185"/>
      <c r="R205" s="186"/>
      <c r="S205" s="185"/>
      <c r="T205" s="162"/>
      <c r="U205" s="162"/>
      <c r="V205" s="162"/>
      <c r="W205" s="162"/>
      <c r="X205" s="162"/>
      <c r="Y205" s="162"/>
      <c r="Z205" s="162"/>
      <c r="AA205" s="162"/>
      <c r="AB205" s="162"/>
      <c r="AC205" s="162"/>
      <c r="AD205" s="162"/>
      <c r="AE205" s="162" t="s">
        <v>137</v>
      </c>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row>
    <row r="206" spans="1:60" outlineLevel="1" x14ac:dyDescent="0.25">
      <c r="A206" s="163">
        <v>51</v>
      </c>
      <c r="B206" s="174" t="s">
        <v>372</v>
      </c>
      <c r="C206" s="193" t="s">
        <v>373</v>
      </c>
      <c r="D206" s="176" t="s">
        <v>298</v>
      </c>
      <c r="E206" s="180">
        <v>9</v>
      </c>
      <c r="F206" s="185">
        <v>0</v>
      </c>
      <c r="G206" s="185">
        <f>ROUND(E206*F206,2)</f>
        <v>0</v>
      </c>
      <c r="H206" s="185">
        <v>0</v>
      </c>
      <c r="I206" s="185">
        <f>ROUND(E206*H206,2)</f>
        <v>0</v>
      </c>
      <c r="J206" s="185">
        <v>154</v>
      </c>
      <c r="K206" s="185">
        <f>ROUND(E206*J206,2)</f>
        <v>1386</v>
      </c>
      <c r="L206" s="185">
        <v>21</v>
      </c>
      <c r="M206" s="185">
        <f>G206*(1+L206/100)</f>
        <v>0</v>
      </c>
      <c r="N206" s="185">
        <v>0</v>
      </c>
      <c r="O206" s="185">
        <f>ROUND(E206*N206,2)</f>
        <v>0</v>
      </c>
      <c r="P206" s="185">
        <v>2.0109999999999999E-2</v>
      </c>
      <c r="Q206" s="185">
        <f>ROUND(E206*P206,2)</f>
        <v>0.18</v>
      </c>
      <c r="R206" s="186" t="s">
        <v>374</v>
      </c>
      <c r="S206" s="185" t="s">
        <v>134</v>
      </c>
      <c r="T206" s="162"/>
      <c r="U206" s="162"/>
      <c r="V206" s="162"/>
      <c r="W206" s="162"/>
      <c r="X206" s="162"/>
      <c r="Y206" s="162"/>
      <c r="Z206" s="162"/>
      <c r="AA206" s="162"/>
      <c r="AB206" s="162"/>
      <c r="AC206" s="162"/>
      <c r="AD206" s="162"/>
      <c r="AE206" s="162" t="s">
        <v>135</v>
      </c>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row>
    <row r="207" spans="1:60" outlineLevel="1" x14ac:dyDescent="0.25">
      <c r="A207" s="163"/>
      <c r="B207" s="174"/>
      <c r="C207" s="194" t="s">
        <v>361</v>
      </c>
      <c r="D207" s="177"/>
      <c r="E207" s="181">
        <v>4</v>
      </c>
      <c r="F207" s="185"/>
      <c r="G207" s="185"/>
      <c r="H207" s="185"/>
      <c r="I207" s="185"/>
      <c r="J207" s="185"/>
      <c r="K207" s="185"/>
      <c r="L207" s="185"/>
      <c r="M207" s="185"/>
      <c r="N207" s="185"/>
      <c r="O207" s="185"/>
      <c r="P207" s="185"/>
      <c r="Q207" s="185"/>
      <c r="R207" s="186"/>
      <c r="S207" s="185"/>
      <c r="T207" s="162"/>
      <c r="U207" s="162"/>
      <c r="V207" s="162"/>
      <c r="W207" s="162"/>
      <c r="X207" s="162"/>
      <c r="Y207" s="162"/>
      <c r="Z207" s="162"/>
      <c r="AA207" s="162"/>
      <c r="AB207" s="162"/>
      <c r="AC207" s="162"/>
      <c r="AD207" s="162"/>
      <c r="AE207" s="162" t="s">
        <v>137</v>
      </c>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row>
    <row r="208" spans="1:60" outlineLevel="1" x14ac:dyDescent="0.25">
      <c r="A208" s="163"/>
      <c r="B208" s="174"/>
      <c r="C208" s="194" t="s">
        <v>362</v>
      </c>
      <c r="D208" s="177"/>
      <c r="E208" s="181">
        <v>4</v>
      </c>
      <c r="F208" s="185"/>
      <c r="G208" s="185"/>
      <c r="H208" s="185"/>
      <c r="I208" s="185"/>
      <c r="J208" s="185"/>
      <c r="K208" s="185"/>
      <c r="L208" s="185"/>
      <c r="M208" s="185"/>
      <c r="N208" s="185"/>
      <c r="O208" s="185"/>
      <c r="P208" s="185"/>
      <c r="Q208" s="185"/>
      <c r="R208" s="186"/>
      <c r="S208" s="185"/>
      <c r="T208" s="162"/>
      <c r="U208" s="162"/>
      <c r="V208" s="162"/>
      <c r="W208" s="162"/>
      <c r="X208" s="162"/>
      <c r="Y208" s="162"/>
      <c r="Z208" s="162"/>
      <c r="AA208" s="162"/>
      <c r="AB208" s="162"/>
      <c r="AC208" s="162"/>
      <c r="AD208" s="162"/>
      <c r="AE208" s="162" t="s">
        <v>137</v>
      </c>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row>
    <row r="209" spans="1:60" outlineLevel="1" x14ac:dyDescent="0.25">
      <c r="A209" s="163"/>
      <c r="B209" s="174"/>
      <c r="C209" s="194" t="s">
        <v>363</v>
      </c>
      <c r="D209" s="177"/>
      <c r="E209" s="181">
        <v>1</v>
      </c>
      <c r="F209" s="185"/>
      <c r="G209" s="185"/>
      <c r="H209" s="185"/>
      <c r="I209" s="185"/>
      <c r="J209" s="185"/>
      <c r="K209" s="185"/>
      <c r="L209" s="185"/>
      <c r="M209" s="185"/>
      <c r="N209" s="185"/>
      <c r="O209" s="185"/>
      <c r="P209" s="185"/>
      <c r="Q209" s="185"/>
      <c r="R209" s="186"/>
      <c r="S209" s="185"/>
      <c r="T209" s="162"/>
      <c r="U209" s="162"/>
      <c r="V209" s="162"/>
      <c r="W209" s="162"/>
      <c r="X209" s="162"/>
      <c r="Y209" s="162"/>
      <c r="Z209" s="162"/>
      <c r="AA209" s="162"/>
      <c r="AB209" s="162"/>
      <c r="AC209" s="162"/>
      <c r="AD209" s="162"/>
      <c r="AE209" s="162" t="s">
        <v>137</v>
      </c>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row>
    <row r="210" spans="1:60" ht="20.399999999999999" outlineLevel="1" x14ac:dyDescent="0.25">
      <c r="A210" s="163">
        <v>52</v>
      </c>
      <c r="B210" s="174" t="s">
        <v>375</v>
      </c>
      <c r="C210" s="193" t="s">
        <v>376</v>
      </c>
      <c r="D210" s="176" t="s">
        <v>298</v>
      </c>
      <c r="E210" s="180">
        <v>8</v>
      </c>
      <c r="F210" s="185">
        <v>0</v>
      </c>
      <c r="G210" s="185">
        <f>ROUND(E210*F210,2)</f>
        <v>0</v>
      </c>
      <c r="H210" s="185">
        <v>3004</v>
      </c>
      <c r="I210" s="185">
        <f>ROUND(E210*H210,2)</f>
        <v>24032</v>
      </c>
      <c r="J210" s="185">
        <v>501</v>
      </c>
      <c r="K210" s="185">
        <f>ROUND(E210*J210,2)</f>
        <v>4008</v>
      </c>
      <c r="L210" s="185">
        <v>21</v>
      </c>
      <c r="M210" s="185">
        <f>G210*(1+L210/100)</f>
        <v>0</v>
      </c>
      <c r="N210" s="185">
        <v>2.2200000000000002E-3</v>
      </c>
      <c r="O210" s="185">
        <f>ROUND(E210*N210,2)</f>
        <v>0.02</v>
      </c>
      <c r="P210" s="185">
        <v>0</v>
      </c>
      <c r="Q210" s="185">
        <f>ROUND(E210*P210,2)</f>
        <v>0</v>
      </c>
      <c r="R210" s="186" t="s">
        <v>374</v>
      </c>
      <c r="S210" s="185" t="s">
        <v>134</v>
      </c>
      <c r="T210" s="162"/>
      <c r="U210" s="162"/>
      <c r="V210" s="162"/>
      <c r="W210" s="162"/>
      <c r="X210" s="162"/>
      <c r="Y210" s="162"/>
      <c r="Z210" s="162"/>
      <c r="AA210" s="162"/>
      <c r="AB210" s="162"/>
      <c r="AC210" s="162"/>
      <c r="AD210" s="162"/>
      <c r="AE210" s="162" t="s">
        <v>135</v>
      </c>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row>
    <row r="211" spans="1:60" outlineLevel="1" x14ac:dyDescent="0.25">
      <c r="A211" s="163"/>
      <c r="B211" s="174"/>
      <c r="C211" s="194" t="s">
        <v>361</v>
      </c>
      <c r="D211" s="177"/>
      <c r="E211" s="181">
        <v>4</v>
      </c>
      <c r="F211" s="185"/>
      <c r="G211" s="185"/>
      <c r="H211" s="185"/>
      <c r="I211" s="185"/>
      <c r="J211" s="185"/>
      <c r="K211" s="185"/>
      <c r="L211" s="185"/>
      <c r="M211" s="185"/>
      <c r="N211" s="185"/>
      <c r="O211" s="185"/>
      <c r="P211" s="185"/>
      <c r="Q211" s="185"/>
      <c r="R211" s="186"/>
      <c r="S211" s="185"/>
      <c r="T211" s="162"/>
      <c r="U211" s="162"/>
      <c r="V211" s="162"/>
      <c r="W211" s="162"/>
      <c r="X211" s="162"/>
      <c r="Y211" s="162"/>
      <c r="Z211" s="162"/>
      <c r="AA211" s="162"/>
      <c r="AB211" s="162"/>
      <c r="AC211" s="162"/>
      <c r="AD211" s="162"/>
      <c r="AE211" s="162" t="s">
        <v>137</v>
      </c>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row>
    <row r="212" spans="1:60" outlineLevel="1" x14ac:dyDescent="0.25">
      <c r="A212" s="163"/>
      <c r="B212" s="174"/>
      <c r="C212" s="194" t="s">
        <v>362</v>
      </c>
      <c r="D212" s="177"/>
      <c r="E212" s="181">
        <v>4</v>
      </c>
      <c r="F212" s="185"/>
      <c r="G212" s="185"/>
      <c r="H212" s="185"/>
      <c r="I212" s="185"/>
      <c r="J212" s="185"/>
      <c r="K212" s="185"/>
      <c r="L212" s="185"/>
      <c r="M212" s="185"/>
      <c r="N212" s="185"/>
      <c r="O212" s="185"/>
      <c r="P212" s="185"/>
      <c r="Q212" s="185"/>
      <c r="R212" s="186"/>
      <c r="S212" s="185"/>
      <c r="T212" s="162"/>
      <c r="U212" s="162"/>
      <c r="V212" s="162"/>
      <c r="W212" s="162"/>
      <c r="X212" s="162"/>
      <c r="Y212" s="162"/>
      <c r="Z212" s="162"/>
      <c r="AA212" s="162"/>
      <c r="AB212" s="162"/>
      <c r="AC212" s="162"/>
      <c r="AD212" s="162"/>
      <c r="AE212" s="162" t="s">
        <v>137</v>
      </c>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row>
    <row r="213" spans="1:60" outlineLevel="1" x14ac:dyDescent="0.25">
      <c r="A213" s="163">
        <v>53</v>
      </c>
      <c r="B213" s="174" t="s">
        <v>377</v>
      </c>
      <c r="C213" s="193" t="s">
        <v>378</v>
      </c>
      <c r="D213" s="176" t="s">
        <v>298</v>
      </c>
      <c r="E213" s="180">
        <v>6396.3059999999996</v>
      </c>
      <c r="F213" s="185">
        <v>0</v>
      </c>
      <c r="G213" s="185">
        <f>ROUND(E213*F213,2)</f>
        <v>0</v>
      </c>
      <c r="H213" s="185">
        <v>54.2</v>
      </c>
      <c r="I213" s="185">
        <f>ROUND(E213*H213,2)</f>
        <v>346679.79</v>
      </c>
      <c r="J213" s="185">
        <v>0</v>
      </c>
      <c r="K213" s="185">
        <f>ROUND(E213*J213,2)</f>
        <v>0</v>
      </c>
      <c r="L213" s="185">
        <v>21</v>
      </c>
      <c r="M213" s="185">
        <f>G213*(1+L213/100)</f>
        <v>0</v>
      </c>
      <c r="N213" s="185">
        <v>0</v>
      </c>
      <c r="O213" s="185">
        <f>ROUND(E213*N213,2)</f>
        <v>0</v>
      </c>
      <c r="P213" s="185">
        <v>0</v>
      </c>
      <c r="Q213" s="185">
        <f>ROUND(E213*P213,2)</f>
        <v>0</v>
      </c>
      <c r="R213" s="186" t="s">
        <v>379</v>
      </c>
      <c r="S213" s="185" t="s">
        <v>134</v>
      </c>
      <c r="T213" s="162"/>
      <c r="U213" s="162"/>
      <c r="V213" s="162"/>
      <c r="W213" s="162"/>
      <c r="X213" s="162"/>
      <c r="Y213" s="162"/>
      <c r="Z213" s="162"/>
      <c r="AA213" s="162"/>
      <c r="AB213" s="162"/>
      <c r="AC213" s="162"/>
      <c r="AD213" s="162"/>
      <c r="AE213" s="162" t="s">
        <v>380</v>
      </c>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row>
    <row r="214" spans="1:60" outlineLevel="1" x14ac:dyDescent="0.25">
      <c r="A214" s="163"/>
      <c r="B214" s="174"/>
      <c r="C214" s="194" t="s">
        <v>370</v>
      </c>
      <c r="D214" s="177"/>
      <c r="E214" s="181">
        <v>3373.7496000000001</v>
      </c>
      <c r="F214" s="185"/>
      <c r="G214" s="185"/>
      <c r="H214" s="185"/>
      <c r="I214" s="185"/>
      <c r="J214" s="185"/>
      <c r="K214" s="185"/>
      <c r="L214" s="185"/>
      <c r="M214" s="185"/>
      <c r="N214" s="185"/>
      <c r="O214" s="185"/>
      <c r="P214" s="185"/>
      <c r="Q214" s="185"/>
      <c r="R214" s="186"/>
      <c r="S214" s="185"/>
      <c r="T214" s="162"/>
      <c r="U214" s="162"/>
      <c r="V214" s="162"/>
      <c r="W214" s="162"/>
      <c r="X214" s="162"/>
      <c r="Y214" s="162"/>
      <c r="Z214" s="162"/>
      <c r="AA214" s="162"/>
      <c r="AB214" s="162"/>
      <c r="AC214" s="162"/>
      <c r="AD214" s="162"/>
      <c r="AE214" s="162" t="s">
        <v>137</v>
      </c>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row>
    <row r="215" spans="1:60" ht="20.399999999999999" outlineLevel="1" x14ac:dyDescent="0.25">
      <c r="A215" s="163"/>
      <c r="B215" s="174"/>
      <c r="C215" s="194" t="s">
        <v>371</v>
      </c>
      <c r="D215" s="177"/>
      <c r="E215" s="181">
        <v>3022.5563999999999</v>
      </c>
      <c r="F215" s="185"/>
      <c r="G215" s="185"/>
      <c r="H215" s="185"/>
      <c r="I215" s="185"/>
      <c r="J215" s="185"/>
      <c r="K215" s="185"/>
      <c r="L215" s="185"/>
      <c r="M215" s="185"/>
      <c r="N215" s="185"/>
      <c r="O215" s="185"/>
      <c r="P215" s="185"/>
      <c r="Q215" s="185"/>
      <c r="R215" s="186"/>
      <c r="S215" s="185"/>
      <c r="T215" s="162"/>
      <c r="U215" s="162"/>
      <c r="V215" s="162"/>
      <c r="W215" s="162"/>
      <c r="X215" s="162"/>
      <c r="Y215" s="162"/>
      <c r="Z215" s="162"/>
      <c r="AA215" s="162"/>
      <c r="AB215" s="162"/>
      <c r="AC215" s="162"/>
      <c r="AD215" s="162"/>
      <c r="AE215" s="162" t="s">
        <v>137</v>
      </c>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row>
    <row r="216" spans="1:60" ht="20.399999999999999" outlineLevel="1" x14ac:dyDescent="0.25">
      <c r="A216" s="163">
        <v>54</v>
      </c>
      <c r="B216" s="174" t="s">
        <v>381</v>
      </c>
      <c r="C216" s="193" t="s">
        <v>382</v>
      </c>
      <c r="D216" s="176" t="s">
        <v>132</v>
      </c>
      <c r="E216" s="180">
        <v>1239.59916</v>
      </c>
      <c r="F216" s="185">
        <v>0</v>
      </c>
      <c r="G216" s="185">
        <f>ROUND(E216*F216,2)</f>
        <v>0</v>
      </c>
      <c r="H216" s="185">
        <v>201.5</v>
      </c>
      <c r="I216" s="185">
        <f>ROUND(E216*H216,2)</f>
        <v>249779.23</v>
      </c>
      <c r="J216" s="185">
        <v>0</v>
      </c>
      <c r="K216" s="185">
        <f>ROUND(E216*J216,2)</f>
        <v>0</v>
      </c>
      <c r="L216" s="185">
        <v>21</v>
      </c>
      <c r="M216" s="185">
        <f>G216*(1+L216/100)</f>
        <v>0</v>
      </c>
      <c r="N216" s="185">
        <v>5.4999999999999997E-3</v>
      </c>
      <c r="O216" s="185">
        <f>ROUND(E216*N216,2)</f>
        <v>6.82</v>
      </c>
      <c r="P216" s="185">
        <v>0</v>
      </c>
      <c r="Q216" s="185">
        <f>ROUND(E216*P216,2)</f>
        <v>0</v>
      </c>
      <c r="R216" s="186" t="s">
        <v>379</v>
      </c>
      <c r="S216" s="185" t="s">
        <v>134</v>
      </c>
      <c r="T216" s="162"/>
      <c r="U216" s="162"/>
      <c r="V216" s="162"/>
      <c r="W216" s="162"/>
      <c r="X216" s="162"/>
      <c r="Y216" s="162"/>
      <c r="Z216" s="162"/>
      <c r="AA216" s="162"/>
      <c r="AB216" s="162"/>
      <c r="AC216" s="162"/>
      <c r="AD216" s="162"/>
      <c r="AE216" s="162" t="s">
        <v>380</v>
      </c>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row>
    <row r="217" spans="1:60" outlineLevel="1" x14ac:dyDescent="0.25">
      <c r="A217" s="163"/>
      <c r="B217" s="174"/>
      <c r="C217" s="322" t="s">
        <v>383</v>
      </c>
      <c r="D217" s="323"/>
      <c r="E217" s="324"/>
      <c r="F217" s="325"/>
      <c r="G217" s="326"/>
      <c r="H217" s="185"/>
      <c r="I217" s="185"/>
      <c r="J217" s="185"/>
      <c r="K217" s="185"/>
      <c r="L217" s="185"/>
      <c r="M217" s="185"/>
      <c r="N217" s="185"/>
      <c r="O217" s="185"/>
      <c r="P217" s="185"/>
      <c r="Q217" s="185"/>
      <c r="R217" s="186"/>
      <c r="S217" s="185"/>
      <c r="T217" s="162"/>
      <c r="U217" s="162"/>
      <c r="V217" s="162"/>
      <c r="W217" s="162"/>
      <c r="X217" s="162"/>
      <c r="Y217" s="162"/>
      <c r="Z217" s="162"/>
      <c r="AA217" s="162"/>
      <c r="AB217" s="162"/>
      <c r="AC217" s="162"/>
      <c r="AD217" s="162"/>
      <c r="AE217" s="162" t="s">
        <v>164</v>
      </c>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71" t="str">
        <f>C217</f>
        <v>Přesná specifikace viz. PD.</v>
      </c>
      <c r="BB217" s="162"/>
      <c r="BC217" s="162"/>
      <c r="BD217" s="162"/>
      <c r="BE217" s="162"/>
      <c r="BF217" s="162"/>
      <c r="BG217" s="162"/>
      <c r="BH217" s="162"/>
    </row>
    <row r="218" spans="1:60" ht="20.399999999999999" outlineLevel="1" x14ac:dyDescent="0.25">
      <c r="A218" s="163"/>
      <c r="B218" s="174"/>
      <c r="C218" s="194" t="s">
        <v>384</v>
      </c>
      <c r="D218" s="177"/>
      <c r="E218" s="181">
        <v>638.97509000000002</v>
      </c>
      <c r="F218" s="185"/>
      <c r="G218" s="185"/>
      <c r="H218" s="185"/>
      <c r="I218" s="185"/>
      <c r="J218" s="185"/>
      <c r="K218" s="185"/>
      <c r="L218" s="185"/>
      <c r="M218" s="185"/>
      <c r="N218" s="185"/>
      <c r="O218" s="185"/>
      <c r="P218" s="185"/>
      <c r="Q218" s="185"/>
      <c r="R218" s="186"/>
      <c r="S218" s="185"/>
      <c r="T218" s="162"/>
      <c r="U218" s="162"/>
      <c r="V218" s="162"/>
      <c r="W218" s="162"/>
      <c r="X218" s="162"/>
      <c r="Y218" s="162"/>
      <c r="Z218" s="162"/>
      <c r="AA218" s="162"/>
      <c r="AB218" s="162"/>
      <c r="AC218" s="162"/>
      <c r="AD218" s="162"/>
      <c r="AE218" s="162" t="s">
        <v>137</v>
      </c>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row>
    <row r="219" spans="1:60" ht="30.6" outlineLevel="1" x14ac:dyDescent="0.25">
      <c r="A219" s="163"/>
      <c r="B219" s="174"/>
      <c r="C219" s="194" t="s">
        <v>385</v>
      </c>
      <c r="D219" s="177"/>
      <c r="E219" s="181">
        <v>600.62406999999996</v>
      </c>
      <c r="F219" s="185"/>
      <c r="G219" s="185"/>
      <c r="H219" s="185"/>
      <c r="I219" s="185"/>
      <c r="J219" s="185"/>
      <c r="K219" s="185"/>
      <c r="L219" s="185"/>
      <c r="M219" s="185"/>
      <c r="N219" s="185"/>
      <c r="O219" s="185"/>
      <c r="P219" s="185"/>
      <c r="Q219" s="185"/>
      <c r="R219" s="186"/>
      <c r="S219" s="185"/>
      <c r="T219" s="162"/>
      <c r="U219" s="162"/>
      <c r="V219" s="162"/>
      <c r="W219" s="162"/>
      <c r="X219" s="162"/>
      <c r="Y219" s="162"/>
      <c r="Z219" s="162"/>
      <c r="AA219" s="162"/>
      <c r="AB219" s="162"/>
      <c r="AC219" s="162"/>
      <c r="AD219" s="162"/>
      <c r="AE219" s="162" t="s">
        <v>137</v>
      </c>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row>
    <row r="220" spans="1:60" ht="20.399999999999999" outlineLevel="1" x14ac:dyDescent="0.25">
      <c r="A220" s="163">
        <v>55</v>
      </c>
      <c r="B220" s="174" t="s">
        <v>386</v>
      </c>
      <c r="C220" s="193" t="s">
        <v>387</v>
      </c>
      <c r="D220" s="176" t="s">
        <v>132</v>
      </c>
      <c r="E220" s="180">
        <v>1151.3350800000001</v>
      </c>
      <c r="F220" s="185">
        <v>0</v>
      </c>
      <c r="G220" s="185">
        <f>ROUND(E220*F220,2)</f>
        <v>0</v>
      </c>
      <c r="H220" s="185">
        <v>152.5</v>
      </c>
      <c r="I220" s="185">
        <f>ROUND(E220*H220,2)</f>
        <v>175578.6</v>
      </c>
      <c r="J220" s="185">
        <v>0</v>
      </c>
      <c r="K220" s="185">
        <f>ROUND(E220*J220,2)</f>
        <v>0</v>
      </c>
      <c r="L220" s="185">
        <v>21</v>
      </c>
      <c r="M220" s="185">
        <f>G220*(1+L220/100)</f>
        <v>0</v>
      </c>
      <c r="N220" s="185">
        <v>4.4999999999999997E-3</v>
      </c>
      <c r="O220" s="185">
        <f>ROUND(E220*N220,2)</f>
        <v>5.18</v>
      </c>
      <c r="P220" s="185">
        <v>0</v>
      </c>
      <c r="Q220" s="185">
        <f>ROUND(E220*P220,2)</f>
        <v>0</v>
      </c>
      <c r="R220" s="186" t="s">
        <v>379</v>
      </c>
      <c r="S220" s="185" t="s">
        <v>134</v>
      </c>
      <c r="T220" s="162"/>
      <c r="U220" s="162"/>
      <c r="V220" s="162"/>
      <c r="W220" s="162"/>
      <c r="X220" s="162"/>
      <c r="Y220" s="162"/>
      <c r="Z220" s="162"/>
      <c r="AA220" s="162"/>
      <c r="AB220" s="162"/>
      <c r="AC220" s="162"/>
      <c r="AD220" s="162"/>
      <c r="AE220" s="162" t="s">
        <v>380</v>
      </c>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row>
    <row r="221" spans="1:60" outlineLevel="1" x14ac:dyDescent="0.25">
      <c r="A221" s="163"/>
      <c r="B221" s="174"/>
      <c r="C221" s="322" t="s">
        <v>383</v>
      </c>
      <c r="D221" s="323"/>
      <c r="E221" s="324"/>
      <c r="F221" s="325"/>
      <c r="G221" s="326"/>
      <c r="H221" s="185"/>
      <c r="I221" s="185"/>
      <c r="J221" s="185"/>
      <c r="K221" s="185"/>
      <c r="L221" s="185"/>
      <c r="M221" s="185"/>
      <c r="N221" s="185"/>
      <c r="O221" s="185"/>
      <c r="P221" s="185"/>
      <c r="Q221" s="185"/>
      <c r="R221" s="186"/>
      <c r="S221" s="185"/>
      <c r="T221" s="162"/>
      <c r="U221" s="162"/>
      <c r="V221" s="162"/>
      <c r="W221" s="162"/>
      <c r="X221" s="162"/>
      <c r="Y221" s="162"/>
      <c r="Z221" s="162"/>
      <c r="AA221" s="162"/>
      <c r="AB221" s="162"/>
      <c r="AC221" s="162"/>
      <c r="AD221" s="162"/>
      <c r="AE221" s="162" t="s">
        <v>164</v>
      </c>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71" t="str">
        <f>C221</f>
        <v>Přesná specifikace viz. PD.</v>
      </c>
      <c r="BB221" s="162"/>
      <c r="BC221" s="162"/>
      <c r="BD221" s="162"/>
      <c r="BE221" s="162"/>
      <c r="BF221" s="162"/>
      <c r="BG221" s="162"/>
      <c r="BH221" s="162"/>
    </row>
    <row r="222" spans="1:60" ht="20.399999999999999" outlineLevel="1" x14ac:dyDescent="0.25">
      <c r="A222" s="163"/>
      <c r="B222" s="174"/>
      <c r="C222" s="194" t="s">
        <v>388</v>
      </c>
      <c r="D222" s="177"/>
      <c r="E222" s="181">
        <v>607.27493000000004</v>
      </c>
      <c r="F222" s="185"/>
      <c r="G222" s="185"/>
      <c r="H222" s="185"/>
      <c r="I222" s="185"/>
      <c r="J222" s="185"/>
      <c r="K222" s="185"/>
      <c r="L222" s="185"/>
      <c r="M222" s="185"/>
      <c r="N222" s="185"/>
      <c r="O222" s="185"/>
      <c r="P222" s="185"/>
      <c r="Q222" s="185"/>
      <c r="R222" s="186"/>
      <c r="S222" s="185"/>
      <c r="T222" s="162"/>
      <c r="U222" s="162"/>
      <c r="V222" s="162"/>
      <c r="W222" s="162"/>
      <c r="X222" s="162"/>
      <c r="Y222" s="162"/>
      <c r="Z222" s="162"/>
      <c r="AA222" s="162"/>
      <c r="AB222" s="162"/>
      <c r="AC222" s="162"/>
      <c r="AD222" s="162"/>
      <c r="AE222" s="162" t="s">
        <v>137</v>
      </c>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row>
    <row r="223" spans="1:60" ht="20.399999999999999" outlineLevel="1" x14ac:dyDescent="0.25">
      <c r="A223" s="163"/>
      <c r="B223" s="174"/>
      <c r="C223" s="194" t="s">
        <v>389</v>
      </c>
      <c r="D223" s="177"/>
      <c r="E223" s="181">
        <v>544.06015000000002</v>
      </c>
      <c r="F223" s="185"/>
      <c r="G223" s="185"/>
      <c r="H223" s="185"/>
      <c r="I223" s="185"/>
      <c r="J223" s="185"/>
      <c r="K223" s="185"/>
      <c r="L223" s="185"/>
      <c r="M223" s="185"/>
      <c r="N223" s="185"/>
      <c r="O223" s="185"/>
      <c r="P223" s="185"/>
      <c r="Q223" s="185"/>
      <c r="R223" s="186"/>
      <c r="S223" s="185"/>
      <c r="T223" s="162"/>
      <c r="U223" s="162"/>
      <c r="V223" s="162"/>
      <c r="W223" s="162"/>
      <c r="X223" s="162"/>
      <c r="Y223" s="162"/>
      <c r="Z223" s="162"/>
      <c r="AA223" s="162"/>
      <c r="AB223" s="162"/>
      <c r="AC223" s="162"/>
      <c r="AD223" s="162"/>
      <c r="AE223" s="162" t="s">
        <v>137</v>
      </c>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row>
    <row r="224" spans="1:60" ht="20.399999999999999" outlineLevel="1" x14ac:dyDescent="0.25">
      <c r="A224" s="163">
        <v>56</v>
      </c>
      <c r="B224" s="174" t="s">
        <v>390</v>
      </c>
      <c r="C224" s="193" t="s">
        <v>391</v>
      </c>
      <c r="D224" s="176" t="s">
        <v>132</v>
      </c>
      <c r="E224" s="180">
        <v>1239.59916</v>
      </c>
      <c r="F224" s="185">
        <v>0</v>
      </c>
      <c r="G224" s="185">
        <f>ROUND(E224*F224,2)</f>
        <v>0</v>
      </c>
      <c r="H224" s="185">
        <v>156</v>
      </c>
      <c r="I224" s="185">
        <f>ROUND(E224*H224,2)</f>
        <v>193377.47</v>
      </c>
      <c r="J224" s="185">
        <v>0</v>
      </c>
      <c r="K224" s="185">
        <f>ROUND(E224*J224,2)</f>
        <v>0</v>
      </c>
      <c r="L224" s="185">
        <v>21</v>
      </c>
      <c r="M224" s="185">
        <f>G224*(1+L224/100)</f>
        <v>0</v>
      </c>
      <c r="N224" s="185">
        <v>3.7000000000000002E-3</v>
      </c>
      <c r="O224" s="185">
        <f>ROUND(E224*N224,2)</f>
        <v>4.59</v>
      </c>
      <c r="P224" s="185">
        <v>0</v>
      </c>
      <c r="Q224" s="185">
        <f>ROUND(E224*P224,2)</f>
        <v>0</v>
      </c>
      <c r="R224" s="186" t="s">
        <v>379</v>
      </c>
      <c r="S224" s="185" t="s">
        <v>134</v>
      </c>
      <c r="T224" s="162"/>
      <c r="U224" s="162"/>
      <c r="V224" s="162"/>
      <c r="W224" s="162"/>
      <c r="X224" s="162"/>
      <c r="Y224" s="162"/>
      <c r="Z224" s="162"/>
      <c r="AA224" s="162"/>
      <c r="AB224" s="162"/>
      <c r="AC224" s="162"/>
      <c r="AD224" s="162"/>
      <c r="AE224" s="162" t="s">
        <v>380</v>
      </c>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row>
    <row r="225" spans="1:60" outlineLevel="1" x14ac:dyDescent="0.25">
      <c r="A225" s="163"/>
      <c r="B225" s="174"/>
      <c r="C225" s="322" t="s">
        <v>383</v>
      </c>
      <c r="D225" s="323"/>
      <c r="E225" s="324"/>
      <c r="F225" s="325"/>
      <c r="G225" s="326"/>
      <c r="H225" s="185"/>
      <c r="I225" s="185"/>
      <c r="J225" s="185"/>
      <c r="K225" s="185"/>
      <c r="L225" s="185"/>
      <c r="M225" s="185"/>
      <c r="N225" s="185"/>
      <c r="O225" s="185"/>
      <c r="P225" s="185"/>
      <c r="Q225" s="185"/>
      <c r="R225" s="186"/>
      <c r="S225" s="185"/>
      <c r="T225" s="162"/>
      <c r="U225" s="162"/>
      <c r="V225" s="162"/>
      <c r="W225" s="162"/>
      <c r="X225" s="162"/>
      <c r="Y225" s="162"/>
      <c r="Z225" s="162"/>
      <c r="AA225" s="162"/>
      <c r="AB225" s="162"/>
      <c r="AC225" s="162"/>
      <c r="AD225" s="162"/>
      <c r="AE225" s="162" t="s">
        <v>164</v>
      </c>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71" t="str">
        <f>C225</f>
        <v>Přesná specifikace viz. PD.</v>
      </c>
      <c r="BB225" s="162"/>
      <c r="BC225" s="162"/>
      <c r="BD225" s="162"/>
      <c r="BE225" s="162"/>
      <c r="BF225" s="162"/>
      <c r="BG225" s="162"/>
      <c r="BH225" s="162"/>
    </row>
    <row r="226" spans="1:60" ht="20.399999999999999" outlineLevel="1" x14ac:dyDescent="0.25">
      <c r="A226" s="163"/>
      <c r="B226" s="174"/>
      <c r="C226" s="194" t="s">
        <v>392</v>
      </c>
      <c r="D226" s="177"/>
      <c r="E226" s="181">
        <v>638.97509000000002</v>
      </c>
      <c r="F226" s="185"/>
      <c r="G226" s="185"/>
      <c r="H226" s="185"/>
      <c r="I226" s="185"/>
      <c r="J226" s="185"/>
      <c r="K226" s="185"/>
      <c r="L226" s="185"/>
      <c r="M226" s="185"/>
      <c r="N226" s="185"/>
      <c r="O226" s="185"/>
      <c r="P226" s="185"/>
      <c r="Q226" s="185"/>
      <c r="R226" s="186"/>
      <c r="S226" s="185"/>
      <c r="T226" s="162"/>
      <c r="U226" s="162"/>
      <c r="V226" s="162"/>
      <c r="W226" s="162"/>
      <c r="X226" s="162"/>
      <c r="Y226" s="162"/>
      <c r="Z226" s="162"/>
      <c r="AA226" s="162"/>
      <c r="AB226" s="162"/>
      <c r="AC226" s="162"/>
      <c r="AD226" s="162"/>
      <c r="AE226" s="162" t="s">
        <v>137</v>
      </c>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row>
    <row r="227" spans="1:60" ht="30.6" outlineLevel="1" x14ac:dyDescent="0.25">
      <c r="A227" s="163"/>
      <c r="B227" s="174"/>
      <c r="C227" s="194" t="s">
        <v>393</v>
      </c>
      <c r="D227" s="177"/>
      <c r="E227" s="181">
        <v>600.62406999999996</v>
      </c>
      <c r="F227" s="185"/>
      <c r="G227" s="185"/>
      <c r="H227" s="185"/>
      <c r="I227" s="185"/>
      <c r="J227" s="185"/>
      <c r="K227" s="185"/>
      <c r="L227" s="185"/>
      <c r="M227" s="185"/>
      <c r="N227" s="185"/>
      <c r="O227" s="185"/>
      <c r="P227" s="185"/>
      <c r="Q227" s="185"/>
      <c r="R227" s="186"/>
      <c r="S227" s="185"/>
      <c r="T227" s="162"/>
      <c r="U227" s="162"/>
      <c r="V227" s="162"/>
      <c r="W227" s="162"/>
      <c r="X227" s="162"/>
      <c r="Y227" s="162"/>
      <c r="Z227" s="162"/>
      <c r="AA227" s="162"/>
      <c r="AB227" s="162"/>
      <c r="AC227" s="162"/>
      <c r="AD227" s="162"/>
      <c r="AE227" s="162" t="s">
        <v>137</v>
      </c>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row>
    <row r="228" spans="1:60" outlineLevel="1" x14ac:dyDescent="0.25">
      <c r="A228" s="163">
        <v>57</v>
      </c>
      <c r="B228" s="174" t="s">
        <v>394</v>
      </c>
      <c r="C228" s="193" t="s">
        <v>395</v>
      </c>
      <c r="D228" s="176" t="s">
        <v>328</v>
      </c>
      <c r="E228" s="180">
        <v>18.088339999999999</v>
      </c>
      <c r="F228" s="185">
        <v>0</v>
      </c>
      <c r="G228" s="185">
        <f>ROUND(E228*F228,2)</f>
        <v>0</v>
      </c>
      <c r="H228" s="185">
        <v>0</v>
      </c>
      <c r="I228" s="185">
        <f>ROUND(E228*H228,2)</f>
        <v>0</v>
      </c>
      <c r="J228" s="185">
        <v>1000</v>
      </c>
      <c r="K228" s="185">
        <f>ROUND(E228*J228,2)</f>
        <v>18088.34</v>
      </c>
      <c r="L228" s="185">
        <v>21</v>
      </c>
      <c r="M228" s="185">
        <f>G228*(1+L228/100)</f>
        <v>0</v>
      </c>
      <c r="N228" s="185">
        <v>0</v>
      </c>
      <c r="O228" s="185">
        <f>ROUND(E228*N228,2)</f>
        <v>0</v>
      </c>
      <c r="P228" s="185">
        <v>0</v>
      </c>
      <c r="Q228" s="185">
        <f>ROUND(E228*P228,2)</f>
        <v>0</v>
      </c>
      <c r="R228" s="186" t="s">
        <v>332</v>
      </c>
      <c r="S228" s="185" t="s">
        <v>134</v>
      </c>
      <c r="T228" s="162"/>
      <c r="U228" s="162"/>
      <c r="V228" s="162"/>
      <c r="W228" s="162"/>
      <c r="X228" s="162"/>
      <c r="Y228" s="162"/>
      <c r="Z228" s="162"/>
      <c r="AA228" s="162"/>
      <c r="AB228" s="162"/>
      <c r="AC228" s="162"/>
      <c r="AD228" s="162"/>
      <c r="AE228" s="162" t="s">
        <v>329</v>
      </c>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row>
    <row r="229" spans="1:60" x14ac:dyDescent="0.25">
      <c r="A229" s="170" t="s">
        <v>128</v>
      </c>
      <c r="B229" s="175" t="s">
        <v>86</v>
      </c>
      <c r="C229" s="195" t="s">
        <v>87</v>
      </c>
      <c r="D229" s="178"/>
      <c r="E229" s="182"/>
      <c r="F229" s="187"/>
      <c r="G229" s="187">
        <f>SUM(G230:G252)</f>
        <v>0</v>
      </c>
      <c r="H229" s="187"/>
      <c r="I229" s="187">
        <f>SUM(I230:I252)</f>
        <v>749105.24</v>
      </c>
      <c r="J229" s="187"/>
      <c r="K229" s="187">
        <f>SUM(K230:K252)</f>
        <v>77260.310000000012</v>
      </c>
      <c r="L229" s="187"/>
      <c r="M229" s="187">
        <f>SUM(M230:M252)</f>
        <v>0</v>
      </c>
      <c r="N229" s="187"/>
      <c r="O229" s="187">
        <f>SUM(O230:O252)</f>
        <v>9</v>
      </c>
      <c r="P229" s="187"/>
      <c r="Q229" s="187">
        <f>SUM(Q230:Q252)</f>
        <v>0</v>
      </c>
      <c r="R229" s="188"/>
      <c r="S229" s="187"/>
      <c r="AE229" t="s">
        <v>129</v>
      </c>
    </row>
    <row r="230" spans="1:60" outlineLevel="1" x14ac:dyDescent="0.25">
      <c r="A230" s="163">
        <v>58</v>
      </c>
      <c r="B230" s="174" t="s">
        <v>396</v>
      </c>
      <c r="C230" s="193" t="s">
        <v>397</v>
      </c>
      <c r="D230" s="176" t="s">
        <v>132</v>
      </c>
      <c r="E230" s="180">
        <v>301.54500000000002</v>
      </c>
      <c r="F230" s="185">
        <v>0</v>
      </c>
      <c r="G230" s="185">
        <f>ROUND(E230*F230,2)</f>
        <v>0</v>
      </c>
      <c r="H230" s="185">
        <v>5.05</v>
      </c>
      <c r="I230" s="185">
        <f>ROUND(E230*H230,2)</f>
        <v>1522.8</v>
      </c>
      <c r="J230" s="185">
        <v>55.55</v>
      </c>
      <c r="K230" s="185">
        <f>ROUND(E230*J230,2)</f>
        <v>16750.82</v>
      </c>
      <c r="L230" s="185">
        <v>21</v>
      </c>
      <c r="M230" s="185">
        <f>G230*(1+L230/100)</f>
        <v>0</v>
      </c>
      <c r="N230" s="185">
        <v>2.3000000000000001E-4</v>
      </c>
      <c r="O230" s="185">
        <f>ROUND(E230*N230,2)</f>
        <v>7.0000000000000007E-2</v>
      </c>
      <c r="P230" s="185">
        <v>0</v>
      </c>
      <c r="Q230" s="185">
        <f>ROUND(E230*P230,2)</f>
        <v>0</v>
      </c>
      <c r="R230" s="186" t="s">
        <v>398</v>
      </c>
      <c r="S230" s="185" t="s">
        <v>134</v>
      </c>
      <c r="T230" s="162"/>
      <c r="U230" s="162"/>
      <c r="V230" s="162"/>
      <c r="W230" s="162"/>
      <c r="X230" s="162"/>
      <c r="Y230" s="162"/>
      <c r="Z230" s="162"/>
      <c r="AA230" s="162"/>
      <c r="AB230" s="162"/>
      <c r="AC230" s="162"/>
      <c r="AD230" s="162"/>
      <c r="AE230" s="162" t="s">
        <v>135</v>
      </c>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row>
    <row r="231" spans="1:60" outlineLevel="1" x14ac:dyDescent="0.25">
      <c r="A231" s="163"/>
      <c r="B231" s="174"/>
      <c r="C231" s="322" t="s">
        <v>569</v>
      </c>
      <c r="D231" s="323"/>
      <c r="E231" s="324"/>
      <c r="F231" s="325"/>
      <c r="G231" s="326"/>
      <c r="H231" s="185"/>
      <c r="I231" s="185"/>
      <c r="J231" s="185"/>
      <c r="K231" s="185"/>
      <c r="L231" s="185"/>
      <c r="M231" s="185"/>
      <c r="N231" s="185"/>
      <c r="O231" s="185"/>
      <c r="P231" s="185"/>
      <c r="Q231" s="185"/>
      <c r="R231" s="186"/>
      <c r="S231" s="185"/>
      <c r="T231" s="162"/>
      <c r="U231" s="162"/>
      <c r="V231" s="162"/>
      <c r="W231" s="162"/>
      <c r="X231" s="162"/>
      <c r="Y231" s="162"/>
      <c r="Z231" s="162"/>
      <c r="AA231" s="162"/>
      <c r="AB231" s="162"/>
      <c r="AC231" s="162"/>
      <c r="AD231" s="162"/>
      <c r="AE231" s="162" t="s">
        <v>164</v>
      </c>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71" t="str">
        <f>C231</f>
        <v>Nařezání izolace na potřebný rouzměr. Vložení izolace do stěny bez dodávky tepelné izolace.</v>
      </c>
      <c r="BB231" s="162"/>
      <c r="BC231" s="162"/>
      <c r="BD231" s="162"/>
      <c r="BE231" s="162"/>
      <c r="BF231" s="162"/>
      <c r="BG231" s="162"/>
      <c r="BH231" s="162"/>
    </row>
    <row r="232" spans="1:60" outlineLevel="1" x14ac:dyDescent="0.25">
      <c r="A232" s="163"/>
      <c r="B232" s="174"/>
      <c r="C232" s="322" t="s">
        <v>399</v>
      </c>
      <c r="D232" s="323"/>
      <c r="E232" s="324"/>
      <c r="F232" s="325"/>
      <c r="G232" s="326"/>
      <c r="H232" s="185"/>
      <c r="I232" s="185"/>
      <c r="J232" s="185"/>
      <c r="K232" s="185"/>
      <c r="L232" s="185"/>
      <c r="M232" s="185"/>
      <c r="N232" s="185"/>
      <c r="O232" s="185"/>
      <c r="P232" s="185"/>
      <c r="Q232" s="185"/>
      <c r="R232" s="186"/>
      <c r="S232" s="185"/>
      <c r="T232" s="162"/>
      <c r="U232" s="162"/>
      <c r="V232" s="162"/>
      <c r="W232" s="162"/>
      <c r="X232" s="162"/>
      <c r="Y232" s="162"/>
      <c r="Z232" s="162"/>
      <c r="AA232" s="162"/>
      <c r="AB232" s="162"/>
      <c r="AC232" s="162"/>
      <c r="AD232" s="162"/>
      <c r="AE232" s="162" t="s">
        <v>164</v>
      </c>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71" t="str">
        <f>C232</f>
        <v>Včetně pomocného lešení o výšce podlahy do 1900 mm a pro zatížení do 1,5 kPa.</v>
      </c>
      <c r="BB232" s="162"/>
      <c r="BC232" s="162"/>
      <c r="BD232" s="162"/>
      <c r="BE232" s="162"/>
      <c r="BF232" s="162"/>
      <c r="BG232" s="162"/>
      <c r="BH232" s="162"/>
    </row>
    <row r="233" spans="1:60" outlineLevel="1" x14ac:dyDescent="0.25">
      <c r="A233" s="163"/>
      <c r="B233" s="174"/>
      <c r="C233" s="194" t="s">
        <v>400</v>
      </c>
      <c r="D233" s="177"/>
      <c r="E233" s="181">
        <v>22.911999999999999</v>
      </c>
      <c r="F233" s="185"/>
      <c r="G233" s="185"/>
      <c r="H233" s="185"/>
      <c r="I233" s="185"/>
      <c r="J233" s="185"/>
      <c r="K233" s="185"/>
      <c r="L233" s="185"/>
      <c r="M233" s="185"/>
      <c r="N233" s="185"/>
      <c r="O233" s="185"/>
      <c r="P233" s="185"/>
      <c r="Q233" s="185"/>
      <c r="R233" s="186"/>
      <c r="S233" s="185"/>
      <c r="T233" s="162"/>
      <c r="U233" s="162"/>
      <c r="V233" s="162"/>
      <c r="W233" s="162"/>
      <c r="X233" s="162"/>
      <c r="Y233" s="162"/>
      <c r="Z233" s="162"/>
      <c r="AA233" s="162"/>
      <c r="AB233" s="162"/>
      <c r="AC233" s="162"/>
      <c r="AD233" s="162"/>
      <c r="AE233" s="162" t="s">
        <v>137</v>
      </c>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row>
    <row r="234" spans="1:60" ht="20.399999999999999" outlineLevel="1" x14ac:dyDescent="0.25">
      <c r="A234" s="163"/>
      <c r="B234" s="174"/>
      <c r="C234" s="194" t="s">
        <v>401</v>
      </c>
      <c r="D234" s="177"/>
      <c r="E234" s="181">
        <v>169.24</v>
      </c>
      <c r="F234" s="185"/>
      <c r="G234" s="185"/>
      <c r="H234" s="185"/>
      <c r="I234" s="185"/>
      <c r="J234" s="185"/>
      <c r="K234" s="185"/>
      <c r="L234" s="185"/>
      <c r="M234" s="185"/>
      <c r="N234" s="185"/>
      <c r="O234" s="185"/>
      <c r="P234" s="185"/>
      <c r="Q234" s="185"/>
      <c r="R234" s="186"/>
      <c r="S234" s="185"/>
      <c r="T234" s="162"/>
      <c r="U234" s="162"/>
      <c r="V234" s="162"/>
      <c r="W234" s="162"/>
      <c r="X234" s="162"/>
      <c r="Y234" s="162"/>
      <c r="Z234" s="162"/>
      <c r="AA234" s="162"/>
      <c r="AB234" s="162"/>
      <c r="AC234" s="162"/>
      <c r="AD234" s="162"/>
      <c r="AE234" s="162" t="s">
        <v>137</v>
      </c>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row>
    <row r="235" spans="1:60" outlineLevel="1" x14ac:dyDescent="0.25">
      <c r="A235" s="163"/>
      <c r="B235" s="174"/>
      <c r="C235" s="194" t="s">
        <v>402</v>
      </c>
      <c r="D235" s="177"/>
      <c r="E235" s="181">
        <v>77.72</v>
      </c>
      <c r="F235" s="185"/>
      <c r="G235" s="185"/>
      <c r="H235" s="185"/>
      <c r="I235" s="185"/>
      <c r="J235" s="185"/>
      <c r="K235" s="185"/>
      <c r="L235" s="185"/>
      <c r="M235" s="185"/>
      <c r="N235" s="185"/>
      <c r="O235" s="185"/>
      <c r="P235" s="185"/>
      <c r="Q235" s="185"/>
      <c r="R235" s="186"/>
      <c r="S235" s="185"/>
      <c r="T235" s="162"/>
      <c r="U235" s="162"/>
      <c r="V235" s="162"/>
      <c r="W235" s="162"/>
      <c r="X235" s="162"/>
      <c r="Y235" s="162"/>
      <c r="Z235" s="162"/>
      <c r="AA235" s="162"/>
      <c r="AB235" s="162"/>
      <c r="AC235" s="162"/>
      <c r="AD235" s="162"/>
      <c r="AE235" s="162" t="s">
        <v>137</v>
      </c>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row>
    <row r="236" spans="1:60" outlineLevel="1" x14ac:dyDescent="0.25">
      <c r="A236" s="163"/>
      <c r="B236" s="174"/>
      <c r="C236" s="194" t="s">
        <v>403</v>
      </c>
      <c r="D236" s="177"/>
      <c r="E236" s="181">
        <v>31.672999999999998</v>
      </c>
      <c r="F236" s="185"/>
      <c r="G236" s="185"/>
      <c r="H236" s="185"/>
      <c r="I236" s="185"/>
      <c r="J236" s="185"/>
      <c r="K236" s="185"/>
      <c r="L236" s="185"/>
      <c r="M236" s="185"/>
      <c r="N236" s="185"/>
      <c r="O236" s="185"/>
      <c r="P236" s="185"/>
      <c r="Q236" s="185"/>
      <c r="R236" s="186"/>
      <c r="S236" s="185"/>
      <c r="T236" s="162"/>
      <c r="U236" s="162"/>
      <c r="V236" s="162"/>
      <c r="W236" s="162"/>
      <c r="X236" s="162"/>
      <c r="Y236" s="162"/>
      <c r="Z236" s="162"/>
      <c r="AA236" s="162"/>
      <c r="AB236" s="162"/>
      <c r="AC236" s="162"/>
      <c r="AD236" s="162"/>
      <c r="AE236" s="162" t="s">
        <v>137</v>
      </c>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row>
    <row r="237" spans="1:60" outlineLevel="1" x14ac:dyDescent="0.25">
      <c r="A237" s="163">
        <v>59</v>
      </c>
      <c r="B237" s="174" t="s">
        <v>404</v>
      </c>
      <c r="C237" s="193" t="s">
        <v>405</v>
      </c>
      <c r="D237" s="176" t="s">
        <v>132</v>
      </c>
      <c r="E237" s="180">
        <v>29.352</v>
      </c>
      <c r="F237" s="185">
        <v>0</v>
      </c>
      <c r="G237" s="185">
        <f>ROUND(E237*F237,2)</f>
        <v>0</v>
      </c>
      <c r="H237" s="185">
        <v>19.18</v>
      </c>
      <c r="I237" s="185">
        <f>ROUND(E237*H237,2)</f>
        <v>562.97</v>
      </c>
      <c r="J237" s="185">
        <v>44.42</v>
      </c>
      <c r="K237" s="185">
        <f>ROUND(E237*J237,2)</f>
        <v>1303.82</v>
      </c>
      <c r="L237" s="185">
        <v>21</v>
      </c>
      <c r="M237" s="185">
        <f>G237*(1+L237/100)</f>
        <v>0</v>
      </c>
      <c r="N237" s="185">
        <v>2E-3</v>
      </c>
      <c r="O237" s="185">
        <f>ROUND(E237*N237,2)</f>
        <v>0.06</v>
      </c>
      <c r="P237" s="185">
        <v>0</v>
      </c>
      <c r="Q237" s="185">
        <f>ROUND(E237*P237,2)</f>
        <v>0</v>
      </c>
      <c r="R237" s="186" t="s">
        <v>398</v>
      </c>
      <c r="S237" s="185" t="s">
        <v>134</v>
      </c>
      <c r="T237" s="162"/>
      <c r="U237" s="162"/>
      <c r="V237" s="162"/>
      <c r="W237" s="162"/>
      <c r="X237" s="162"/>
      <c r="Y237" s="162"/>
      <c r="Z237" s="162"/>
      <c r="AA237" s="162"/>
      <c r="AB237" s="162"/>
      <c r="AC237" s="162"/>
      <c r="AD237" s="162"/>
      <c r="AE237" s="162" t="s">
        <v>135</v>
      </c>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row>
    <row r="238" spans="1:60" ht="20.399999999999999" outlineLevel="1" x14ac:dyDescent="0.25">
      <c r="A238" s="163"/>
      <c r="B238" s="174"/>
      <c r="C238" s="194" t="s">
        <v>406</v>
      </c>
      <c r="D238" s="177"/>
      <c r="E238" s="181">
        <v>29.352</v>
      </c>
      <c r="F238" s="185"/>
      <c r="G238" s="185"/>
      <c r="H238" s="185"/>
      <c r="I238" s="185"/>
      <c r="J238" s="185"/>
      <c r="K238" s="185"/>
      <c r="L238" s="185"/>
      <c r="M238" s="185"/>
      <c r="N238" s="185"/>
      <c r="O238" s="185"/>
      <c r="P238" s="185"/>
      <c r="Q238" s="185"/>
      <c r="R238" s="186"/>
      <c r="S238" s="185"/>
      <c r="T238" s="162"/>
      <c r="U238" s="162"/>
      <c r="V238" s="162"/>
      <c r="W238" s="162"/>
      <c r="X238" s="162"/>
      <c r="Y238" s="162"/>
      <c r="Z238" s="162"/>
      <c r="AA238" s="162"/>
      <c r="AB238" s="162"/>
      <c r="AC238" s="162"/>
      <c r="AD238" s="162"/>
      <c r="AE238" s="162" t="s">
        <v>137</v>
      </c>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row>
    <row r="239" spans="1:60" outlineLevel="1" x14ac:dyDescent="0.25">
      <c r="A239" s="163">
        <v>60</v>
      </c>
      <c r="B239" s="174" t="s">
        <v>407</v>
      </c>
      <c r="C239" s="193" t="s">
        <v>408</v>
      </c>
      <c r="D239" s="176" t="s">
        <v>132</v>
      </c>
      <c r="E239" s="180">
        <v>2132.1019999999999</v>
      </c>
      <c r="F239" s="185">
        <v>0</v>
      </c>
      <c r="G239" s="185">
        <f>ROUND(E239*F239,2)</f>
        <v>0</v>
      </c>
      <c r="H239" s="185">
        <v>0</v>
      </c>
      <c r="I239" s="185">
        <f>ROUND(E239*H239,2)</f>
        <v>0</v>
      </c>
      <c r="J239" s="185">
        <v>24.2</v>
      </c>
      <c r="K239" s="185">
        <f>ROUND(E239*J239,2)</f>
        <v>51596.87</v>
      </c>
      <c r="L239" s="185">
        <v>21</v>
      </c>
      <c r="M239" s="185">
        <f>G239*(1+L239/100)</f>
        <v>0</v>
      </c>
      <c r="N239" s="185">
        <v>0</v>
      </c>
      <c r="O239" s="185">
        <f>ROUND(E239*N239,2)</f>
        <v>0</v>
      </c>
      <c r="P239" s="185">
        <v>0</v>
      </c>
      <c r="Q239" s="185">
        <f>ROUND(E239*P239,2)</f>
        <v>0</v>
      </c>
      <c r="R239" s="186" t="s">
        <v>398</v>
      </c>
      <c r="S239" s="185" t="s">
        <v>134</v>
      </c>
      <c r="T239" s="162"/>
      <c r="U239" s="162"/>
      <c r="V239" s="162"/>
      <c r="W239" s="162"/>
      <c r="X239" s="162"/>
      <c r="Y239" s="162"/>
      <c r="Z239" s="162"/>
      <c r="AA239" s="162"/>
      <c r="AB239" s="162"/>
      <c r="AC239" s="162"/>
      <c r="AD239" s="162"/>
      <c r="AE239" s="162" t="s">
        <v>135</v>
      </c>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row>
    <row r="240" spans="1:60" ht="20.399999999999999" outlineLevel="1" x14ac:dyDescent="0.25">
      <c r="A240" s="163"/>
      <c r="B240" s="174"/>
      <c r="C240" s="194" t="s">
        <v>409</v>
      </c>
      <c r="D240" s="177"/>
      <c r="E240" s="181">
        <v>1124.5832</v>
      </c>
      <c r="F240" s="185"/>
      <c r="G240" s="185"/>
      <c r="H240" s="185"/>
      <c r="I240" s="185"/>
      <c r="J240" s="185"/>
      <c r="K240" s="185"/>
      <c r="L240" s="185"/>
      <c r="M240" s="185"/>
      <c r="N240" s="185"/>
      <c r="O240" s="185"/>
      <c r="P240" s="185"/>
      <c r="Q240" s="185"/>
      <c r="R240" s="186"/>
      <c r="S240" s="185"/>
      <c r="T240" s="162"/>
      <c r="U240" s="162"/>
      <c r="V240" s="162"/>
      <c r="W240" s="162"/>
      <c r="X240" s="162"/>
      <c r="Y240" s="162"/>
      <c r="Z240" s="162"/>
      <c r="AA240" s="162"/>
      <c r="AB240" s="162"/>
      <c r="AC240" s="162"/>
      <c r="AD240" s="162"/>
      <c r="AE240" s="162" t="s">
        <v>137</v>
      </c>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row>
    <row r="241" spans="1:60" ht="20.399999999999999" outlineLevel="1" x14ac:dyDescent="0.25">
      <c r="A241" s="163"/>
      <c r="B241" s="174"/>
      <c r="C241" s="194" t="s">
        <v>410</v>
      </c>
      <c r="D241" s="177"/>
      <c r="E241" s="181">
        <v>1007.5188000000001</v>
      </c>
      <c r="F241" s="185"/>
      <c r="G241" s="185"/>
      <c r="H241" s="185"/>
      <c r="I241" s="185"/>
      <c r="J241" s="185"/>
      <c r="K241" s="185"/>
      <c r="L241" s="185"/>
      <c r="M241" s="185"/>
      <c r="N241" s="185"/>
      <c r="O241" s="185"/>
      <c r="P241" s="185"/>
      <c r="Q241" s="185"/>
      <c r="R241" s="186"/>
      <c r="S241" s="185"/>
      <c r="T241" s="162"/>
      <c r="U241" s="162"/>
      <c r="V241" s="162"/>
      <c r="W241" s="162"/>
      <c r="X241" s="162"/>
      <c r="Y241" s="162"/>
      <c r="Z241" s="162"/>
      <c r="AA241" s="162"/>
      <c r="AB241" s="162"/>
      <c r="AC241" s="162"/>
      <c r="AD241" s="162"/>
      <c r="AE241" s="162" t="s">
        <v>137</v>
      </c>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row>
    <row r="242" spans="1:60" outlineLevel="1" x14ac:dyDescent="0.25">
      <c r="A242" s="163">
        <v>61</v>
      </c>
      <c r="B242" s="174" t="s">
        <v>411</v>
      </c>
      <c r="C242" s="193" t="s">
        <v>412</v>
      </c>
      <c r="D242" s="176" t="s">
        <v>142</v>
      </c>
      <c r="E242" s="180">
        <v>179.58742000000001</v>
      </c>
      <c r="F242" s="185">
        <v>0</v>
      </c>
      <c r="G242" s="185">
        <f>ROUND(E242*F242,2)</f>
        <v>0</v>
      </c>
      <c r="H242" s="185">
        <v>2425</v>
      </c>
      <c r="I242" s="185">
        <f>ROUND(E242*H242,2)</f>
        <v>435499.49</v>
      </c>
      <c r="J242" s="185">
        <v>0</v>
      </c>
      <c r="K242" s="185">
        <f>ROUND(E242*J242,2)</f>
        <v>0</v>
      </c>
      <c r="L242" s="185">
        <v>21</v>
      </c>
      <c r="M242" s="185">
        <f>G242*(1+L242/100)</f>
        <v>0</v>
      </c>
      <c r="N242" s="185">
        <v>2.5000000000000001E-2</v>
      </c>
      <c r="O242" s="185">
        <f>ROUND(E242*N242,2)</f>
        <v>4.49</v>
      </c>
      <c r="P242" s="185">
        <v>0</v>
      </c>
      <c r="Q242" s="185">
        <f>ROUND(E242*P242,2)</f>
        <v>0</v>
      </c>
      <c r="R242" s="186" t="s">
        <v>379</v>
      </c>
      <c r="S242" s="185" t="s">
        <v>134</v>
      </c>
      <c r="T242" s="162"/>
      <c r="U242" s="162"/>
      <c r="V242" s="162"/>
      <c r="W242" s="162"/>
      <c r="X242" s="162"/>
      <c r="Y242" s="162"/>
      <c r="Z242" s="162"/>
      <c r="AA242" s="162"/>
      <c r="AB242" s="162"/>
      <c r="AC242" s="162"/>
      <c r="AD242" s="162"/>
      <c r="AE242" s="162" t="s">
        <v>380</v>
      </c>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row>
    <row r="243" spans="1:60" ht="20.399999999999999" outlineLevel="1" x14ac:dyDescent="0.25">
      <c r="A243" s="163"/>
      <c r="B243" s="174"/>
      <c r="C243" s="194" t="s">
        <v>413</v>
      </c>
      <c r="D243" s="177"/>
      <c r="E243" s="181">
        <v>177.12184999999999</v>
      </c>
      <c r="F243" s="185"/>
      <c r="G243" s="185"/>
      <c r="H243" s="185"/>
      <c r="I243" s="185"/>
      <c r="J243" s="185"/>
      <c r="K243" s="185"/>
      <c r="L243" s="185"/>
      <c r="M243" s="185"/>
      <c r="N243" s="185"/>
      <c r="O243" s="185"/>
      <c r="P243" s="185"/>
      <c r="Q243" s="185"/>
      <c r="R243" s="186"/>
      <c r="S243" s="185"/>
      <c r="T243" s="162"/>
      <c r="U243" s="162"/>
      <c r="V243" s="162"/>
      <c r="W243" s="162"/>
      <c r="X243" s="162"/>
      <c r="Y243" s="162"/>
      <c r="Z243" s="162"/>
      <c r="AA243" s="162"/>
      <c r="AB243" s="162"/>
      <c r="AC243" s="162"/>
      <c r="AD243" s="162"/>
      <c r="AE243" s="162" t="s">
        <v>137</v>
      </c>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row>
    <row r="244" spans="1:60" ht="20.399999999999999" outlineLevel="1" x14ac:dyDescent="0.25">
      <c r="A244" s="163"/>
      <c r="B244" s="174"/>
      <c r="C244" s="194" t="s">
        <v>414</v>
      </c>
      <c r="D244" s="177"/>
      <c r="E244" s="181">
        <v>2.46557</v>
      </c>
      <c r="F244" s="185"/>
      <c r="G244" s="185"/>
      <c r="H244" s="185"/>
      <c r="I244" s="185"/>
      <c r="J244" s="185"/>
      <c r="K244" s="185"/>
      <c r="L244" s="185"/>
      <c r="M244" s="185"/>
      <c r="N244" s="185"/>
      <c r="O244" s="185"/>
      <c r="P244" s="185"/>
      <c r="Q244" s="185"/>
      <c r="R244" s="186"/>
      <c r="S244" s="185"/>
      <c r="T244" s="162"/>
      <c r="U244" s="162"/>
      <c r="V244" s="162"/>
      <c r="W244" s="162"/>
      <c r="X244" s="162"/>
      <c r="Y244" s="162"/>
      <c r="Z244" s="162"/>
      <c r="AA244" s="162"/>
      <c r="AB244" s="162"/>
      <c r="AC244" s="162"/>
      <c r="AD244" s="162"/>
      <c r="AE244" s="162" t="s">
        <v>137</v>
      </c>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row>
    <row r="245" spans="1:60" outlineLevel="1" x14ac:dyDescent="0.25">
      <c r="A245" s="163">
        <v>62</v>
      </c>
      <c r="B245" s="174" t="s">
        <v>415</v>
      </c>
      <c r="C245" s="193" t="s">
        <v>416</v>
      </c>
      <c r="D245" s="176" t="s">
        <v>132</v>
      </c>
      <c r="E245" s="180">
        <v>528.94736999999998</v>
      </c>
      <c r="F245" s="185">
        <v>0</v>
      </c>
      <c r="G245" s="185">
        <f>ROUND(E245*F245,2)</f>
        <v>0</v>
      </c>
      <c r="H245" s="185">
        <v>213.5</v>
      </c>
      <c r="I245" s="185">
        <f>ROUND(E245*H245,2)</f>
        <v>112930.26</v>
      </c>
      <c r="J245" s="185">
        <v>0</v>
      </c>
      <c r="K245" s="185">
        <f>ROUND(E245*J245,2)</f>
        <v>0</v>
      </c>
      <c r="L245" s="185">
        <v>21</v>
      </c>
      <c r="M245" s="185">
        <f>G245*(1+L245/100)</f>
        <v>0</v>
      </c>
      <c r="N245" s="185">
        <v>2.3999999999999998E-3</v>
      </c>
      <c r="O245" s="185">
        <f>ROUND(E245*N245,2)</f>
        <v>1.27</v>
      </c>
      <c r="P245" s="185">
        <v>0</v>
      </c>
      <c r="Q245" s="185">
        <f>ROUND(E245*P245,2)</f>
        <v>0</v>
      </c>
      <c r="R245" s="186" t="s">
        <v>379</v>
      </c>
      <c r="S245" s="185" t="s">
        <v>134</v>
      </c>
      <c r="T245" s="162"/>
      <c r="U245" s="162"/>
      <c r="V245" s="162"/>
      <c r="W245" s="162"/>
      <c r="X245" s="162"/>
      <c r="Y245" s="162"/>
      <c r="Z245" s="162"/>
      <c r="AA245" s="162"/>
      <c r="AB245" s="162"/>
      <c r="AC245" s="162"/>
      <c r="AD245" s="162"/>
      <c r="AE245" s="162" t="s">
        <v>380</v>
      </c>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row>
    <row r="246" spans="1:60" ht="20.399999999999999" outlineLevel="1" x14ac:dyDescent="0.25">
      <c r="A246" s="163"/>
      <c r="B246" s="174"/>
      <c r="C246" s="194" t="s">
        <v>417</v>
      </c>
      <c r="D246" s="177"/>
      <c r="E246" s="181">
        <v>528.94736999999998</v>
      </c>
      <c r="F246" s="185"/>
      <c r="G246" s="185"/>
      <c r="H246" s="185"/>
      <c r="I246" s="185"/>
      <c r="J246" s="185"/>
      <c r="K246" s="185"/>
      <c r="L246" s="185"/>
      <c r="M246" s="185"/>
      <c r="N246" s="185"/>
      <c r="O246" s="185"/>
      <c r="P246" s="185"/>
      <c r="Q246" s="185"/>
      <c r="R246" s="186"/>
      <c r="S246" s="185"/>
      <c r="T246" s="162"/>
      <c r="U246" s="162"/>
      <c r="V246" s="162"/>
      <c r="W246" s="162"/>
      <c r="X246" s="162"/>
      <c r="Y246" s="162"/>
      <c r="Z246" s="162"/>
      <c r="AA246" s="162"/>
      <c r="AB246" s="162"/>
      <c r="AC246" s="162"/>
      <c r="AD246" s="162"/>
      <c r="AE246" s="162" t="s">
        <v>137</v>
      </c>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row>
    <row r="247" spans="1:60" outlineLevel="1" x14ac:dyDescent="0.25">
      <c r="A247" s="163">
        <v>63</v>
      </c>
      <c r="B247" s="174" t="s">
        <v>418</v>
      </c>
      <c r="C247" s="193" t="s">
        <v>419</v>
      </c>
      <c r="D247" s="176" t="s">
        <v>132</v>
      </c>
      <c r="E247" s="180">
        <v>528.94736999999998</v>
      </c>
      <c r="F247" s="185">
        <v>0</v>
      </c>
      <c r="G247" s="185">
        <f>ROUND(E247*F247,2)</f>
        <v>0</v>
      </c>
      <c r="H247" s="185">
        <v>266.5</v>
      </c>
      <c r="I247" s="185">
        <f>ROUND(E247*H247,2)</f>
        <v>140964.47</v>
      </c>
      <c r="J247" s="185">
        <v>0</v>
      </c>
      <c r="K247" s="185">
        <f>ROUND(E247*J247,2)</f>
        <v>0</v>
      </c>
      <c r="L247" s="185">
        <v>21</v>
      </c>
      <c r="M247" s="185">
        <f>G247*(1+L247/100)</f>
        <v>0</v>
      </c>
      <c r="N247" s="185">
        <v>3.0000000000000001E-3</v>
      </c>
      <c r="O247" s="185">
        <f>ROUND(E247*N247,2)</f>
        <v>1.59</v>
      </c>
      <c r="P247" s="185">
        <v>0</v>
      </c>
      <c r="Q247" s="185">
        <f>ROUND(E247*P247,2)</f>
        <v>0</v>
      </c>
      <c r="R247" s="186" t="s">
        <v>379</v>
      </c>
      <c r="S247" s="185" t="s">
        <v>134</v>
      </c>
      <c r="T247" s="162"/>
      <c r="U247" s="162"/>
      <c r="V247" s="162"/>
      <c r="W247" s="162"/>
      <c r="X247" s="162"/>
      <c r="Y247" s="162"/>
      <c r="Z247" s="162"/>
      <c r="AA247" s="162"/>
      <c r="AB247" s="162"/>
      <c r="AC247" s="162"/>
      <c r="AD247" s="162"/>
      <c r="AE247" s="162" t="s">
        <v>380</v>
      </c>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row>
    <row r="248" spans="1:60" ht="20.399999999999999" outlineLevel="1" x14ac:dyDescent="0.25">
      <c r="A248" s="163"/>
      <c r="B248" s="174"/>
      <c r="C248" s="194" t="s">
        <v>417</v>
      </c>
      <c r="D248" s="177"/>
      <c r="E248" s="181">
        <v>528.94736999999998</v>
      </c>
      <c r="F248" s="185"/>
      <c r="G248" s="185"/>
      <c r="H248" s="185"/>
      <c r="I248" s="185"/>
      <c r="J248" s="185"/>
      <c r="K248" s="185"/>
      <c r="L248" s="185"/>
      <c r="M248" s="185"/>
      <c r="N248" s="185"/>
      <c r="O248" s="185"/>
      <c r="P248" s="185"/>
      <c r="Q248" s="185"/>
      <c r="R248" s="186"/>
      <c r="S248" s="185"/>
      <c r="T248" s="162"/>
      <c r="U248" s="162"/>
      <c r="V248" s="162"/>
      <c r="W248" s="162"/>
      <c r="X248" s="162"/>
      <c r="Y248" s="162"/>
      <c r="Z248" s="162"/>
      <c r="AA248" s="162"/>
      <c r="AB248" s="162"/>
      <c r="AC248" s="162"/>
      <c r="AD248" s="162"/>
      <c r="AE248" s="162" t="s">
        <v>137</v>
      </c>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row>
    <row r="249" spans="1:60" outlineLevel="1" x14ac:dyDescent="0.25">
      <c r="A249" s="163">
        <v>64</v>
      </c>
      <c r="B249" s="174" t="s">
        <v>420</v>
      </c>
      <c r="C249" s="193" t="s">
        <v>421</v>
      </c>
      <c r="D249" s="176" t="s">
        <v>132</v>
      </c>
      <c r="E249" s="180">
        <v>316.62225000000001</v>
      </c>
      <c r="F249" s="185">
        <v>0</v>
      </c>
      <c r="G249" s="185">
        <f>ROUND(E249*F249,2)</f>
        <v>0</v>
      </c>
      <c r="H249" s="185">
        <v>182</v>
      </c>
      <c r="I249" s="185">
        <f>ROUND(E249*H249,2)</f>
        <v>57625.25</v>
      </c>
      <c r="J249" s="185">
        <v>0</v>
      </c>
      <c r="K249" s="185">
        <f>ROUND(E249*J249,2)</f>
        <v>0</v>
      </c>
      <c r="L249" s="185">
        <v>21</v>
      </c>
      <c r="M249" s="185">
        <f>G249*(1+L249/100)</f>
        <v>0</v>
      </c>
      <c r="N249" s="185">
        <v>4.7999999999999996E-3</v>
      </c>
      <c r="O249" s="185">
        <f>ROUND(E249*N249,2)</f>
        <v>1.52</v>
      </c>
      <c r="P249" s="185">
        <v>0</v>
      </c>
      <c r="Q249" s="185">
        <f>ROUND(E249*P249,2)</f>
        <v>0</v>
      </c>
      <c r="R249" s="186" t="s">
        <v>379</v>
      </c>
      <c r="S249" s="185" t="s">
        <v>134</v>
      </c>
      <c r="T249" s="162"/>
      <c r="U249" s="162"/>
      <c r="V249" s="162"/>
      <c r="W249" s="162"/>
      <c r="X249" s="162"/>
      <c r="Y249" s="162"/>
      <c r="Z249" s="162"/>
      <c r="AA249" s="162"/>
      <c r="AB249" s="162"/>
      <c r="AC249" s="162"/>
      <c r="AD249" s="162"/>
      <c r="AE249" s="162" t="s">
        <v>380</v>
      </c>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row>
    <row r="250" spans="1:60" outlineLevel="1" x14ac:dyDescent="0.25">
      <c r="A250" s="163"/>
      <c r="B250" s="174"/>
      <c r="C250" s="322" t="s">
        <v>383</v>
      </c>
      <c r="D250" s="323"/>
      <c r="E250" s="324"/>
      <c r="F250" s="325"/>
      <c r="G250" s="326"/>
      <c r="H250" s="185"/>
      <c r="I250" s="185"/>
      <c r="J250" s="185"/>
      <c r="K250" s="185"/>
      <c r="L250" s="185"/>
      <c r="M250" s="185"/>
      <c r="N250" s="185"/>
      <c r="O250" s="185"/>
      <c r="P250" s="185"/>
      <c r="Q250" s="185"/>
      <c r="R250" s="186"/>
      <c r="S250" s="185"/>
      <c r="T250" s="162"/>
      <c r="U250" s="162"/>
      <c r="V250" s="162"/>
      <c r="W250" s="162"/>
      <c r="X250" s="162"/>
      <c r="Y250" s="162"/>
      <c r="Z250" s="162"/>
      <c r="AA250" s="162"/>
      <c r="AB250" s="162"/>
      <c r="AC250" s="162"/>
      <c r="AD250" s="162"/>
      <c r="AE250" s="162" t="s">
        <v>164</v>
      </c>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71" t="str">
        <f>C250</f>
        <v>Přesná specifikace viz. PD.</v>
      </c>
      <c r="BB250" s="162"/>
      <c r="BC250" s="162"/>
      <c r="BD250" s="162"/>
      <c r="BE250" s="162"/>
      <c r="BF250" s="162"/>
      <c r="BG250" s="162"/>
      <c r="BH250" s="162"/>
    </row>
    <row r="251" spans="1:60" outlineLevel="1" x14ac:dyDescent="0.25">
      <c r="A251" s="163"/>
      <c r="B251" s="174"/>
      <c r="C251" s="194" t="s">
        <v>422</v>
      </c>
      <c r="D251" s="177"/>
      <c r="E251" s="181">
        <v>316.62225000000001</v>
      </c>
      <c r="F251" s="185"/>
      <c r="G251" s="185"/>
      <c r="H251" s="185"/>
      <c r="I251" s="185"/>
      <c r="J251" s="185"/>
      <c r="K251" s="185"/>
      <c r="L251" s="185"/>
      <c r="M251" s="185"/>
      <c r="N251" s="185"/>
      <c r="O251" s="185"/>
      <c r="P251" s="185"/>
      <c r="Q251" s="185"/>
      <c r="R251" s="186"/>
      <c r="S251" s="185"/>
      <c r="T251" s="162"/>
      <c r="U251" s="162"/>
      <c r="V251" s="162"/>
      <c r="W251" s="162"/>
      <c r="X251" s="162"/>
      <c r="Y251" s="162"/>
      <c r="Z251" s="162"/>
      <c r="AA251" s="162"/>
      <c r="AB251" s="162"/>
      <c r="AC251" s="162"/>
      <c r="AD251" s="162"/>
      <c r="AE251" s="162" t="s">
        <v>137</v>
      </c>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row>
    <row r="252" spans="1:60" outlineLevel="1" x14ac:dyDescent="0.25">
      <c r="A252" s="163">
        <v>65</v>
      </c>
      <c r="B252" s="174" t="s">
        <v>423</v>
      </c>
      <c r="C252" s="193" t="s">
        <v>424</v>
      </c>
      <c r="D252" s="176" t="s">
        <v>328</v>
      </c>
      <c r="E252" s="180">
        <v>8.9938500000000001</v>
      </c>
      <c r="F252" s="185">
        <v>0</v>
      </c>
      <c r="G252" s="185">
        <f>ROUND(E252*F252,2)</f>
        <v>0</v>
      </c>
      <c r="H252" s="185">
        <v>0</v>
      </c>
      <c r="I252" s="185">
        <f>ROUND(E252*H252,2)</f>
        <v>0</v>
      </c>
      <c r="J252" s="185">
        <v>846</v>
      </c>
      <c r="K252" s="185">
        <f>ROUND(E252*J252,2)</f>
        <v>7608.8</v>
      </c>
      <c r="L252" s="185">
        <v>21</v>
      </c>
      <c r="M252" s="185">
        <f>G252*(1+L252/100)</f>
        <v>0</v>
      </c>
      <c r="N252" s="185">
        <v>0</v>
      </c>
      <c r="O252" s="185">
        <f>ROUND(E252*N252,2)</f>
        <v>0</v>
      </c>
      <c r="P252" s="185">
        <v>0</v>
      </c>
      <c r="Q252" s="185">
        <f>ROUND(E252*P252,2)</f>
        <v>0</v>
      </c>
      <c r="R252" s="186" t="s">
        <v>398</v>
      </c>
      <c r="S252" s="185" t="s">
        <v>134</v>
      </c>
      <c r="T252" s="162"/>
      <c r="U252" s="162"/>
      <c r="V252" s="162"/>
      <c r="W252" s="162"/>
      <c r="X252" s="162"/>
      <c r="Y252" s="162"/>
      <c r="Z252" s="162"/>
      <c r="AA252" s="162"/>
      <c r="AB252" s="162"/>
      <c r="AC252" s="162"/>
      <c r="AD252" s="162"/>
      <c r="AE252" s="162" t="s">
        <v>329</v>
      </c>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row>
    <row r="253" spans="1:60" x14ac:dyDescent="0.25">
      <c r="A253" s="170" t="s">
        <v>128</v>
      </c>
      <c r="B253" s="175" t="s">
        <v>88</v>
      </c>
      <c r="C253" s="195" t="s">
        <v>89</v>
      </c>
      <c r="D253" s="178"/>
      <c r="E253" s="182"/>
      <c r="F253" s="187"/>
      <c r="G253" s="187">
        <f>SUM(G254:G269)</f>
        <v>0</v>
      </c>
      <c r="H253" s="187"/>
      <c r="I253" s="187">
        <f>SUM(I254:I269)</f>
        <v>32132.799999999999</v>
      </c>
      <c r="J253" s="187"/>
      <c r="K253" s="187">
        <f>SUM(K254:K269)</f>
        <v>41481.22</v>
      </c>
      <c r="L253" s="187"/>
      <c r="M253" s="187">
        <f>SUM(M254:M269)</f>
        <v>0</v>
      </c>
      <c r="N253" s="187"/>
      <c r="O253" s="187">
        <f>SUM(O254:O269)</f>
        <v>0.39</v>
      </c>
      <c r="P253" s="187"/>
      <c r="Q253" s="187">
        <f>SUM(Q254:Q269)</f>
        <v>0.66999999999999993</v>
      </c>
      <c r="R253" s="188"/>
      <c r="S253" s="187"/>
      <c r="AE253" t="s">
        <v>129</v>
      </c>
    </row>
    <row r="254" spans="1:60" outlineLevel="1" x14ac:dyDescent="0.25">
      <c r="A254" s="163">
        <v>66</v>
      </c>
      <c r="B254" s="174" t="s">
        <v>425</v>
      </c>
      <c r="C254" s="193" t="s">
        <v>426</v>
      </c>
      <c r="D254" s="176" t="s">
        <v>195</v>
      </c>
      <c r="E254" s="180">
        <v>49.2</v>
      </c>
      <c r="F254" s="185">
        <v>0</v>
      </c>
      <c r="G254" s="185">
        <f>ROUND(E254*F254,2)</f>
        <v>0</v>
      </c>
      <c r="H254" s="185">
        <v>209</v>
      </c>
      <c r="I254" s="185">
        <f>ROUND(E254*H254,2)</f>
        <v>10282.799999999999</v>
      </c>
      <c r="J254" s="185">
        <v>116</v>
      </c>
      <c r="K254" s="185">
        <f>ROUND(E254*J254,2)</f>
        <v>5707.2</v>
      </c>
      <c r="L254" s="185">
        <v>21</v>
      </c>
      <c r="M254" s="185">
        <f>G254*(1+L254/100)</f>
        <v>0</v>
      </c>
      <c r="N254" s="185">
        <v>1.9499999999999999E-3</v>
      </c>
      <c r="O254" s="185">
        <f>ROUND(E254*N254,2)</f>
        <v>0.1</v>
      </c>
      <c r="P254" s="185">
        <v>0</v>
      </c>
      <c r="Q254" s="185">
        <f>ROUND(E254*P254,2)</f>
        <v>0</v>
      </c>
      <c r="R254" s="186" t="s">
        <v>427</v>
      </c>
      <c r="S254" s="185" t="s">
        <v>134</v>
      </c>
      <c r="T254" s="162"/>
      <c r="U254" s="162"/>
      <c r="V254" s="162"/>
      <c r="W254" s="162"/>
      <c r="X254" s="162"/>
      <c r="Y254" s="162"/>
      <c r="Z254" s="162"/>
      <c r="AA254" s="162"/>
      <c r="AB254" s="162"/>
      <c r="AC254" s="162"/>
      <c r="AD254" s="162"/>
      <c r="AE254" s="162" t="s">
        <v>135</v>
      </c>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row>
    <row r="255" spans="1:60" outlineLevel="1" x14ac:dyDescent="0.25">
      <c r="A255" s="163"/>
      <c r="B255" s="174"/>
      <c r="C255" s="322" t="s">
        <v>428</v>
      </c>
      <c r="D255" s="323"/>
      <c r="E255" s="324"/>
      <c r="F255" s="325"/>
      <c r="G255" s="326"/>
      <c r="H255" s="185"/>
      <c r="I255" s="185"/>
      <c r="J255" s="185"/>
      <c r="K255" s="185"/>
      <c r="L255" s="185"/>
      <c r="M255" s="185"/>
      <c r="N255" s="185"/>
      <c r="O255" s="185"/>
      <c r="P255" s="185"/>
      <c r="Q255" s="185"/>
      <c r="R255" s="186"/>
      <c r="S255" s="185"/>
      <c r="T255" s="162"/>
      <c r="U255" s="162"/>
      <c r="V255" s="162"/>
      <c r="W255" s="162"/>
      <c r="X255" s="162"/>
      <c r="Y255" s="162"/>
      <c r="Z255" s="162"/>
      <c r="AA255" s="162"/>
      <c r="AB255" s="162"/>
      <c r="AC255" s="162"/>
      <c r="AD255" s="162"/>
      <c r="AE255" s="162" t="s">
        <v>164</v>
      </c>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71" t="str">
        <f>C255</f>
        <v>včetně krytek a spojovacích prostředků.</v>
      </c>
      <c r="BB255" s="162"/>
      <c r="BC255" s="162"/>
      <c r="BD255" s="162"/>
      <c r="BE255" s="162"/>
      <c r="BF255" s="162"/>
      <c r="BG255" s="162"/>
      <c r="BH255" s="162"/>
    </row>
    <row r="256" spans="1:60" ht="20.399999999999999" outlineLevel="1" x14ac:dyDescent="0.25">
      <c r="A256" s="163"/>
      <c r="B256" s="174"/>
      <c r="C256" s="194" t="s">
        <v>429</v>
      </c>
      <c r="D256" s="177"/>
      <c r="E256" s="181">
        <v>49.2</v>
      </c>
      <c r="F256" s="185"/>
      <c r="G256" s="185"/>
      <c r="H256" s="185"/>
      <c r="I256" s="185"/>
      <c r="J256" s="185"/>
      <c r="K256" s="185"/>
      <c r="L256" s="185"/>
      <c r="M256" s="185"/>
      <c r="N256" s="185"/>
      <c r="O256" s="185"/>
      <c r="P256" s="185"/>
      <c r="Q256" s="185"/>
      <c r="R256" s="186"/>
      <c r="S256" s="185"/>
      <c r="T256" s="162"/>
      <c r="U256" s="162"/>
      <c r="V256" s="162"/>
      <c r="W256" s="162"/>
      <c r="X256" s="162"/>
      <c r="Y256" s="162"/>
      <c r="Z256" s="162"/>
      <c r="AA256" s="162"/>
      <c r="AB256" s="162"/>
      <c r="AC256" s="162"/>
      <c r="AD256" s="162"/>
      <c r="AE256" s="162" t="s">
        <v>137</v>
      </c>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row>
    <row r="257" spans="1:60" outlineLevel="1" x14ac:dyDescent="0.25">
      <c r="A257" s="163">
        <v>67</v>
      </c>
      <c r="B257" s="174" t="s">
        <v>430</v>
      </c>
      <c r="C257" s="193" t="s">
        <v>431</v>
      </c>
      <c r="D257" s="176" t="s">
        <v>195</v>
      </c>
      <c r="E257" s="180">
        <v>115</v>
      </c>
      <c r="F257" s="185">
        <v>0</v>
      </c>
      <c r="G257" s="185">
        <f>ROUND(E257*F257,2)</f>
        <v>0</v>
      </c>
      <c r="H257" s="185">
        <v>190</v>
      </c>
      <c r="I257" s="185">
        <f>ROUND(E257*H257,2)</f>
        <v>21850</v>
      </c>
      <c r="J257" s="185">
        <v>188</v>
      </c>
      <c r="K257" s="185">
        <f>ROUND(E257*J257,2)</f>
        <v>21620</v>
      </c>
      <c r="L257" s="185">
        <v>21</v>
      </c>
      <c r="M257" s="185">
        <f>G257*(1+L257/100)</f>
        <v>0</v>
      </c>
      <c r="N257" s="185">
        <v>2.5100000000000001E-3</v>
      </c>
      <c r="O257" s="185">
        <f>ROUND(E257*N257,2)</f>
        <v>0.28999999999999998</v>
      </c>
      <c r="P257" s="185">
        <v>0</v>
      </c>
      <c r="Q257" s="185">
        <f>ROUND(E257*P257,2)</f>
        <v>0</v>
      </c>
      <c r="R257" s="186" t="s">
        <v>427</v>
      </c>
      <c r="S257" s="185" t="s">
        <v>134</v>
      </c>
      <c r="T257" s="162"/>
      <c r="U257" s="162"/>
      <c r="V257" s="162"/>
      <c r="W257" s="162"/>
      <c r="X257" s="162"/>
      <c r="Y257" s="162"/>
      <c r="Z257" s="162"/>
      <c r="AA257" s="162"/>
      <c r="AB257" s="162"/>
      <c r="AC257" s="162"/>
      <c r="AD257" s="162"/>
      <c r="AE257" s="162" t="s">
        <v>135</v>
      </c>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row>
    <row r="258" spans="1:60" ht="20.399999999999999" outlineLevel="1" x14ac:dyDescent="0.25">
      <c r="A258" s="163"/>
      <c r="B258" s="174"/>
      <c r="C258" s="194" t="s">
        <v>432</v>
      </c>
      <c r="D258" s="177"/>
      <c r="E258" s="181">
        <v>115</v>
      </c>
      <c r="F258" s="185"/>
      <c r="G258" s="185"/>
      <c r="H258" s="185"/>
      <c r="I258" s="185"/>
      <c r="J258" s="185"/>
      <c r="K258" s="185"/>
      <c r="L258" s="185"/>
      <c r="M258" s="185"/>
      <c r="N258" s="185"/>
      <c r="O258" s="185"/>
      <c r="P258" s="185"/>
      <c r="Q258" s="185"/>
      <c r="R258" s="186"/>
      <c r="S258" s="185"/>
      <c r="T258" s="162"/>
      <c r="U258" s="162"/>
      <c r="V258" s="162"/>
      <c r="W258" s="162"/>
      <c r="X258" s="162"/>
      <c r="Y258" s="162"/>
      <c r="Z258" s="162"/>
      <c r="AA258" s="162"/>
      <c r="AB258" s="162"/>
      <c r="AC258" s="162"/>
      <c r="AD258" s="162"/>
      <c r="AE258" s="162" t="s">
        <v>137</v>
      </c>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row>
    <row r="259" spans="1:60" outlineLevel="1" x14ac:dyDescent="0.25">
      <c r="A259" s="163">
        <v>68</v>
      </c>
      <c r="B259" s="174" t="s">
        <v>433</v>
      </c>
      <c r="C259" s="193" t="s">
        <v>434</v>
      </c>
      <c r="D259" s="176" t="s">
        <v>195</v>
      </c>
      <c r="E259" s="180">
        <v>145.19999999999999</v>
      </c>
      <c r="F259" s="185">
        <v>0</v>
      </c>
      <c r="G259" s="185">
        <f>ROUND(E259*F259,2)</f>
        <v>0</v>
      </c>
      <c r="H259" s="185">
        <v>0</v>
      </c>
      <c r="I259" s="185">
        <f>ROUND(E259*H259,2)</f>
        <v>0</v>
      </c>
      <c r="J259" s="185">
        <v>38</v>
      </c>
      <c r="K259" s="185">
        <f>ROUND(E259*J259,2)</f>
        <v>5517.6</v>
      </c>
      <c r="L259" s="185">
        <v>21</v>
      </c>
      <c r="M259" s="185">
        <f>G259*(1+L259/100)</f>
        <v>0</v>
      </c>
      <c r="N259" s="185">
        <v>0</v>
      </c>
      <c r="O259" s="185">
        <f>ROUND(E259*N259,2)</f>
        <v>0</v>
      </c>
      <c r="P259" s="185">
        <v>1.3500000000000001E-3</v>
      </c>
      <c r="Q259" s="185">
        <f>ROUND(E259*P259,2)</f>
        <v>0.2</v>
      </c>
      <c r="R259" s="186" t="s">
        <v>427</v>
      </c>
      <c r="S259" s="185" t="s">
        <v>134</v>
      </c>
      <c r="T259" s="162"/>
      <c r="U259" s="162"/>
      <c r="V259" s="162"/>
      <c r="W259" s="162"/>
      <c r="X259" s="162"/>
      <c r="Y259" s="162"/>
      <c r="Z259" s="162"/>
      <c r="AA259" s="162"/>
      <c r="AB259" s="162"/>
      <c r="AC259" s="162"/>
      <c r="AD259" s="162"/>
      <c r="AE259" s="162" t="s">
        <v>135</v>
      </c>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row>
    <row r="260" spans="1:60" outlineLevel="1" x14ac:dyDescent="0.25">
      <c r="A260" s="163"/>
      <c r="B260" s="174"/>
      <c r="C260" s="194" t="s">
        <v>320</v>
      </c>
      <c r="D260" s="177"/>
      <c r="E260" s="181">
        <v>1.2</v>
      </c>
      <c r="F260" s="185"/>
      <c r="G260" s="185"/>
      <c r="H260" s="185"/>
      <c r="I260" s="185"/>
      <c r="J260" s="185"/>
      <c r="K260" s="185"/>
      <c r="L260" s="185"/>
      <c r="M260" s="185"/>
      <c r="N260" s="185"/>
      <c r="O260" s="185"/>
      <c r="P260" s="185"/>
      <c r="Q260" s="185"/>
      <c r="R260" s="186"/>
      <c r="S260" s="185"/>
      <c r="T260" s="162"/>
      <c r="U260" s="162"/>
      <c r="V260" s="162"/>
      <c r="W260" s="162"/>
      <c r="X260" s="162"/>
      <c r="Y260" s="162"/>
      <c r="Z260" s="162"/>
      <c r="AA260" s="162"/>
      <c r="AB260" s="162"/>
      <c r="AC260" s="162"/>
      <c r="AD260" s="162"/>
      <c r="AE260" s="162" t="s">
        <v>137</v>
      </c>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row>
    <row r="261" spans="1:60" outlineLevel="1" x14ac:dyDescent="0.25">
      <c r="A261" s="163"/>
      <c r="B261" s="174"/>
      <c r="C261" s="194" t="s">
        <v>321</v>
      </c>
      <c r="D261" s="177"/>
      <c r="E261" s="181">
        <v>33.6</v>
      </c>
      <c r="F261" s="185"/>
      <c r="G261" s="185"/>
      <c r="H261" s="185"/>
      <c r="I261" s="185"/>
      <c r="J261" s="185"/>
      <c r="K261" s="185"/>
      <c r="L261" s="185"/>
      <c r="M261" s="185"/>
      <c r="N261" s="185"/>
      <c r="O261" s="185"/>
      <c r="P261" s="185"/>
      <c r="Q261" s="185"/>
      <c r="R261" s="186"/>
      <c r="S261" s="185"/>
      <c r="T261" s="162"/>
      <c r="U261" s="162"/>
      <c r="V261" s="162"/>
      <c r="W261" s="162"/>
      <c r="X261" s="162"/>
      <c r="Y261" s="162"/>
      <c r="Z261" s="162"/>
      <c r="AA261" s="162"/>
      <c r="AB261" s="162"/>
      <c r="AC261" s="162"/>
      <c r="AD261" s="162"/>
      <c r="AE261" s="162" t="s">
        <v>137</v>
      </c>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row>
    <row r="262" spans="1:60" outlineLevel="1" x14ac:dyDescent="0.25">
      <c r="A262" s="163"/>
      <c r="B262" s="174"/>
      <c r="C262" s="194" t="s">
        <v>322</v>
      </c>
      <c r="D262" s="177"/>
      <c r="E262" s="181">
        <v>24</v>
      </c>
      <c r="F262" s="185"/>
      <c r="G262" s="185"/>
      <c r="H262" s="185"/>
      <c r="I262" s="185"/>
      <c r="J262" s="185"/>
      <c r="K262" s="185"/>
      <c r="L262" s="185"/>
      <c r="M262" s="185"/>
      <c r="N262" s="185"/>
      <c r="O262" s="185"/>
      <c r="P262" s="185"/>
      <c r="Q262" s="185"/>
      <c r="R262" s="186"/>
      <c r="S262" s="185"/>
      <c r="T262" s="162"/>
      <c r="U262" s="162"/>
      <c r="V262" s="162"/>
      <c r="W262" s="162"/>
      <c r="X262" s="162"/>
      <c r="Y262" s="162"/>
      <c r="Z262" s="162"/>
      <c r="AA262" s="162"/>
      <c r="AB262" s="162"/>
      <c r="AC262" s="162"/>
      <c r="AD262" s="162"/>
      <c r="AE262" s="162" t="s">
        <v>137</v>
      </c>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row>
    <row r="263" spans="1:60" outlineLevel="1" x14ac:dyDescent="0.25">
      <c r="A263" s="163"/>
      <c r="B263" s="174"/>
      <c r="C263" s="194" t="s">
        <v>323</v>
      </c>
      <c r="D263" s="177"/>
      <c r="E263" s="181">
        <v>14.4</v>
      </c>
      <c r="F263" s="185"/>
      <c r="G263" s="185"/>
      <c r="H263" s="185"/>
      <c r="I263" s="185"/>
      <c r="J263" s="185"/>
      <c r="K263" s="185"/>
      <c r="L263" s="185"/>
      <c r="M263" s="185"/>
      <c r="N263" s="185"/>
      <c r="O263" s="185"/>
      <c r="P263" s="185"/>
      <c r="Q263" s="185"/>
      <c r="R263" s="186"/>
      <c r="S263" s="185"/>
      <c r="T263" s="162"/>
      <c r="U263" s="162"/>
      <c r="V263" s="162"/>
      <c r="W263" s="162"/>
      <c r="X263" s="162"/>
      <c r="Y263" s="162"/>
      <c r="Z263" s="162"/>
      <c r="AA263" s="162"/>
      <c r="AB263" s="162"/>
      <c r="AC263" s="162"/>
      <c r="AD263" s="162"/>
      <c r="AE263" s="162" t="s">
        <v>137</v>
      </c>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row>
    <row r="264" spans="1:60" outlineLevel="1" x14ac:dyDescent="0.25">
      <c r="A264" s="163"/>
      <c r="B264" s="174"/>
      <c r="C264" s="194" t="s">
        <v>324</v>
      </c>
      <c r="D264" s="177"/>
      <c r="E264" s="181">
        <v>24</v>
      </c>
      <c r="F264" s="185"/>
      <c r="G264" s="185"/>
      <c r="H264" s="185"/>
      <c r="I264" s="185"/>
      <c r="J264" s="185"/>
      <c r="K264" s="185"/>
      <c r="L264" s="185"/>
      <c r="M264" s="185"/>
      <c r="N264" s="185"/>
      <c r="O264" s="185"/>
      <c r="P264" s="185"/>
      <c r="Q264" s="185"/>
      <c r="R264" s="186"/>
      <c r="S264" s="185"/>
      <c r="T264" s="162"/>
      <c r="U264" s="162"/>
      <c r="V264" s="162"/>
      <c r="W264" s="162"/>
      <c r="X264" s="162"/>
      <c r="Y264" s="162"/>
      <c r="Z264" s="162"/>
      <c r="AA264" s="162"/>
      <c r="AB264" s="162"/>
      <c r="AC264" s="162"/>
      <c r="AD264" s="162"/>
      <c r="AE264" s="162" t="s">
        <v>137</v>
      </c>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row>
    <row r="265" spans="1:60" outlineLevel="1" x14ac:dyDescent="0.25">
      <c r="A265" s="163"/>
      <c r="B265" s="174"/>
      <c r="C265" s="194" t="s">
        <v>325</v>
      </c>
      <c r="D265" s="177"/>
      <c r="E265" s="181">
        <v>48</v>
      </c>
      <c r="F265" s="185"/>
      <c r="G265" s="185"/>
      <c r="H265" s="185"/>
      <c r="I265" s="185"/>
      <c r="J265" s="185"/>
      <c r="K265" s="185"/>
      <c r="L265" s="185"/>
      <c r="M265" s="185"/>
      <c r="N265" s="185"/>
      <c r="O265" s="185"/>
      <c r="P265" s="185"/>
      <c r="Q265" s="185"/>
      <c r="R265" s="186"/>
      <c r="S265" s="185"/>
      <c r="T265" s="162"/>
      <c r="U265" s="162"/>
      <c r="V265" s="162"/>
      <c r="W265" s="162"/>
      <c r="X265" s="162"/>
      <c r="Y265" s="162"/>
      <c r="Z265" s="162"/>
      <c r="AA265" s="162"/>
      <c r="AB265" s="162"/>
      <c r="AC265" s="162"/>
      <c r="AD265" s="162"/>
      <c r="AE265" s="162" t="s">
        <v>137</v>
      </c>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row>
    <row r="266" spans="1:60" outlineLevel="1" x14ac:dyDescent="0.25">
      <c r="A266" s="163">
        <v>69</v>
      </c>
      <c r="B266" s="174" t="s">
        <v>435</v>
      </c>
      <c r="C266" s="193" t="s">
        <v>436</v>
      </c>
      <c r="D266" s="176" t="s">
        <v>195</v>
      </c>
      <c r="E266" s="180">
        <v>202.97</v>
      </c>
      <c r="F266" s="185">
        <v>0</v>
      </c>
      <c r="G266" s="185">
        <f>ROUND(E266*F266,2)</f>
        <v>0</v>
      </c>
      <c r="H266" s="185">
        <v>0</v>
      </c>
      <c r="I266" s="185">
        <f>ROUND(E266*H266,2)</f>
        <v>0</v>
      </c>
      <c r="J266" s="185">
        <v>39.6</v>
      </c>
      <c r="K266" s="185">
        <f>ROUND(E266*J266,2)</f>
        <v>8037.61</v>
      </c>
      <c r="L266" s="185">
        <v>21</v>
      </c>
      <c r="M266" s="185">
        <f>G266*(1+L266/100)</f>
        <v>0</v>
      </c>
      <c r="N266" s="185">
        <v>0</v>
      </c>
      <c r="O266" s="185">
        <f>ROUND(E266*N266,2)</f>
        <v>0</v>
      </c>
      <c r="P266" s="185">
        <v>2.3E-3</v>
      </c>
      <c r="Q266" s="185">
        <f>ROUND(E266*P266,2)</f>
        <v>0.47</v>
      </c>
      <c r="R266" s="186" t="s">
        <v>427</v>
      </c>
      <c r="S266" s="185" t="s">
        <v>134</v>
      </c>
      <c r="T266" s="162"/>
      <c r="U266" s="162"/>
      <c r="V266" s="162"/>
      <c r="W266" s="162"/>
      <c r="X266" s="162"/>
      <c r="Y266" s="162"/>
      <c r="Z266" s="162"/>
      <c r="AA266" s="162"/>
      <c r="AB266" s="162"/>
      <c r="AC266" s="162"/>
      <c r="AD266" s="162"/>
      <c r="AE266" s="162" t="s">
        <v>135</v>
      </c>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row>
    <row r="267" spans="1:60" outlineLevel="1" x14ac:dyDescent="0.25">
      <c r="A267" s="163"/>
      <c r="B267" s="174"/>
      <c r="C267" s="194" t="s">
        <v>437</v>
      </c>
      <c r="D267" s="177"/>
      <c r="E267" s="181">
        <v>99.36</v>
      </c>
      <c r="F267" s="185"/>
      <c r="G267" s="185"/>
      <c r="H267" s="185"/>
      <c r="I267" s="185"/>
      <c r="J267" s="185"/>
      <c r="K267" s="185"/>
      <c r="L267" s="185"/>
      <c r="M267" s="185"/>
      <c r="N267" s="185"/>
      <c r="O267" s="185"/>
      <c r="P267" s="185"/>
      <c r="Q267" s="185"/>
      <c r="R267" s="186"/>
      <c r="S267" s="185"/>
      <c r="T267" s="162"/>
      <c r="U267" s="162"/>
      <c r="V267" s="162"/>
      <c r="W267" s="162"/>
      <c r="X267" s="162"/>
      <c r="Y267" s="162"/>
      <c r="Z267" s="162"/>
      <c r="AA267" s="162"/>
      <c r="AB267" s="162"/>
      <c r="AC267" s="162"/>
      <c r="AD267" s="162"/>
      <c r="AE267" s="162" t="s">
        <v>137</v>
      </c>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row>
    <row r="268" spans="1:60" ht="20.399999999999999" outlineLevel="1" x14ac:dyDescent="0.25">
      <c r="A268" s="163"/>
      <c r="B268" s="174"/>
      <c r="C268" s="194" t="s">
        <v>438</v>
      </c>
      <c r="D268" s="177"/>
      <c r="E268" s="181">
        <v>103.61</v>
      </c>
      <c r="F268" s="185"/>
      <c r="G268" s="185"/>
      <c r="H268" s="185"/>
      <c r="I268" s="185"/>
      <c r="J268" s="185"/>
      <c r="K268" s="185"/>
      <c r="L268" s="185"/>
      <c r="M268" s="185"/>
      <c r="N268" s="185"/>
      <c r="O268" s="185"/>
      <c r="P268" s="185"/>
      <c r="Q268" s="185"/>
      <c r="R268" s="186"/>
      <c r="S268" s="185"/>
      <c r="T268" s="162"/>
      <c r="U268" s="162"/>
      <c r="V268" s="162"/>
      <c r="W268" s="162"/>
      <c r="X268" s="162"/>
      <c r="Y268" s="162"/>
      <c r="Z268" s="162"/>
      <c r="AA268" s="162"/>
      <c r="AB268" s="162"/>
      <c r="AC268" s="162"/>
      <c r="AD268" s="162"/>
      <c r="AE268" s="162" t="s">
        <v>137</v>
      </c>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row>
    <row r="269" spans="1:60" outlineLevel="1" x14ac:dyDescent="0.25">
      <c r="A269" s="163">
        <v>70</v>
      </c>
      <c r="B269" s="174" t="s">
        <v>439</v>
      </c>
      <c r="C269" s="193" t="s">
        <v>440</v>
      </c>
      <c r="D269" s="176" t="s">
        <v>328</v>
      </c>
      <c r="E269" s="180">
        <v>0.38458999999999999</v>
      </c>
      <c r="F269" s="185">
        <v>0</v>
      </c>
      <c r="G269" s="185">
        <f>ROUND(E269*F269,2)</f>
        <v>0</v>
      </c>
      <c r="H269" s="185">
        <v>0</v>
      </c>
      <c r="I269" s="185">
        <f>ROUND(E269*H269,2)</f>
        <v>0</v>
      </c>
      <c r="J269" s="185">
        <v>1557</v>
      </c>
      <c r="K269" s="185">
        <f>ROUND(E269*J269,2)</f>
        <v>598.80999999999995</v>
      </c>
      <c r="L269" s="185">
        <v>21</v>
      </c>
      <c r="M269" s="185">
        <f>G269*(1+L269/100)</f>
        <v>0</v>
      </c>
      <c r="N269" s="185">
        <v>0</v>
      </c>
      <c r="O269" s="185">
        <f>ROUND(E269*N269,2)</f>
        <v>0</v>
      </c>
      <c r="P269" s="185">
        <v>0</v>
      </c>
      <c r="Q269" s="185">
        <f>ROUND(E269*P269,2)</f>
        <v>0</v>
      </c>
      <c r="R269" s="186" t="s">
        <v>427</v>
      </c>
      <c r="S269" s="185" t="s">
        <v>134</v>
      </c>
      <c r="T269" s="162"/>
      <c r="U269" s="162"/>
      <c r="V269" s="162"/>
      <c r="W269" s="162"/>
      <c r="X269" s="162"/>
      <c r="Y269" s="162"/>
      <c r="Z269" s="162"/>
      <c r="AA269" s="162"/>
      <c r="AB269" s="162"/>
      <c r="AC269" s="162"/>
      <c r="AD269" s="162"/>
      <c r="AE269" s="162" t="s">
        <v>329</v>
      </c>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row>
    <row r="270" spans="1:60" x14ac:dyDescent="0.25">
      <c r="A270" s="170" t="s">
        <v>128</v>
      </c>
      <c r="B270" s="175" t="s">
        <v>90</v>
      </c>
      <c r="C270" s="195" t="s">
        <v>91</v>
      </c>
      <c r="D270" s="178"/>
      <c r="E270" s="182"/>
      <c r="F270" s="187"/>
      <c r="G270" s="187">
        <f>SUM(G271:G308)</f>
        <v>0</v>
      </c>
      <c r="H270" s="187"/>
      <c r="I270" s="187">
        <f>SUM(I271:I308)</f>
        <v>57661.46</v>
      </c>
      <c r="J270" s="187"/>
      <c r="K270" s="187">
        <f>SUM(K271:K308)</f>
        <v>868866.09</v>
      </c>
      <c r="L270" s="187"/>
      <c r="M270" s="187">
        <f>SUM(M271:M308)</f>
        <v>0</v>
      </c>
      <c r="N270" s="187"/>
      <c r="O270" s="187">
        <f>SUM(O271:O308)</f>
        <v>0.27</v>
      </c>
      <c r="P270" s="187"/>
      <c r="Q270" s="187">
        <f>SUM(Q271:Q308)</f>
        <v>0.53</v>
      </c>
      <c r="R270" s="188"/>
      <c r="S270" s="187"/>
      <c r="AE270" t="s">
        <v>129</v>
      </c>
    </row>
    <row r="271" spans="1:60" ht="20.399999999999999" outlineLevel="1" x14ac:dyDescent="0.25">
      <c r="A271" s="163">
        <v>71</v>
      </c>
      <c r="B271" s="174" t="s">
        <v>441</v>
      </c>
      <c r="C271" s="193" t="s">
        <v>442</v>
      </c>
      <c r="D271" s="176" t="s">
        <v>298</v>
      </c>
      <c r="E271" s="180">
        <v>2</v>
      </c>
      <c r="F271" s="185">
        <v>0</v>
      </c>
      <c r="G271" s="185">
        <f>ROUND(E271*F271,2)</f>
        <v>0</v>
      </c>
      <c r="H271" s="185">
        <v>0</v>
      </c>
      <c r="I271" s="185">
        <f>ROUND(E271*H271,2)</f>
        <v>0</v>
      </c>
      <c r="J271" s="185">
        <v>514</v>
      </c>
      <c r="K271" s="185">
        <f>ROUND(E271*J271,2)</f>
        <v>1028</v>
      </c>
      <c r="L271" s="185">
        <v>21</v>
      </c>
      <c r="M271" s="185">
        <f>G271*(1+L271/100)</f>
        <v>0</v>
      </c>
      <c r="N271" s="185">
        <v>0</v>
      </c>
      <c r="O271" s="185">
        <f>ROUND(E271*N271,2)</f>
        <v>0</v>
      </c>
      <c r="P271" s="185">
        <v>0</v>
      </c>
      <c r="Q271" s="185">
        <f>ROUND(E271*P271,2)</f>
        <v>0</v>
      </c>
      <c r="R271" s="186" t="s">
        <v>443</v>
      </c>
      <c r="S271" s="185" t="s">
        <v>134</v>
      </c>
      <c r="T271" s="162"/>
      <c r="U271" s="162"/>
      <c r="V271" s="162"/>
      <c r="W271" s="162"/>
      <c r="X271" s="162"/>
      <c r="Y271" s="162"/>
      <c r="Z271" s="162"/>
      <c r="AA271" s="162"/>
      <c r="AB271" s="162"/>
      <c r="AC271" s="162"/>
      <c r="AD271" s="162"/>
      <c r="AE271" s="162" t="s">
        <v>135</v>
      </c>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row>
    <row r="272" spans="1:60" outlineLevel="1" x14ac:dyDescent="0.25">
      <c r="A272" s="163"/>
      <c r="B272" s="174"/>
      <c r="C272" s="194" t="s">
        <v>444</v>
      </c>
      <c r="D272" s="177"/>
      <c r="E272" s="181">
        <v>2</v>
      </c>
      <c r="F272" s="185"/>
      <c r="G272" s="185"/>
      <c r="H272" s="185"/>
      <c r="I272" s="185"/>
      <c r="J272" s="185"/>
      <c r="K272" s="185"/>
      <c r="L272" s="185"/>
      <c r="M272" s="185"/>
      <c r="N272" s="185"/>
      <c r="O272" s="185"/>
      <c r="P272" s="185"/>
      <c r="Q272" s="185"/>
      <c r="R272" s="186"/>
      <c r="S272" s="185"/>
      <c r="T272" s="162"/>
      <c r="U272" s="162"/>
      <c r="V272" s="162"/>
      <c r="W272" s="162"/>
      <c r="X272" s="162"/>
      <c r="Y272" s="162"/>
      <c r="Z272" s="162"/>
      <c r="AA272" s="162"/>
      <c r="AB272" s="162"/>
      <c r="AC272" s="162"/>
      <c r="AD272" s="162"/>
      <c r="AE272" s="162" t="s">
        <v>137</v>
      </c>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row>
    <row r="273" spans="1:60" outlineLevel="1" x14ac:dyDescent="0.25">
      <c r="A273" s="163">
        <v>72</v>
      </c>
      <c r="B273" s="174" t="s">
        <v>445</v>
      </c>
      <c r="C273" s="193" t="s">
        <v>446</v>
      </c>
      <c r="D273" s="176" t="s">
        <v>132</v>
      </c>
      <c r="E273" s="180">
        <v>2.52</v>
      </c>
      <c r="F273" s="185">
        <v>0</v>
      </c>
      <c r="G273" s="185">
        <f>ROUND(E273*F273,2)</f>
        <v>0</v>
      </c>
      <c r="H273" s="185">
        <v>0</v>
      </c>
      <c r="I273" s="185">
        <f>ROUND(E273*H273,2)</f>
        <v>0</v>
      </c>
      <c r="J273" s="185">
        <v>166.5</v>
      </c>
      <c r="K273" s="185">
        <f>ROUND(E273*J273,2)</f>
        <v>419.58</v>
      </c>
      <c r="L273" s="185">
        <v>21</v>
      </c>
      <c r="M273" s="185">
        <f>G273*(1+L273/100)</f>
        <v>0</v>
      </c>
      <c r="N273" s="185">
        <v>0</v>
      </c>
      <c r="O273" s="185">
        <f>ROUND(E273*N273,2)</f>
        <v>0</v>
      </c>
      <c r="P273" s="185">
        <v>2.1000000000000001E-2</v>
      </c>
      <c r="Q273" s="185">
        <f>ROUND(E273*P273,2)</f>
        <v>0.05</v>
      </c>
      <c r="R273" s="186" t="s">
        <v>443</v>
      </c>
      <c r="S273" s="185" t="s">
        <v>134</v>
      </c>
      <c r="T273" s="162"/>
      <c r="U273" s="162"/>
      <c r="V273" s="162"/>
      <c r="W273" s="162"/>
      <c r="X273" s="162"/>
      <c r="Y273" s="162"/>
      <c r="Z273" s="162"/>
      <c r="AA273" s="162"/>
      <c r="AB273" s="162"/>
      <c r="AC273" s="162"/>
      <c r="AD273" s="162"/>
      <c r="AE273" s="162" t="s">
        <v>135</v>
      </c>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row>
    <row r="274" spans="1:60" outlineLevel="1" x14ac:dyDescent="0.25">
      <c r="A274" s="163"/>
      <c r="B274" s="174"/>
      <c r="C274" s="194" t="s">
        <v>447</v>
      </c>
      <c r="D274" s="177"/>
      <c r="E274" s="181">
        <v>2.52</v>
      </c>
      <c r="F274" s="185"/>
      <c r="G274" s="185"/>
      <c r="H274" s="185"/>
      <c r="I274" s="185"/>
      <c r="J274" s="185"/>
      <c r="K274" s="185"/>
      <c r="L274" s="185"/>
      <c r="M274" s="185"/>
      <c r="N274" s="185"/>
      <c r="O274" s="185"/>
      <c r="P274" s="185"/>
      <c r="Q274" s="185"/>
      <c r="R274" s="186"/>
      <c r="S274" s="185"/>
      <c r="T274" s="162"/>
      <c r="U274" s="162"/>
      <c r="V274" s="162"/>
      <c r="W274" s="162"/>
      <c r="X274" s="162"/>
      <c r="Y274" s="162"/>
      <c r="Z274" s="162"/>
      <c r="AA274" s="162"/>
      <c r="AB274" s="162"/>
      <c r="AC274" s="162"/>
      <c r="AD274" s="162"/>
      <c r="AE274" s="162" t="s">
        <v>137</v>
      </c>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row>
    <row r="275" spans="1:60" outlineLevel="1" x14ac:dyDescent="0.25">
      <c r="A275" s="163">
        <v>73</v>
      </c>
      <c r="B275" s="174" t="s">
        <v>448</v>
      </c>
      <c r="C275" s="193" t="s">
        <v>449</v>
      </c>
      <c r="D275" s="176" t="s">
        <v>195</v>
      </c>
      <c r="E275" s="180">
        <v>10.6</v>
      </c>
      <c r="F275" s="185">
        <v>0</v>
      </c>
      <c r="G275" s="185">
        <f>ROUND(E275*F275,2)</f>
        <v>0</v>
      </c>
      <c r="H275" s="185">
        <v>11.02</v>
      </c>
      <c r="I275" s="185">
        <f>ROUND(E275*H275,2)</f>
        <v>116.81</v>
      </c>
      <c r="J275" s="185">
        <v>214.48</v>
      </c>
      <c r="K275" s="185">
        <f>ROUND(E275*J275,2)</f>
        <v>2273.4899999999998</v>
      </c>
      <c r="L275" s="185">
        <v>21</v>
      </c>
      <c r="M275" s="185">
        <f>G275*(1+L275/100)</f>
        <v>0</v>
      </c>
      <c r="N275" s="185">
        <v>6.0000000000000002E-5</v>
      </c>
      <c r="O275" s="185">
        <f>ROUND(E275*N275,2)</f>
        <v>0</v>
      </c>
      <c r="P275" s="185">
        <v>0</v>
      </c>
      <c r="Q275" s="185">
        <f>ROUND(E275*P275,2)</f>
        <v>0</v>
      </c>
      <c r="R275" s="186" t="s">
        <v>443</v>
      </c>
      <c r="S275" s="185" t="s">
        <v>134</v>
      </c>
      <c r="T275" s="162"/>
      <c r="U275" s="162"/>
      <c r="V275" s="162"/>
      <c r="W275" s="162"/>
      <c r="X275" s="162"/>
      <c r="Y275" s="162"/>
      <c r="Z275" s="162"/>
      <c r="AA275" s="162"/>
      <c r="AB275" s="162"/>
      <c r="AC275" s="162"/>
      <c r="AD275" s="162"/>
      <c r="AE275" s="162" t="s">
        <v>135</v>
      </c>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row>
    <row r="276" spans="1:60" outlineLevel="1" x14ac:dyDescent="0.25">
      <c r="A276" s="163"/>
      <c r="B276" s="174"/>
      <c r="C276" s="194" t="s">
        <v>450</v>
      </c>
      <c r="D276" s="177"/>
      <c r="E276" s="181">
        <v>10.6</v>
      </c>
      <c r="F276" s="185"/>
      <c r="G276" s="185"/>
      <c r="H276" s="185"/>
      <c r="I276" s="185"/>
      <c r="J276" s="185"/>
      <c r="K276" s="185"/>
      <c r="L276" s="185"/>
      <c r="M276" s="185"/>
      <c r="N276" s="185"/>
      <c r="O276" s="185"/>
      <c r="P276" s="185"/>
      <c r="Q276" s="185"/>
      <c r="R276" s="186"/>
      <c r="S276" s="185"/>
      <c r="T276" s="162"/>
      <c r="U276" s="162"/>
      <c r="V276" s="162"/>
      <c r="W276" s="162"/>
      <c r="X276" s="162"/>
      <c r="Y276" s="162"/>
      <c r="Z276" s="162"/>
      <c r="AA276" s="162"/>
      <c r="AB276" s="162"/>
      <c r="AC276" s="162"/>
      <c r="AD276" s="162"/>
      <c r="AE276" s="162" t="s">
        <v>137</v>
      </c>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row>
    <row r="277" spans="1:60" outlineLevel="1" x14ac:dyDescent="0.25">
      <c r="A277" s="163">
        <v>74</v>
      </c>
      <c r="B277" s="174" t="s">
        <v>451</v>
      </c>
      <c r="C277" s="193" t="s">
        <v>452</v>
      </c>
      <c r="D277" s="176" t="s">
        <v>195</v>
      </c>
      <c r="E277" s="180">
        <v>5.3</v>
      </c>
      <c r="F277" s="185">
        <v>0</v>
      </c>
      <c r="G277" s="185">
        <f>ROUND(E277*F277,2)</f>
        <v>0</v>
      </c>
      <c r="H277" s="185">
        <v>5.99</v>
      </c>
      <c r="I277" s="185">
        <f>ROUND(E277*H277,2)</f>
        <v>31.75</v>
      </c>
      <c r="J277" s="185">
        <v>54.91</v>
      </c>
      <c r="K277" s="185">
        <f>ROUND(E277*J277,2)</f>
        <v>291.02</v>
      </c>
      <c r="L277" s="185">
        <v>21</v>
      </c>
      <c r="M277" s="185">
        <f>G277*(1+L277/100)</f>
        <v>0</v>
      </c>
      <c r="N277" s="185">
        <v>6.0000000000000002E-5</v>
      </c>
      <c r="O277" s="185">
        <f>ROUND(E277*N277,2)</f>
        <v>0</v>
      </c>
      <c r="P277" s="185">
        <v>0</v>
      </c>
      <c r="Q277" s="185">
        <f>ROUND(E277*P277,2)</f>
        <v>0</v>
      </c>
      <c r="R277" s="186" t="s">
        <v>443</v>
      </c>
      <c r="S277" s="185" t="s">
        <v>134</v>
      </c>
      <c r="T277" s="162"/>
      <c r="U277" s="162"/>
      <c r="V277" s="162"/>
      <c r="W277" s="162"/>
      <c r="X277" s="162"/>
      <c r="Y277" s="162"/>
      <c r="Z277" s="162"/>
      <c r="AA277" s="162"/>
      <c r="AB277" s="162"/>
      <c r="AC277" s="162"/>
      <c r="AD277" s="162"/>
      <c r="AE277" s="162" t="s">
        <v>135</v>
      </c>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row>
    <row r="278" spans="1:60" outlineLevel="1" x14ac:dyDescent="0.25">
      <c r="A278" s="163"/>
      <c r="B278" s="174"/>
      <c r="C278" s="194" t="s">
        <v>453</v>
      </c>
      <c r="D278" s="177"/>
      <c r="E278" s="181">
        <v>5.3</v>
      </c>
      <c r="F278" s="185"/>
      <c r="G278" s="185"/>
      <c r="H278" s="185"/>
      <c r="I278" s="185"/>
      <c r="J278" s="185"/>
      <c r="K278" s="185"/>
      <c r="L278" s="185"/>
      <c r="M278" s="185"/>
      <c r="N278" s="185"/>
      <c r="O278" s="185"/>
      <c r="P278" s="185"/>
      <c r="Q278" s="185"/>
      <c r="R278" s="186"/>
      <c r="S278" s="185"/>
      <c r="T278" s="162"/>
      <c r="U278" s="162"/>
      <c r="V278" s="162"/>
      <c r="W278" s="162"/>
      <c r="X278" s="162"/>
      <c r="Y278" s="162"/>
      <c r="Z278" s="162"/>
      <c r="AA278" s="162"/>
      <c r="AB278" s="162"/>
      <c r="AC278" s="162"/>
      <c r="AD278" s="162"/>
      <c r="AE278" s="162" t="s">
        <v>137</v>
      </c>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row>
    <row r="279" spans="1:60" outlineLevel="1" x14ac:dyDescent="0.25">
      <c r="A279" s="163">
        <v>75</v>
      </c>
      <c r="B279" s="174" t="s">
        <v>454</v>
      </c>
      <c r="C279" s="193" t="s">
        <v>455</v>
      </c>
      <c r="D279" s="176" t="s">
        <v>456</v>
      </c>
      <c r="E279" s="180">
        <v>330</v>
      </c>
      <c r="F279" s="185">
        <v>0</v>
      </c>
      <c r="G279" s="185">
        <f>ROUND(E279*F279,2)</f>
        <v>0</v>
      </c>
      <c r="H279" s="185">
        <v>4.9800000000000004</v>
      </c>
      <c r="I279" s="185">
        <f>ROUND(E279*H279,2)</f>
        <v>1643.4</v>
      </c>
      <c r="J279" s="185">
        <v>19.920000000000002</v>
      </c>
      <c r="K279" s="185">
        <f>ROUND(E279*J279,2)</f>
        <v>6573.6</v>
      </c>
      <c r="L279" s="185">
        <v>21</v>
      </c>
      <c r="M279" s="185">
        <f>G279*(1+L279/100)</f>
        <v>0</v>
      </c>
      <c r="N279" s="185">
        <v>5.0000000000000002E-5</v>
      </c>
      <c r="O279" s="185">
        <f>ROUND(E279*N279,2)</f>
        <v>0.02</v>
      </c>
      <c r="P279" s="185">
        <v>1E-3</v>
      </c>
      <c r="Q279" s="185">
        <f>ROUND(E279*P279,2)</f>
        <v>0.33</v>
      </c>
      <c r="R279" s="186" t="s">
        <v>443</v>
      </c>
      <c r="S279" s="185" t="s">
        <v>134</v>
      </c>
      <c r="T279" s="162"/>
      <c r="U279" s="162"/>
      <c r="V279" s="162"/>
      <c r="W279" s="162"/>
      <c r="X279" s="162"/>
      <c r="Y279" s="162"/>
      <c r="Z279" s="162"/>
      <c r="AA279" s="162"/>
      <c r="AB279" s="162"/>
      <c r="AC279" s="162"/>
      <c r="AD279" s="162"/>
      <c r="AE279" s="162" t="s">
        <v>135</v>
      </c>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row>
    <row r="280" spans="1:60" outlineLevel="1" x14ac:dyDescent="0.25">
      <c r="A280" s="163"/>
      <c r="B280" s="174"/>
      <c r="C280" s="194" t="s">
        <v>457</v>
      </c>
      <c r="D280" s="177"/>
      <c r="E280" s="181">
        <v>80</v>
      </c>
      <c r="F280" s="185"/>
      <c r="G280" s="185"/>
      <c r="H280" s="185"/>
      <c r="I280" s="185"/>
      <c r="J280" s="185"/>
      <c r="K280" s="185"/>
      <c r="L280" s="185"/>
      <c r="M280" s="185"/>
      <c r="N280" s="185"/>
      <c r="O280" s="185"/>
      <c r="P280" s="185"/>
      <c r="Q280" s="185"/>
      <c r="R280" s="186"/>
      <c r="S280" s="185"/>
      <c r="T280" s="162"/>
      <c r="U280" s="162"/>
      <c r="V280" s="162"/>
      <c r="W280" s="162"/>
      <c r="X280" s="162"/>
      <c r="Y280" s="162"/>
      <c r="Z280" s="162"/>
      <c r="AA280" s="162"/>
      <c r="AB280" s="162"/>
      <c r="AC280" s="162"/>
      <c r="AD280" s="162"/>
      <c r="AE280" s="162" t="s">
        <v>137</v>
      </c>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row>
    <row r="281" spans="1:60" outlineLevel="1" x14ac:dyDescent="0.25">
      <c r="A281" s="163"/>
      <c r="B281" s="174"/>
      <c r="C281" s="194" t="s">
        <v>458</v>
      </c>
      <c r="D281" s="177"/>
      <c r="E281" s="181">
        <v>160</v>
      </c>
      <c r="F281" s="185"/>
      <c r="G281" s="185"/>
      <c r="H281" s="185"/>
      <c r="I281" s="185"/>
      <c r="J281" s="185"/>
      <c r="K281" s="185"/>
      <c r="L281" s="185"/>
      <c r="M281" s="185"/>
      <c r="N281" s="185"/>
      <c r="O281" s="185"/>
      <c r="P281" s="185"/>
      <c r="Q281" s="185"/>
      <c r="R281" s="186"/>
      <c r="S281" s="185"/>
      <c r="T281" s="162"/>
      <c r="U281" s="162"/>
      <c r="V281" s="162"/>
      <c r="W281" s="162"/>
      <c r="X281" s="162"/>
      <c r="Y281" s="162"/>
      <c r="Z281" s="162"/>
      <c r="AA281" s="162"/>
      <c r="AB281" s="162"/>
      <c r="AC281" s="162"/>
      <c r="AD281" s="162"/>
      <c r="AE281" s="162" t="s">
        <v>137</v>
      </c>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row>
    <row r="282" spans="1:60" outlineLevel="1" x14ac:dyDescent="0.25">
      <c r="A282" s="163"/>
      <c r="B282" s="174"/>
      <c r="C282" s="194" t="s">
        <v>459</v>
      </c>
      <c r="D282" s="177"/>
      <c r="E282" s="181">
        <v>90</v>
      </c>
      <c r="F282" s="185"/>
      <c r="G282" s="185"/>
      <c r="H282" s="185"/>
      <c r="I282" s="185"/>
      <c r="J282" s="185"/>
      <c r="K282" s="185"/>
      <c r="L282" s="185"/>
      <c r="M282" s="185"/>
      <c r="N282" s="185"/>
      <c r="O282" s="185"/>
      <c r="P282" s="185"/>
      <c r="Q282" s="185"/>
      <c r="R282" s="186"/>
      <c r="S282" s="185"/>
      <c r="T282" s="162"/>
      <c r="U282" s="162"/>
      <c r="V282" s="162"/>
      <c r="W282" s="162"/>
      <c r="X282" s="162"/>
      <c r="Y282" s="162"/>
      <c r="Z282" s="162"/>
      <c r="AA282" s="162"/>
      <c r="AB282" s="162"/>
      <c r="AC282" s="162"/>
      <c r="AD282" s="162"/>
      <c r="AE282" s="162" t="s">
        <v>137</v>
      </c>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row>
    <row r="283" spans="1:60" outlineLevel="1" x14ac:dyDescent="0.25">
      <c r="A283" s="163">
        <v>76</v>
      </c>
      <c r="B283" s="174" t="s">
        <v>460</v>
      </c>
      <c r="C283" s="193" t="s">
        <v>461</v>
      </c>
      <c r="D283" s="176" t="s">
        <v>456</v>
      </c>
      <c r="E283" s="180">
        <v>150</v>
      </c>
      <c r="F283" s="185">
        <v>0</v>
      </c>
      <c r="G283" s="185">
        <f>ROUND(E283*F283,2)</f>
        <v>0</v>
      </c>
      <c r="H283" s="185">
        <v>5.07</v>
      </c>
      <c r="I283" s="185">
        <f>ROUND(E283*H283,2)</f>
        <v>760.5</v>
      </c>
      <c r="J283" s="185">
        <v>17.23</v>
      </c>
      <c r="K283" s="185">
        <f>ROUND(E283*J283,2)</f>
        <v>2584.5</v>
      </c>
      <c r="L283" s="185">
        <v>21</v>
      </c>
      <c r="M283" s="185">
        <f>G283*(1+L283/100)</f>
        <v>0</v>
      </c>
      <c r="N283" s="185">
        <v>5.0000000000000002E-5</v>
      </c>
      <c r="O283" s="185">
        <f>ROUND(E283*N283,2)</f>
        <v>0.01</v>
      </c>
      <c r="P283" s="185">
        <v>1E-3</v>
      </c>
      <c r="Q283" s="185">
        <f>ROUND(E283*P283,2)</f>
        <v>0.15</v>
      </c>
      <c r="R283" s="186" t="s">
        <v>443</v>
      </c>
      <c r="S283" s="185" t="s">
        <v>134</v>
      </c>
      <c r="T283" s="162"/>
      <c r="U283" s="162"/>
      <c r="V283" s="162"/>
      <c r="W283" s="162"/>
      <c r="X283" s="162"/>
      <c r="Y283" s="162"/>
      <c r="Z283" s="162"/>
      <c r="AA283" s="162"/>
      <c r="AB283" s="162"/>
      <c r="AC283" s="162"/>
      <c r="AD283" s="162"/>
      <c r="AE283" s="162" t="s">
        <v>135</v>
      </c>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row>
    <row r="284" spans="1:60" outlineLevel="1" x14ac:dyDescent="0.25">
      <c r="A284" s="163"/>
      <c r="B284" s="174"/>
      <c r="C284" s="194" t="s">
        <v>462</v>
      </c>
      <c r="D284" s="177"/>
      <c r="E284" s="181">
        <v>150</v>
      </c>
      <c r="F284" s="185"/>
      <c r="G284" s="185"/>
      <c r="H284" s="185"/>
      <c r="I284" s="185"/>
      <c r="J284" s="185"/>
      <c r="K284" s="185"/>
      <c r="L284" s="185"/>
      <c r="M284" s="185"/>
      <c r="N284" s="185"/>
      <c r="O284" s="185"/>
      <c r="P284" s="185"/>
      <c r="Q284" s="185"/>
      <c r="R284" s="186"/>
      <c r="S284" s="185"/>
      <c r="T284" s="162"/>
      <c r="U284" s="162"/>
      <c r="V284" s="162"/>
      <c r="W284" s="162"/>
      <c r="X284" s="162"/>
      <c r="Y284" s="162"/>
      <c r="Z284" s="162"/>
      <c r="AA284" s="162"/>
      <c r="AB284" s="162"/>
      <c r="AC284" s="162"/>
      <c r="AD284" s="162"/>
      <c r="AE284" s="162" t="s">
        <v>137</v>
      </c>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row>
    <row r="285" spans="1:60" ht="20.399999999999999" outlineLevel="1" x14ac:dyDescent="0.25">
      <c r="A285" s="163">
        <v>77</v>
      </c>
      <c r="B285" s="174" t="s">
        <v>463</v>
      </c>
      <c r="C285" s="193" t="s">
        <v>464</v>
      </c>
      <c r="D285" s="176" t="s">
        <v>174</v>
      </c>
      <c r="E285" s="180">
        <v>163.53716</v>
      </c>
      <c r="F285" s="185">
        <v>0</v>
      </c>
      <c r="G285" s="185">
        <f>ROUND(E285*F285,2)</f>
        <v>0</v>
      </c>
      <c r="H285" s="185">
        <v>21.09</v>
      </c>
      <c r="I285" s="185">
        <f>ROUND(E285*H285,2)</f>
        <v>3449</v>
      </c>
      <c r="J285" s="185">
        <v>166.71</v>
      </c>
      <c r="K285" s="185">
        <f>ROUND(E285*J285,2)</f>
        <v>27263.279999999999</v>
      </c>
      <c r="L285" s="185">
        <v>21</v>
      </c>
      <c r="M285" s="185">
        <f>G285*(1+L285/100)</f>
        <v>0</v>
      </c>
      <c r="N285" s="185">
        <v>6.0000000000000002E-5</v>
      </c>
      <c r="O285" s="185">
        <f>ROUND(E285*N285,2)</f>
        <v>0.01</v>
      </c>
      <c r="P285" s="185">
        <v>0</v>
      </c>
      <c r="Q285" s="185">
        <f>ROUND(E285*P285,2)</f>
        <v>0</v>
      </c>
      <c r="R285" s="186"/>
      <c r="S285" s="185" t="s">
        <v>154</v>
      </c>
      <c r="T285" s="162"/>
      <c r="U285" s="162"/>
      <c r="V285" s="162"/>
      <c r="W285" s="162"/>
      <c r="X285" s="162"/>
      <c r="Y285" s="162"/>
      <c r="Z285" s="162"/>
      <c r="AA285" s="162"/>
      <c r="AB285" s="162"/>
      <c r="AC285" s="162"/>
      <c r="AD285" s="162"/>
      <c r="AE285" s="162" t="s">
        <v>135</v>
      </c>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row>
    <row r="286" spans="1:60" outlineLevel="1" x14ac:dyDescent="0.25">
      <c r="A286" s="163"/>
      <c r="B286" s="174"/>
      <c r="C286" s="322" t="s">
        <v>465</v>
      </c>
      <c r="D286" s="323"/>
      <c r="E286" s="324"/>
      <c r="F286" s="325"/>
      <c r="G286" s="326"/>
      <c r="H286" s="185"/>
      <c r="I286" s="185"/>
      <c r="J286" s="185"/>
      <c r="K286" s="185"/>
      <c r="L286" s="185"/>
      <c r="M286" s="185"/>
      <c r="N286" s="185"/>
      <c r="O286" s="185"/>
      <c r="P286" s="185"/>
      <c r="Q286" s="185"/>
      <c r="R286" s="186"/>
      <c r="S286" s="185"/>
      <c r="T286" s="162"/>
      <c r="U286" s="162"/>
      <c r="V286" s="162"/>
      <c r="W286" s="162"/>
      <c r="X286" s="162"/>
      <c r="Y286" s="162"/>
      <c r="Z286" s="162"/>
      <c r="AA286" s="162"/>
      <c r="AB286" s="162"/>
      <c r="AC286" s="162"/>
      <c r="AD286" s="162"/>
      <c r="AE286" s="162" t="s">
        <v>164</v>
      </c>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71" t="str">
        <f>C286</f>
        <v>Dodávka a montáž nosných ocelových lan a pletiva pro popínavé rostiliny po fasádních stěnách.</v>
      </c>
      <c r="BB286" s="162"/>
      <c r="BC286" s="162"/>
      <c r="BD286" s="162"/>
      <c r="BE286" s="162"/>
      <c r="BF286" s="162"/>
      <c r="BG286" s="162"/>
      <c r="BH286" s="162"/>
    </row>
    <row r="287" spans="1:60" outlineLevel="1" x14ac:dyDescent="0.25">
      <c r="A287" s="163"/>
      <c r="B287" s="174"/>
      <c r="C287" s="194" t="s">
        <v>171</v>
      </c>
      <c r="D287" s="177"/>
      <c r="E287" s="181">
        <v>163.53716</v>
      </c>
      <c r="F287" s="185"/>
      <c r="G287" s="185"/>
      <c r="H287" s="185"/>
      <c r="I287" s="185"/>
      <c r="J287" s="185"/>
      <c r="K287" s="185"/>
      <c r="L287" s="185"/>
      <c r="M287" s="185"/>
      <c r="N287" s="185"/>
      <c r="O287" s="185"/>
      <c r="P287" s="185"/>
      <c r="Q287" s="185"/>
      <c r="R287" s="186"/>
      <c r="S287" s="185"/>
      <c r="T287" s="162"/>
      <c r="U287" s="162"/>
      <c r="V287" s="162"/>
      <c r="W287" s="162"/>
      <c r="X287" s="162"/>
      <c r="Y287" s="162"/>
      <c r="Z287" s="162"/>
      <c r="AA287" s="162"/>
      <c r="AB287" s="162"/>
      <c r="AC287" s="162"/>
      <c r="AD287" s="162"/>
      <c r="AE287" s="162" t="s">
        <v>137</v>
      </c>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row>
    <row r="288" spans="1:60" ht="20.399999999999999" outlineLevel="1" x14ac:dyDescent="0.25">
      <c r="A288" s="163">
        <v>78</v>
      </c>
      <c r="B288" s="174" t="s">
        <v>466</v>
      </c>
      <c r="C288" s="193" t="s">
        <v>467</v>
      </c>
      <c r="D288" s="176" t="s">
        <v>456</v>
      </c>
      <c r="E288" s="180">
        <v>80</v>
      </c>
      <c r="F288" s="185">
        <v>0</v>
      </c>
      <c r="G288" s="185">
        <f>ROUND(E288*F288,2)</f>
        <v>0</v>
      </c>
      <c r="H288" s="185">
        <v>15</v>
      </c>
      <c r="I288" s="185">
        <f>ROUND(E288*H288,2)</f>
        <v>1200</v>
      </c>
      <c r="J288" s="185">
        <v>81</v>
      </c>
      <c r="K288" s="185">
        <f>ROUND(E288*J288,2)</f>
        <v>6480</v>
      </c>
      <c r="L288" s="185">
        <v>21</v>
      </c>
      <c r="M288" s="185">
        <f>G288*(1+L288/100)</f>
        <v>0</v>
      </c>
      <c r="N288" s="185">
        <v>5.0000000000000002E-5</v>
      </c>
      <c r="O288" s="185">
        <f>ROUND(E288*N288,2)</f>
        <v>0</v>
      </c>
      <c r="P288" s="185">
        <v>0</v>
      </c>
      <c r="Q288" s="185">
        <f>ROUND(E288*P288,2)</f>
        <v>0</v>
      </c>
      <c r="R288" s="186"/>
      <c r="S288" s="185" t="s">
        <v>154</v>
      </c>
      <c r="T288" s="162"/>
      <c r="U288" s="162"/>
      <c r="V288" s="162"/>
      <c r="W288" s="162"/>
      <c r="X288" s="162"/>
      <c r="Y288" s="162"/>
      <c r="Z288" s="162"/>
      <c r="AA288" s="162"/>
      <c r="AB288" s="162"/>
      <c r="AC288" s="162"/>
      <c r="AD288" s="162"/>
      <c r="AE288" s="162" t="s">
        <v>135</v>
      </c>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row>
    <row r="289" spans="1:60" outlineLevel="1" x14ac:dyDescent="0.25">
      <c r="A289" s="163"/>
      <c r="B289" s="174"/>
      <c r="C289" s="322" t="s">
        <v>468</v>
      </c>
      <c r="D289" s="323"/>
      <c r="E289" s="324"/>
      <c r="F289" s="325"/>
      <c r="G289" s="326"/>
      <c r="H289" s="185"/>
      <c r="I289" s="185"/>
      <c r="J289" s="185"/>
      <c r="K289" s="185"/>
      <c r="L289" s="185"/>
      <c r="M289" s="185"/>
      <c r="N289" s="185"/>
      <c r="O289" s="185"/>
      <c r="P289" s="185"/>
      <c r="Q289" s="185"/>
      <c r="R289" s="186"/>
      <c r="S289" s="185"/>
      <c r="T289" s="162"/>
      <c r="U289" s="162"/>
      <c r="V289" s="162"/>
      <c r="W289" s="162"/>
      <c r="X289" s="162"/>
      <c r="Y289" s="162"/>
      <c r="Z289" s="162"/>
      <c r="AA289" s="162"/>
      <c r="AB289" s="162"/>
      <c r="AC289" s="162"/>
      <c r="AD289" s="162"/>
      <c r="AE289" s="162" t="s">
        <v>164</v>
      </c>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71" t="str">
        <f>C289</f>
        <v>Zámečnický výrobek Z18 = ocelové zábradlí.</v>
      </c>
      <c r="BB289" s="162"/>
      <c r="BC289" s="162"/>
      <c r="BD289" s="162"/>
      <c r="BE289" s="162"/>
      <c r="BF289" s="162"/>
      <c r="BG289" s="162"/>
      <c r="BH289" s="162"/>
    </row>
    <row r="290" spans="1:60" outlineLevel="1" x14ac:dyDescent="0.25">
      <c r="A290" s="163"/>
      <c r="B290" s="174"/>
      <c r="C290" s="322" t="s">
        <v>469</v>
      </c>
      <c r="D290" s="323"/>
      <c r="E290" s="324"/>
      <c r="F290" s="325"/>
      <c r="G290" s="326"/>
      <c r="H290" s="185"/>
      <c r="I290" s="185"/>
      <c r="J290" s="185"/>
      <c r="K290" s="185"/>
      <c r="L290" s="185"/>
      <c r="M290" s="185"/>
      <c r="N290" s="185"/>
      <c r="O290" s="185"/>
      <c r="P290" s="185"/>
      <c r="Q290" s="185"/>
      <c r="R290" s="186"/>
      <c r="S290" s="185"/>
      <c r="T290" s="162"/>
      <c r="U290" s="162"/>
      <c r="V290" s="162"/>
      <c r="W290" s="162"/>
      <c r="X290" s="162"/>
      <c r="Y290" s="162"/>
      <c r="Z290" s="162"/>
      <c r="AA290" s="162"/>
      <c r="AB290" s="162"/>
      <c r="AC290" s="162"/>
      <c r="AD290" s="162"/>
      <c r="AE290" s="162" t="s">
        <v>164</v>
      </c>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71" t="str">
        <f>C290</f>
        <v>Kompletní dodávka a montáž, včetně materiálu a výrobní dokumentace. Přesná specifikace viz. PD.</v>
      </c>
      <c r="BB290" s="162"/>
      <c r="BC290" s="162"/>
      <c r="BD290" s="162"/>
      <c r="BE290" s="162"/>
      <c r="BF290" s="162"/>
      <c r="BG290" s="162"/>
      <c r="BH290" s="162"/>
    </row>
    <row r="291" spans="1:60" outlineLevel="1" x14ac:dyDescent="0.25">
      <c r="A291" s="163"/>
      <c r="B291" s="174"/>
      <c r="C291" s="194" t="s">
        <v>470</v>
      </c>
      <c r="D291" s="177"/>
      <c r="E291" s="181">
        <v>80</v>
      </c>
      <c r="F291" s="185"/>
      <c r="G291" s="185"/>
      <c r="H291" s="185"/>
      <c r="I291" s="185"/>
      <c r="J291" s="185"/>
      <c r="K291" s="185"/>
      <c r="L291" s="185"/>
      <c r="M291" s="185"/>
      <c r="N291" s="185"/>
      <c r="O291" s="185"/>
      <c r="P291" s="185"/>
      <c r="Q291" s="185"/>
      <c r="R291" s="186"/>
      <c r="S291" s="185"/>
      <c r="T291" s="162"/>
      <c r="U291" s="162"/>
      <c r="V291" s="162"/>
      <c r="W291" s="162"/>
      <c r="X291" s="162"/>
      <c r="Y291" s="162"/>
      <c r="Z291" s="162"/>
      <c r="AA291" s="162"/>
      <c r="AB291" s="162"/>
      <c r="AC291" s="162"/>
      <c r="AD291" s="162"/>
      <c r="AE291" s="162" t="s">
        <v>137</v>
      </c>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row>
    <row r="292" spans="1:60" ht="20.399999999999999" outlineLevel="1" x14ac:dyDescent="0.25">
      <c r="A292" s="163">
        <v>79</v>
      </c>
      <c r="B292" s="174" t="s">
        <v>471</v>
      </c>
      <c r="C292" s="193" t="s">
        <v>472</v>
      </c>
      <c r="D292" s="176" t="s">
        <v>456</v>
      </c>
      <c r="E292" s="180">
        <v>240</v>
      </c>
      <c r="F292" s="185">
        <v>0</v>
      </c>
      <c r="G292" s="185">
        <f>ROUND(E292*F292,2)</f>
        <v>0</v>
      </c>
      <c r="H292" s="185">
        <v>27</v>
      </c>
      <c r="I292" s="185">
        <f>ROUND(E292*H292,2)</f>
        <v>6480</v>
      </c>
      <c r="J292" s="185">
        <v>112</v>
      </c>
      <c r="K292" s="185">
        <f>ROUND(E292*J292,2)</f>
        <v>26880</v>
      </c>
      <c r="L292" s="185">
        <v>21</v>
      </c>
      <c r="M292" s="185">
        <f>G292*(1+L292/100)</f>
        <v>0</v>
      </c>
      <c r="N292" s="185">
        <v>5.0000000000000002E-5</v>
      </c>
      <c r="O292" s="185">
        <f>ROUND(E292*N292,2)</f>
        <v>0.01</v>
      </c>
      <c r="P292" s="185">
        <v>0</v>
      </c>
      <c r="Q292" s="185">
        <f>ROUND(E292*P292,2)</f>
        <v>0</v>
      </c>
      <c r="R292" s="186"/>
      <c r="S292" s="185" t="s">
        <v>154</v>
      </c>
      <c r="T292" s="162"/>
      <c r="U292" s="162"/>
      <c r="V292" s="162"/>
      <c r="W292" s="162"/>
      <c r="X292" s="162"/>
      <c r="Y292" s="162"/>
      <c r="Z292" s="162"/>
      <c r="AA292" s="162"/>
      <c r="AB292" s="162"/>
      <c r="AC292" s="162"/>
      <c r="AD292" s="162"/>
      <c r="AE292" s="162" t="s">
        <v>135</v>
      </c>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row>
    <row r="293" spans="1:60" outlineLevel="1" x14ac:dyDescent="0.25">
      <c r="A293" s="163"/>
      <c r="B293" s="174"/>
      <c r="C293" s="322" t="s">
        <v>473</v>
      </c>
      <c r="D293" s="323"/>
      <c r="E293" s="324"/>
      <c r="F293" s="325"/>
      <c r="G293" s="326"/>
      <c r="H293" s="185"/>
      <c r="I293" s="185"/>
      <c r="J293" s="185"/>
      <c r="K293" s="185"/>
      <c r="L293" s="185"/>
      <c r="M293" s="185"/>
      <c r="N293" s="185"/>
      <c r="O293" s="185"/>
      <c r="P293" s="185"/>
      <c r="Q293" s="185"/>
      <c r="R293" s="186"/>
      <c r="S293" s="185"/>
      <c r="T293" s="162"/>
      <c r="U293" s="162"/>
      <c r="V293" s="162"/>
      <c r="W293" s="162"/>
      <c r="X293" s="162"/>
      <c r="Y293" s="162"/>
      <c r="Z293" s="162"/>
      <c r="AA293" s="162"/>
      <c r="AB293" s="162"/>
      <c r="AC293" s="162"/>
      <c r="AD293" s="162"/>
      <c r="AE293" s="162" t="s">
        <v>164</v>
      </c>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71" t="str">
        <f>C293</f>
        <v>Zámečnický výrobek Z17 = přístřešek před vstupem.</v>
      </c>
      <c r="BB293" s="162"/>
      <c r="BC293" s="162"/>
      <c r="BD293" s="162"/>
      <c r="BE293" s="162"/>
      <c r="BF293" s="162"/>
      <c r="BG293" s="162"/>
      <c r="BH293" s="162"/>
    </row>
    <row r="294" spans="1:60" outlineLevel="1" x14ac:dyDescent="0.25">
      <c r="A294" s="163"/>
      <c r="B294" s="174"/>
      <c r="C294" s="322" t="s">
        <v>469</v>
      </c>
      <c r="D294" s="323"/>
      <c r="E294" s="324"/>
      <c r="F294" s="325"/>
      <c r="G294" s="326"/>
      <c r="H294" s="185"/>
      <c r="I294" s="185"/>
      <c r="J294" s="185"/>
      <c r="K294" s="185"/>
      <c r="L294" s="185"/>
      <c r="M294" s="185"/>
      <c r="N294" s="185"/>
      <c r="O294" s="185"/>
      <c r="P294" s="185"/>
      <c r="Q294" s="185"/>
      <c r="R294" s="186"/>
      <c r="S294" s="185"/>
      <c r="T294" s="162"/>
      <c r="U294" s="162"/>
      <c r="V294" s="162"/>
      <c r="W294" s="162"/>
      <c r="X294" s="162"/>
      <c r="Y294" s="162"/>
      <c r="Z294" s="162"/>
      <c r="AA294" s="162"/>
      <c r="AB294" s="162"/>
      <c r="AC294" s="162"/>
      <c r="AD294" s="162"/>
      <c r="AE294" s="162" t="s">
        <v>164</v>
      </c>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71" t="str">
        <f>C294</f>
        <v>Kompletní dodávka a montáž, včetně materiálu a výrobní dokumentace. Přesná specifikace viz. PD.</v>
      </c>
      <c r="BB294" s="162"/>
      <c r="BC294" s="162"/>
      <c r="BD294" s="162"/>
      <c r="BE294" s="162"/>
      <c r="BF294" s="162"/>
      <c r="BG294" s="162"/>
      <c r="BH294" s="162"/>
    </row>
    <row r="295" spans="1:60" outlineLevel="1" x14ac:dyDescent="0.25">
      <c r="A295" s="163"/>
      <c r="B295" s="174"/>
      <c r="C295" s="194" t="s">
        <v>474</v>
      </c>
      <c r="D295" s="177"/>
      <c r="E295" s="181">
        <v>240</v>
      </c>
      <c r="F295" s="185"/>
      <c r="G295" s="185"/>
      <c r="H295" s="185"/>
      <c r="I295" s="185"/>
      <c r="J295" s="185"/>
      <c r="K295" s="185"/>
      <c r="L295" s="185"/>
      <c r="M295" s="185"/>
      <c r="N295" s="185"/>
      <c r="O295" s="185"/>
      <c r="P295" s="185"/>
      <c r="Q295" s="185"/>
      <c r="R295" s="186"/>
      <c r="S295" s="185"/>
      <c r="T295" s="162"/>
      <c r="U295" s="162"/>
      <c r="V295" s="162"/>
      <c r="W295" s="162"/>
      <c r="X295" s="162"/>
      <c r="Y295" s="162"/>
      <c r="Z295" s="162"/>
      <c r="AA295" s="162"/>
      <c r="AB295" s="162"/>
      <c r="AC295" s="162"/>
      <c r="AD295" s="162"/>
      <c r="AE295" s="162" t="s">
        <v>137</v>
      </c>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row>
    <row r="296" spans="1:60" ht="20.399999999999999" outlineLevel="1" x14ac:dyDescent="0.25">
      <c r="A296" s="163">
        <v>80</v>
      </c>
      <c r="B296" s="174" t="s">
        <v>475</v>
      </c>
      <c r="C296" s="193" t="s">
        <v>476</v>
      </c>
      <c r="D296" s="176" t="s">
        <v>477</v>
      </c>
      <c r="E296" s="180">
        <v>1</v>
      </c>
      <c r="F296" s="185">
        <f>SUM('závady OK'!M13:P13)</f>
        <v>0</v>
      </c>
      <c r="G296" s="185">
        <f>ROUND(E296*F296,2)</f>
        <v>0</v>
      </c>
      <c r="H296" s="185">
        <v>0</v>
      </c>
      <c r="I296" s="185">
        <f>ROUND(E296*H296,2)</f>
        <v>0</v>
      </c>
      <c r="J296" s="185">
        <v>604912</v>
      </c>
      <c r="K296" s="185">
        <f>ROUND(E296*J296,2)</f>
        <v>604912</v>
      </c>
      <c r="L296" s="185">
        <v>21</v>
      </c>
      <c r="M296" s="185">
        <f>G296*(1+L296/100)</f>
        <v>0</v>
      </c>
      <c r="N296" s="185">
        <v>0</v>
      </c>
      <c r="O296" s="185">
        <f>ROUND(E296*N296,2)</f>
        <v>0</v>
      </c>
      <c r="P296" s="185">
        <v>0</v>
      </c>
      <c r="Q296" s="185">
        <f>ROUND(E296*P296,2)</f>
        <v>0</v>
      </c>
      <c r="R296" s="186"/>
      <c r="S296" s="185" t="s">
        <v>154</v>
      </c>
      <c r="T296" s="162"/>
      <c r="U296" s="162"/>
      <c r="V296" s="162"/>
      <c r="W296" s="162"/>
      <c r="X296" s="162"/>
      <c r="Y296" s="162"/>
      <c r="Z296" s="162"/>
      <c r="AA296" s="162"/>
      <c r="AB296" s="162"/>
      <c r="AC296" s="162"/>
      <c r="AD296" s="162"/>
      <c r="AE296" s="162" t="s">
        <v>135</v>
      </c>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row>
    <row r="297" spans="1:60" outlineLevel="1" x14ac:dyDescent="0.25">
      <c r="A297" s="163"/>
      <c r="B297" s="174"/>
      <c r="C297" s="194" t="s">
        <v>62</v>
      </c>
      <c r="D297" s="177"/>
      <c r="E297" s="181">
        <v>1</v>
      </c>
      <c r="F297" s="185"/>
      <c r="G297" s="185"/>
      <c r="H297" s="185"/>
      <c r="I297" s="185"/>
      <c r="J297" s="185"/>
      <c r="K297" s="185"/>
      <c r="L297" s="185"/>
      <c r="M297" s="185"/>
      <c r="N297" s="185"/>
      <c r="O297" s="185"/>
      <c r="P297" s="185"/>
      <c r="Q297" s="185"/>
      <c r="R297" s="186"/>
      <c r="S297" s="185"/>
      <c r="T297" s="162"/>
      <c r="U297" s="162"/>
      <c r="V297" s="162"/>
      <c r="W297" s="162"/>
      <c r="X297" s="162"/>
      <c r="Y297" s="162"/>
      <c r="Z297" s="162"/>
      <c r="AA297" s="162"/>
      <c r="AB297" s="162"/>
      <c r="AC297" s="162"/>
      <c r="AD297" s="162"/>
      <c r="AE297" s="162" t="s">
        <v>137</v>
      </c>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row>
    <row r="298" spans="1:60" ht="20.399999999999999" outlineLevel="1" x14ac:dyDescent="0.25">
      <c r="A298" s="163">
        <v>81</v>
      </c>
      <c r="B298" s="174" t="s">
        <v>478</v>
      </c>
      <c r="C298" s="193" t="s">
        <v>479</v>
      </c>
      <c r="D298" s="176" t="s">
        <v>477</v>
      </c>
      <c r="E298" s="180">
        <v>1</v>
      </c>
      <c r="F298" s="185">
        <v>0</v>
      </c>
      <c r="G298" s="185">
        <f>ROUND(E298*F298,2)</f>
        <v>0</v>
      </c>
      <c r="H298" s="185">
        <v>0</v>
      </c>
      <c r="I298" s="185">
        <f>ROUND(E298*H298,2)</f>
        <v>0</v>
      </c>
      <c r="J298" s="185">
        <v>189850</v>
      </c>
      <c r="K298" s="185">
        <f>ROUND(E298*J298,2)</f>
        <v>189850</v>
      </c>
      <c r="L298" s="185">
        <v>21</v>
      </c>
      <c r="M298" s="185">
        <f>G298*(1+L298/100)</f>
        <v>0</v>
      </c>
      <c r="N298" s="185">
        <v>0</v>
      </c>
      <c r="O298" s="185">
        <f>ROUND(E298*N298,2)</f>
        <v>0</v>
      </c>
      <c r="P298" s="185">
        <v>0</v>
      </c>
      <c r="Q298" s="185">
        <f>ROUND(E298*P298,2)</f>
        <v>0</v>
      </c>
      <c r="R298" s="186"/>
      <c r="S298" s="185" t="s">
        <v>154</v>
      </c>
      <c r="T298" s="162"/>
      <c r="U298" s="162"/>
      <c r="V298" s="162"/>
      <c r="W298" s="162"/>
      <c r="X298" s="162"/>
      <c r="Y298" s="162"/>
      <c r="Z298" s="162"/>
      <c r="AA298" s="162"/>
      <c r="AB298" s="162"/>
      <c r="AC298" s="162"/>
      <c r="AD298" s="162"/>
      <c r="AE298" s="162" t="s">
        <v>135</v>
      </c>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row>
    <row r="299" spans="1:60" ht="21" outlineLevel="1" x14ac:dyDescent="0.25">
      <c r="A299" s="163"/>
      <c r="B299" s="174"/>
      <c r="C299" s="322" t="s">
        <v>480</v>
      </c>
      <c r="D299" s="323"/>
      <c r="E299" s="324"/>
      <c r="F299" s="325"/>
      <c r="G299" s="326"/>
      <c r="H299" s="185"/>
      <c r="I299" s="185"/>
      <c r="J299" s="185"/>
      <c r="K299" s="185"/>
      <c r="L299" s="185"/>
      <c r="M299" s="185"/>
      <c r="N299" s="185"/>
      <c r="O299" s="185"/>
      <c r="P299" s="185"/>
      <c r="Q299" s="185"/>
      <c r="R299" s="186"/>
      <c r="S299" s="185"/>
      <c r="T299" s="162"/>
      <c r="U299" s="162"/>
      <c r="V299" s="162"/>
      <c r="W299" s="162"/>
      <c r="X299" s="162"/>
      <c r="Y299" s="162"/>
      <c r="Z299" s="162"/>
      <c r="AA299" s="162"/>
      <c r="AB299" s="162"/>
      <c r="AC299" s="162"/>
      <c r="AD299" s="162"/>
      <c r="AE299" s="162" t="s">
        <v>164</v>
      </c>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71" t="str">
        <f>C299</f>
        <v>Obsahuje všechy potřebné práce spojené s montáži systému + výstupní revizi a předání díla. Přesná specifikace viz PD.</v>
      </c>
      <c r="BB299" s="162"/>
      <c r="BC299" s="162"/>
      <c r="BD299" s="162"/>
      <c r="BE299" s="162"/>
      <c r="BF299" s="162"/>
      <c r="BG299" s="162"/>
      <c r="BH299" s="162"/>
    </row>
    <row r="300" spans="1:60" outlineLevel="1" x14ac:dyDescent="0.25">
      <c r="A300" s="163"/>
      <c r="B300" s="174"/>
      <c r="C300" s="194" t="s">
        <v>62</v>
      </c>
      <c r="D300" s="177"/>
      <c r="E300" s="181">
        <v>1</v>
      </c>
      <c r="F300" s="185"/>
      <c r="G300" s="185"/>
      <c r="H300" s="185"/>
      <c r="I300" s="185"/>
      <c r="J300" s="185"/>
      <c r="K300" s="185"/>
      <c r="L300" s="185"/>
      <c r="M300" s="185"/>
      <c r="N300" s="185"/>
      <c r="O300" s="185"/>
      <c r="P300" s="185"/>
      <c r="Q300" s="185"/>
      <c r="R300" s="186"/>
      <c r="S300" s="185"/>
      <c r="T300" s="162"/>
      <c r="U300" s="162"/>
      <c r="V300" s="162"/>
      <c r="W300" s="162"/>
      <c r="X300" s="162"/>
      <c r="Y300" s="162"/>
      <c r="Z300" s="162"/>
      <c r="AA300" s="162"/>
      <c r="AB300" s="162"/>
      <c r="AC300" s="162"/>
      <c r="AD300" s="162"/>
      <c r="AE300" s="162" t="s">
        <v>137</v>
      </c>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row>
    <row r="301" spans="1:60" outlineLevel="1" x14ac:dyDescent="0.25">
      <c r="A301" s="163">
        <v>82</v>
      </c>
      <c r="B301" s="174" t="s">
        <v>481</v>
      </c>
      <c r="C301" s="193" t="s">
        <v>482</v>
      </c>
      <c r="D301" s="176" t="s">
        <v>483</v>
      </c>
      <c r="E301" s="180">
        <v>10.6</v>
      </c>
      <c r="F301" s="185">
        <v>0</v>
      </c>
      <c r="G301" s="185">
        <f>ROUND(E301*F301,2)</f>
        <v>0</v>
      </c>
      <c r="H301" s="185">
        <v>1800</v>
      </c>
      <c r="I301" s="185">
        <f>ROUND(E301*H301,2)</f>
        <v>19080</v>
      </c>
      <c r="J301" s="185">
        <v>0</v>
      </c>
      <c r="K301" s="185">
        <f>ROUND(E301*J301,2)</f>
        <v>0</v>
      </c>
      <c r="L301" s="185">
        <v>21</v>
      </c>
      <c r="M301" s="185">
        <f>G301*(1+L301/100)</f>
        <v>0</v>
      </c>
      <c r="N301" s="185">
        <v>1.35E-2</v>
      </c>
      <c r="O301" s="185">
        <f>ROUND(E301*N301,2)</f>
        <v>0.14000000000000001</v>
      </c>
      <c r="P301" s="185">
        <v>0</v>
      </c>
      <c r="Q301" s="185">
        <f>ROUND(E301*P301,2)</f>
        <v>0</v>
      </c>
      <c r="R301" s="186" t="s">
        <v>379</v>
      </c>
      <c r="S301" s="185" t="s">
        <v>134</v>
      </c>
      <c r="T301" s="162"/>
      <c r="U301" s="162"/>
      <c r="V301" s="162"/>
      <c r="W301" s="162"/>
      <c r="X301" s="162"/>
      <c r="Y301" s="162"/>
      <c r="Z301" s="162"/>
      <c r="AA301" s="162"/>
      <c r="AB301" s="162"/>
      <c r="AC301" s="162"/>
      <c r="AD301" s="162"/>
      <c r="AE301" s="162" t="s">
        <v>380</v>
      </c>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row>
    <row r="302" spans="1:60" outlineLevel="1" x14ac:dyDescent="0.25">
      <c r="A302" s="163"/>
      <c r="B302" s="174"/>
      <c r="C302" s="322" t="s">
        <v>383</v>
      </c>
      <c r="D302" s="323"/>
      <c r="E302" s="324"/>
      <c r="F302" s="325"/>
      <c r="G302" s="326"/>
      <c r="H302" s="185"/>
      <c r="I302" s="185"/>
      <c r="J302" s="185"/>
      <c r="K302" s="185"/>
      <c r="L302" s="185"/>
      <c r="M302" s="185"/>
      <c r="N302" s="185"/>
      <c r="O302" s="185"/>
      <c r="P302" s="185"/>
      <c r="Q302" s="185"/>
      <c r="R302" s="186"/>
      <c r="S302" s="185"/>
      <c r="T302" s="162"/>
      <c r="U302" s="162"/>
      <c r="V302" s="162"/>
      <c r="W302" s="162"/>
      <c r="X302" s="162"/>
      <c r="Y302" s="162"/>
      <c r="Z302" s="162"/>
      <c r="AA302" s="162"/>
      <c r="AB302" s="162"/>
      <c r="AC302" s="162"/>
      <c r="AD302" s="162"/>
      <c r="AE302" s="162" t="s">
        <v>164</v>
      </c>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71" t="str">
        <f>C302</f>
        <v>Přesná specifikace viz. PD.</v>
      </c>
      <c r="BB302" s="162"/>
      <c r="BC302" s="162"/>
      <c r="BD302" s="162"/>
      <c r="BE302" s="162"/>
      <c r="BF302" s="162"/>
      <c r="BG302" s="162"/>
      <c r="BH302" s="162"/>
    </row>
    <row r="303" spans="1:60" outlineLevel="1" x14ac:dyDescent="0.25">
      <c r="A303" s="163"/>
      <c r="B303" s="174"/>
      <c r="C303" s="194" t="s">
        <v>450</v>
      </c>
      <c r="D303" s="177"/>
      <c r="E303" s="181">
        <v>10.6</v>
      </c>
      <c r="F303" s="185"/>
      <c r="G303" s="185"/>
      <c r="H303" s="185"/>
      <c r="I303" s="185"/>
      <c r="J303" s="185"/>
      <c r="K303" s="185"/>
      <c r="L303" s="185"/>
      <c r="M303" s="185"/>
      <c r="N303" s="185"/>
      <c r="O303" s="185"/>
      <c r="P303" s="185"/>
      <c r="Q303" s="185"/>
      <c r="R303" s="186"/>
      <c r="S303" s="185"/>
      <c r="T303" s="162"/>
      <c r="U303" s="162"/>
      <c r="V303" s="162"/>
      <c r="W303" s="162"/>
      <c r="X303" s="162"/>
      <c r="Y303" s="162"/>
      <c r="Z303" s="162"/>
      <c r="AA303" s="162"/>
      <c r="AB303" s="162"/>
      <c r="AC303" s="162"/>
      <c r="AD303" s="162"/>
      <c r="AE303" s="162" t="s">
        <v>137</v>
      </c>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row>
    <row r="304" spans="1:60" outlineLevel="1" x14ac:dyDescent="0.25">
      <c r="A304" s="163">
        <v>83</v>
      </c>
      <c r="B304" s="174" t="s">
        <v>484</v>
      </c>
      <c r="C304" s="193" t="s">
        <v>485</v>
      </c>
      <c r="D304" s="176" t="s">
        <v>298</v>
      </c>
      <c r="E304" s="180">
        <v>2</v>
      </c>
      <c r="F304" s="185">
        <v>0</v>
      </c>
      <c r="G304" s="185">
        <f>ROUND(E304*F304,2)</f>
        <v>0</v>
      </c>
      <c r="H304" s="185">
        <v>7540</v>
      </c>
      <c r="I304" s="185">
        <f>ROUND(E304*H304,2)</f>
        <v>15080</v>
      </c>
      <c r="J304" s="185">
        <v>0</v>
      </c>
      <c r="K304" s="185">
        <f>ROUND(E304*J304,2)</f>
        <v>0</v>
      </c>
      <c r="L304" s="185">
        <v>21</v>
      </c>
      <c r="M304" s="185">
        <f>G304*(1+L304/100)</f>
        <v>0</v>
      </c>
      <c r="N304" s="185">
        <v>1.7999999999999999E-2</v>
      </c>
      <c r="O304" s="185">
        <f>ROUND(E304*N304,2)</f>
        <v>0.04</v>
      </c>
      <c r="P304" s="185">
        <v>0</v>
      </c>
      <c r="Q304" s="185">
        <f>ROUND(E304*P304,2)</f>
        <v>0</v>
      </c>
      <c r="R304" s="186" t="s">
        <v>379</v>
      </c>
      <c r="S304" s="185" t="s">
        <v>134</v>
      </c>
      <c r="T304" s="162"/>
      <c r="U304" s="162"/>
      <c r="V304" s="162"/>
      <c r="W304" s="162"/>
      <c r="X304" s="162"/>
      <c r="Y304" s="162"/>
      <c r="Z304" s="162"/>
      <c r="AA304" s="162"/>
      <c r="AB304" s="162"/>
      <c r="AC304" s="162"/>
      <c r="AD304" s="162"/>
      <c r="AE304" s="162" t="s">
        <v>380</v>
      </c>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row>
    <row r="305" spans="1:60" outlineLevel="1" x14ac:dyDescent="0.25">
      <c r="A305" s="163"/>
      <c r="B305" s="174"/>
      <c r="C305" s="194" t="s">
        <v>444</v>
      </c>
      <c r="D305" s="177"/>
      <c r="E305" s="181">
        <v>2</v>
      </c>
      <c r="F305" s="185"/>
      <c r="G305" s="185"/>
      <c r="H305" s="185"/>
      <c r="I305" s="185"/>
      <c r="J305" s="185"/>
      <c r="K305" s="185"/>
      <c r="L305" s="185"/>
      <c r="M305" s="185"/>
      <c r="N305" s="185"/>
      <c r="O305" s="185"/>
      <c r="P305" s="185"/>
      <c r="Q305" s="185"/>
      <c r="R305" s="186"/>
      <c r="S305" s="185"/>
      <c r="T305" s="162"/>
      <c r="U305" s="162"/>
      <c r="V305" s="162"/>
      <c r="W305" s="162"/>
      <c r="X305" s="162"/>
      <c r="Y305" s="162"/>
      <c r="Z305" s="162"/>
      <c r="AA305" s="162"/>
      <c r="AB305" s="162"/>
      <c r="AC305" s="162"/>
      <c r="AD305" s="162"/>
      <c r="AE305" s="162" t="s">
        <v>137</v>
      </c>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row>
    <row r="306" spans="1:60" outlineLevel="1" x14ac:dyDescent="0.25">
      <c r="A306" s="163">
        <v>84</v>
      </c>
      <c r="B306" s="174" t="s">
        <v>486</v>
      </c>
      <c r="C306" s="193" t="s">
        <v>487</v>
      </c>
      <c r="D306" s="176" t="s">
        <v>298</v>
      </c>
      <c r="E306" s="180">
        <v>2</v>
      </c>
      <c r="F306" s="185">
        <v>0</v>
      </c>
      <c r="G306" s="185">
        <f>ROUND(E306*F306,2)</f>
        <v>0</v>
      </c>
      <c r="H306" s="185">
        <v>4910</v>
      </c>
      <c r="I306" s="185">
        <f>ROUND(E306*H306,2)</f>
        <v>9820</v>
      </c>
      <c r="J306" s="185">
        <v>0</v>
      </c>
      <c r="K306" s="185">
        <f>ROUND(E306*J306,2)</f>
        <v>0</v>
      </c>
      <c r="L306" s="185">
        <v>21</v>
      </c>
      <c r="M306" s="185">
        <f>G306*(1+L306/100)</f>
        <v>0</v>
      </c>
      <c r="N306" s="185">
        <v>0.02</v>
      </c>
      <c r="O306" s="185">
        <f>ROUND(E306*N306,2)</f>
        <v>0.04</v>
      </c>
      <c r="P306" s="185">
        <v>0</v>
      </c>
      <c r="Q306" s="185">
        <f>ROUND(E306*P306,2)</f>
        <v>0</v>
      </c>
      <c r="R306" s="186" t="s">
        <v>379</v>
      </c>
      <c r="S306" s="185" t="s">
        <v>134</v>
      </c>
      <c r="T306" s="162"/>
      <c r="U306" s="162"/>
      <c r="V306" s="162"/>
      <c r="W306" s="162"/>
      <c r="X306" s="162"/>
      <c r="Y306" s="162"/>
      <c r="Z306" s="162"/>
      <c r="AA306" s="162"/>
      <c r="AB306" s="162"/>
      <c r="AC306" s="162"/>
      <c r="AD306" s="162"/>
      <c r="AE306" s="162" t="s">
        <v>380</v>
      </c>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row>
    <row r="307" spans="1:60" outlineLevel="1" x14ac:dyDescent="0.25">
      <c r="A307" s="163"/>
      <c r="B307" s="174"/>
      <c r="C307" s="194" t="s">
        <v>444</v>
      </c>
      <c r="D307" s="177"/>
      <c r="E307" s="181">
        <v>2</v>
      </c>
      <c r="F307" s="185"/>
      <c r="G307" s="185"/>
      <c r="H307" s="185"/>
      <c r="I307" s="185"/>
      <c r="J307" s="185"/>
      <c r="K307" s="185"/>
      <c r="L307" s="185"/>
      <c r="M307" s="185"/>
      <c r="N307" s="185"/>
      <c r="O307" s="185"/>
      <c r="P307" s="185"/>
      <c r="Q307" s="185"/>
      <c r="R307" s="186"/>
      <c r="S307" s="185"/>
      <c r="T307" s="162"/>
      <c r="U307" s="162"/>
      <c r="V307" s="162"/>
      <c r="W307" s="162"/>
      <c r="X307" s="162"/>
      <c r="Y307" s="162"/>
      <c r="Z307" s="162"/>
      <c r="AA307" s="162"/>
      <c r="AB307" s="162"/>
      <c r="AC307" s="162"/>
      <c r="AD307" s="162"/>
      <c r="AE307" s="162" t="s">
        <v>137</v>
      </c>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row>
    <row r="308" spans="1:60" outlineLevel="1" x14ac:dyDescent="0.25">
      <c r="A308" s="163">
        <v>85</v>
      </c>
      <c r="B308" s="174" t="s">
        <v>488</v>
      </c>
      <c r="C308" s="193" t="s">
        <v>489</v>
      </c>
      <c r="D308" s="176" t="s">
        <v>328</v>
      </c>
      <c r="E308" s="180">
        <v>0.26987</v>
      </c>
      <c r="F308" s="185">
        <v>0</v>
      </c>
      <c r="G308" s="185">
        <f>ROUND(E308*F308,2)</f>
        <v>0</v>
      </c>
      <c r="H308" s="185">
        <v>0</v>
      </c>
      <c r="I308" s="185">
        <f>ROUND(E308*H308,2)</f>
        <v>0</v>
      </c>
      <c r="J308" s="185">
        <v>1151</v>
      </c>
      <c r="K308" s="185">
        <f>ROUND(E308*J308,2)</f>
        <v>310.62</v>
      </c>
      <c r="L308" s="185">
        <v>21</v>
      </c>
      <c r="M308" s="185">
        <f>G308*(1+L308/100)</f>
        <v>0</v>
      </c>
      <c r="N308" s="185">
        <v>0</v>
      </c>
      <c r="O308" s="185">
        <f>ROUND(E308*N308,2)</f>
        <v>0</v>
      </c>
      <c r="P308" s="185">
        <v>0</v>
      </c>
      <c r="Q308" s="185">
        <f>ROUND(E308*P308,2)</f>
        <v>0</v>
      </c>
      <c r="R308" s="186" t="s">
        <v>443</v>
      </c>
      <c r="S308" s="185" t="s">
        <v>134</v>
      </c>
      <c r="T308" s="162"/>
      <c r="U308" s="162"/>
      <c r="V308" s="162"/>
      <c r="W308" s="162"/>
      <c r="X308" s="162"/>
      <c r="Y308" s="162"/>
      <c r="Z308" s="162"/>
      <c r="AA308" s="162"/>
      <c r="AB308" s="162"/>
      <c r="AC308" s="162"/>
      <c r="AD308" s="162"/>
      <c r="AE308" s="162" t="s">
        <v>329</v>
      </c>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row>
    <row r="309" spans="1:60" x14ac:dyDescent="0.25">
      <c r="A309" s="170" t="s">
        <v>128</v>
      </c>
      <c r="B309" s="175" t="s">
        <v>92</v>
      </c>
      <c r="C309" s="195" t="s">
        <v>93</v>
      </c>
      <c r="D309" s="178"/>
      <c r="E309" s="182"/>
      <c r="F309" s="187"/>
      <c r="G309" s="187">
        <f>SUM(G310:G325)</f>
        <v>0</v>
      </c>
      <c r="H309" s="187"/>
      <c r="I309" s="187">
        <f>SUM(I310:I325)</f>
        <v>18168.240000000002</v>
      </c>
      <c r="J309" s="187"/>
      <c r="K309" s="187">
        <f>SUM(K310:K325)</f>
        <v>5324.9299999999994</v>
      </c>
      <c r="L309" s="187"/>
      <c r="M309" s="187">
        <f>SUM(M310:M325)</f>
        <v>0</v>
      </c>
      <c r="N309" s="187"/>
      <c r="O309" s="187">
        <f>SUM(O310:O325)</f>
        <v>0.30000000000000004</v>
      </c>
      <c r="P309" s="187"/>
      <c r="Q309" s="187">
        <f>SUM(Q310:Q325)</f>
        <v>0</v>
      </c>
      <c r="R309" s="188"/>
      <c r="S309" s="187"/>
      <c r="AE309" t="s">
        <v>129</v>
      </c>
    </row>
    <row r="310" spans="1:60" ht="20.399999999999999" outlineLevel="1" x14ac:dyDescent="0.25">
      <c r="A310" s="163">
        <v>86</v>
      </c>
      <c r="B310" s="174" t="s">
        <v>490</v>
      </c>
      <c r="C310" s="193" t="s">
        <v>491</v>
      </c>
      <c r="D310" s="176" t="s">
        <v>132</v>
      </c>
      <c r="E310" s="180">
        <v>10.584</v>
      </c>
      <c r="F310" s="185">
        <v>0</v>
      </c>
      <c r="G310" s="185">
        <f>ROUND(E310*F310,2)</f>
        <v>0</v>
      </c>
      <c r="H310" s="185">
        <v>20.58</v>
      </c>
      <c r="I310" s="185">
        <f>ROUND(E310*H310,2)</f>
        <v>217.82</v>
      </c>
      <c r="J310" s="185">
        <v>18.72</v>
      </c>
      <c r="K310" s="185">
        <f>ROUND(E310*J310,2)</f>
        <v>198.13</v>
      </c>
      <c r="L310" s="185">
        <v>21</v>
      </c>
      <c r="M310" s="185">
        <f>G310*(1+L310/100)</f>
        <v>0</v>
      </c>
      <c r="N310" s="185">
        <v>2.1000000000000001E-4</v>
      </c>
      <c r="O310" s="185">
        <f>ROUND(E310*N310,2)</f>
        <v>0</v>
      </c>
      <c r="P310" s="185">
        <v>0</v>
      </c>
      <c r="Q310" s="185">
        <f>ROUND(E310*P310,2)</f>
        <v>0</v>
      </c>
      <c r="R310" s="186" t="s">
        <v>492</v>
      </c>
      <c r="S310" s="185" t="s">
        <v>134</v>
      </c>
      <c r="T310" s="162"/>
      <c r="U310" s="162"/>
      <c r="V310" s="162"/>
      <c r="W310" s="162"/>
      <c r="X310" s="162"/>
      <c r="Y310" s="162"/>
      <c r="Z310" s="162"/>
      <c r="AA310" s="162"/>
      <c r="AB310" s="162"/>
      <c r="AC310" s="162"/>
      <c r="AD310" s="162"/>
      <c r="AE310" s="162" t="s">
        <v>235</v>
      </c>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row>
    <row r="311" spans="1:60" outlineLevel="1" x14ac:dyDescent="0.25">
      <c r="A311" s="163"/>
      <c r="B311" s="174"/>
      <c r="C311" s="194" t="s">
        <v>291</v>
      </c>
      <c r="D311" s="177"/>
      <c r="E311" s="181">
        <v>3.78</v>
      </c>
      <c r="F311" s="185"/>
      <c r="G311" s="185"/>
      <c r="H311" s="185"/>
      <c r="I311" s="185"/>
      <c r="J311" s="185"/>
      <c r="K311" s="185"/>
      <c r="L311" s="185"/>
      <c r="M311" s="185"/>
      <c r="N311" s="185"/>
      <c r="O311" s="185"/>
      <c r="P311" s="185"/>
      <c r="Q311" s="185"/>
      <c r="R311" s="186"/>
      <c r="S311" s="185"/>
      <c r="T311" s="162"/>
      <c r="U311" s="162"/>
      <c r="V311" s="162"/>
      <c r="W311" s="162"/>
      <c r="X311" s="162"/>
      <c r="Y311" s="162"/>
      <c r="Z311" s="162"/>
      <c r="AA311" s="162"/>
      <c r="AB311" s="162"/>
      <c r="AC311" s="162"/>
      <c r="AD311" s="162"/>
      <c r="AE311" s="162" t="s">
        <v>137</v>
      </c>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row>
    <row r="312" spans="1:60" outlineLevel="1" x14ac:dyDescent="0.25">
      <c r="A312" s="163"/>
      <c r="B312" s="174"/>
      <c r="C312" s="194" t="s">
        <v>292</v>
      </c>
      <c r="D312" s="177"/>
      <c r="E312" s="181">
        <v>3.78</v>
      </c>
      <c r="F312" s="185"/>
      <c r="G312" s="185"/>
      <c r="H312" s="185"/>
      <c r="I312" s="185"/>
      <c r="J312" s="185"/>
      <c r="K312" s="185"/>
      <c r="L312" s="185"/>
      <c r="M312" s="185"/>
      <c r="N312" s="185"/>
      <c r="O312" s="185"/>
      <c r="P312" s="185"/>
      <c r="Q312" s="185"/>
      <c r="R312" s="186"/>
      <c r="S312" s="185"/>
      <c r="T312" s="162"/>
      <c r="U312" s="162"/>
      <c r="V312" s="162"/>
      <c r="W312" s="162"/>
      <c r="X312" s="162"/>
      <c r="Y312" s="162"/>
      <c r="Z312" s="162"/>
      <c r="AA312" s="162"/>
      <c r="AB312" s="162"/>
      <c r="AC312" s="162"/>
      <c r="AD312" s="162"/>
      <c r="AE312" s="162" t="s">
        <v>137</v>
      </c>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row>
    <row r="313" spans="1:60" outlineLevel="1" x14ac:dyDescent="0.25">
      <c r="A313" s="163"/>
      <c r="B313" s="174"/>
      <c r="C313" s="194" t="s">
        <v>293</v>
      </c>
      <c r="D313" s="177"/>
      <c r="E313" s="181">
        <v>3.024</v>
      </c>
      <c r="F313" s="185"/>
      <c r="G313" s="185"/>
      <c r="H313" s="185"/>
      <c r="I313" s="185"/>
      <c r="J313" s="185"/>
      <c r="K313" s="185"/>
      <c r="L313" s="185"/>
      <c r="M313" s="185"/>
      <c r="N313" s="185"/>
      <c r="O313" s="185"/>
      <c r="P313" s="185"/>
      <c r="Q313" s="185"/>
      <c r="R313" s="186"/>
      <c r="S313" s="185"/>
      <c r="T313" s="162"/>
      <c r="U313" s="162"/>
      <c r="V313" s="162"/>
      <c r="W313" s="162"/>
      <c r="X313" s="162"/>
      <c r="Y313" s="162"/>
      <c r="Z313" s="162"/>
      <c r="AA313" s="162"/>
      <c r="AB313" s="162"/>
      <c r="AC313" s="162"/>
      <c r="AD313" s="162"/>
      <c r="AE313" s="162" t="s">
        <v>137</v>
      </c>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row>
    <row r="314" spans="1:60" outlineLevel="1" x14ac:dyDescent="0.25">
      <c r="A314" s="163">
        <v>87</v>
      </c>
      <c r="B314" s="174" t="s">
        <v>493</v>
      </c>
      <c r="C314" s="193" t="s">
        <v>494</v>
      </c>
      <c r="D314" s="176" t="s">
        <v>195</v>
      </c>
      <c r="E314" s="180">
        <v>12.6</v>
      </c>
      <c r="F314" s="185">
        <v>0</v>
      </c>
      <c r="G314" s="185">
        <f>ROUND(E314*F314,2)</f>
        <v>0</v>
      </c>
      <c r="H314" s="185">
        <v>59.87</v>
      </c>
      <c r="I314" s="185">
        <f>ROUND(E314*H314,2)</f>
        <v>754.36</v>
      </c>
      <c r="J314" s="185">
        <v>170.63</v>
      </c>
      <c r="K314" s="185">
        <f>ROUND(E314*J314,2)</f>
        <v>2149.94</v>
      </c>
      <c r="L314" s="185">
        <v>21</v>
      </c>
      <c r="M314" s="185">
        <f>G314*(1+L314/100)</f>
        <v>0</v>
      </c>
      <c r="N314" s="185">
        <v>2.7599999999999999E-3</v>
      </c>
      <c r="O314" s="185">
        <f>ROUND(E314*N314,2)</f>
        <v>0.03</v>
      </c>
      <c r="P314" s="185">
        <v>0</v>
      </c>
      <c r="Q314" s="185">
        <f>ROUND(E314*P314,2)</f>
        <v>0</v>
      </c>
      <c r="R314" s="186" t="s">
        <v>492</v>
      </c>
      <c r="S314" s="185" t="s">
        <v>134</v>
      </c>
      <c r="T314" s="162"/>
      <c r="U314" s="162"/>
      <c r="V314" s="162"/>
      <c r="W314" s="162"/>
      <c r="X314" s="162"/>
      <c r="Y314" s="162"/>
      <c r="Z314" s="162"/>
      <c r="AA314" s="162"/>
      <c r="AB314" s="162"/>
      <c r="AC314" s="162"/>
      <c r="AD314" s="162"/>
      <c r="AE314" s="162" t="s">
        <v>135</v>
      </c>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row>
    <row r="315" spans="1:60" outlineLevel="1" x14ac:dyDescent="0.25">
      <c r="A315" s="163"/>
      <c r="B315" s="174"/>
      <c r="C315" s="194" t="s">
        <v>495</v>
      </c>
      <c r="D315" s="177"/>
      <c r="E315" s="181">
        <v>12.6</v>
      </c>
      <c r="F315" s="185"/>
      <c r="G315" s="185"/>
      <c r="H315" s="185"/>
      <c r="I315" s="185"/>
      <c r="J315" s="185"/>
      <c r="K315" s="185"/>
      <c r="L315" s="185"/>
      <c r="M315" s="185"/>
      <c r="N315" s="185"/>
      <c r="O315" s="185"/>
      <c r="P315" s="185"/>
      <c r="Q315" s="185"/>
      <c r="R315" s="186"/>
      <c r="S315" s="185"/>
      <c r="T315" s="162"/>
      <c r="U315" s="162"/>
      <c r="V315" s="162"/>
      <c r="W315" s="162"/>
      <c r="X315" s="162"/>
      <c r="Y315" s="162"/>
      <c r="Z315" s="162"/>
      <c r="AA315" s="162"/>
      <c r="AB315" s="162"/>
      <c r="AC315" s="162"/>
      <c r="AD315" s="162"/>
      <c r="AE315" s="162" t="s">
        <v>137</v>
      </c>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row>
    <row r="316" spans="1:60" outlineLevel="1" x14ac:dyDescent="0.25">
      <c r="A316" s="163">
        <v>88</v>
      </c>
      <c r="B316" s="174" t="s">
        <v>496</v>
      </c>
      <c r="C316" s="193" t="s">
        <v>497</v>
      </c>
      <c r="D316" s="176" t="s">
        <v>195</v>
      </c>
      <c r="E316" s="180">
        <v>16.8</v>
      </c>
      <c r="F316" s="185">
        <v>0</v>
      </c>
      <c r="G316" s="185">
        <f>ROUND(E316*F316,2)</f>
        <v>0</v>
      </c>
      <c r="H316" s="185">
        <v>49</v>
      </c>
      <c r="I316" s="185">
        <f>ROUND(E316*H316,2)</f>
        <v>823.2</v>
      </c>
      <c r="J316" s="185">
        <v>86</v>
      </c>
      <c r="K316" s="185">
        <f>ROUND(E316*J316,2)</f>
        <v>1444.8</v>
      </c>
      <c r="L316" s="185">
        <v>21</v>
      </c>
      <c r="M316" s="185">
        <f>G316*(1+L316/100)</f>
        <v>0</v>
      </c>
      <c r="N316" s="185">
        <v>2.2300000000000002E-3</v>
      </c>
      <c r="O316" s="185">
        <f>ROUND(E316*N316,2)</f>
        <v>0.04</v>
      </c>
      <c r="P316" s="185">
        <v>0</v>
      </c>
      <c r="Q316" s="185">
        <f>ROUND(E316*P316,2)</f>
        <v>0</v>
      </c>
      <c r="R316" s="186" t="s">
        <v>492</v>
      </c>
      <c r="S316" s="185" t="s">
        <v>134</v>
      </c>
      <c r="T316" s="162"/>
      <c r="U316" s="162"/>
      <c r="V316" s="162"/>
      <c r="W316" s="162"/>
      <c r="X316" s="162"/>
      <c r="Y316" s="162"/>
      <c r="Z316" s="162"/>
      <c r="AA316" s="162"/>
      <c r="AB316" s="162"/>
      <c r="AC316" s="162"/>
      <c r="AD316" s="162"/>
      <c r="AE316" s="162" t="s">
        <v>135</v>
      </c>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row>
    <row r="317" spans="1:60" outlineLevel="1" x14ac:dyDescent="0.25">
      <c r="A317" s="163"/>
      <c r="B317" s="174"/>
      <c r="C317" s="194" t="s">
        <v>498</v>
      </c>
      <c r="D317" s="177"/>
      <c r="E317" s="181">
        <v>16.8</v>
      </c>
      <c r="F317" s="185"/>
      <c r="G317" s="185"/>
      <c r="H317" s="185"/>
      <c r="I317" s="185"/>
      <c r="J317" s="185"/>
      <c r="K317" s="185"/>
      <c r="L317" s="185"/>
      <c r="M317" s="185"/>
      <c r="N317" s="185"/>
      <c r="O317" s="185"/>
      <c r="P317" s="185"/>
      <c r="Q317" s="185"/>
      <c r="R317" s="186"/>
      <c r="S317" s="185"/>
      <c r="T317" s="162"/>
      <c r="U317" s="162"/>
      <c r="V317" s="162"/>
      <c r="W317" s="162"/>
      <c r="X317" s="162"/>
      <c r="Y317" s="162"/>
      <c r="Z317" s="162"/>
      <c r="AA317" s="162"/>
      <c r="AB317" s="162"/>
      <c r="AC317" s="162"/>
      <c r="AD317" s="162"/>
      <c r="AE317" s="162" t="s">
        <v>137</v>
      </c>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row>
    <row r="318" spans="1:60" outlineLevel="1" x14ac:dyDescent="0.25">
      <c r="A318" s="163">
        <v>89</v>
      </c>
      <c r="B318" s="174" t="s">
        <v>499</v>
      </c>
      <c r="C318" s="193" t="s">
        <v>500</v>
      </c>
      <c r="D318" s="176" t="s">
        <v>132</v>
      </c>
      <c r="E318" s="180">
        <v>3.78</v>
      </c>
      <c r="F318" s="185">
        <v>0</v>
      </c>
      <c r="G318" s="185">
        <f>ROUND(E318*F318,2)</f>
        <v>0</v>
      </c>
      <c r="H318" s="185">
        <v>107.11</v>
      </c>
      <c r="I318" s="185">
        <f>ROUND(E318*H318,2)</f>
        <v>404.88</v>
      </c>
      <c r="J318" s="185">
        <v>366.39</v>
      </c>
      <c r="K318" s="185">
        <f>ROUND(E318*J318,2)</f>
        <v>1384.95</v>
      </c>
      <c r="L318" s="185">
        <v>21</v>
      </c>
      <c r="M318" s="185">
        <f>G318*(1+L318/100)</f>
        <v>0</v>
      </c>
      <c r="N318" s="185">
        <v>3.7299999999999998E-3</v>
      </c>
      <c r="O318" s="185">
        <f>ROUND(E318*N318,2)</f>
        <v>0.01</v>
      </c>
      <c r="P318" s="185">
        <v>0</v>
      </c>
      <c r="Q318" s="185">
        <f>ROUND(E318*P318,2)</f>
        <v>0</v>
      </c>
      <c r="R318" s="186" t="s">
        <v>492</v>
      </c>
      <c r="S318" s="185" t="s">
        <v>134</v>
      </c>
      <c r="T318" s="162"/>
      <c r="U318" s="162"/>
      <c r="V318" s="162"/>
      <c r="W318" s="162"/>
      <c r="X318" s="162"/>
      <c r="Y318" s="162"/>
      <c r="Z318" s="162"/>
      <c r="AA318" s="162"/>
      <c r="AB318" s="162"/>
      <c r="AC318" s="162"/>
      <c r="AD318" s="162"/>
      <c r="AE318" s="162" t="s">
        <v>235</v>
      </c>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row>
    <row r="319" spans="1:60" outlineLevel="1" x14ac:dyDescent="0.25">
      <c r="A319" s="163"/>
      <c r="B319" s="174"/>
      <c r="C319" s="194" t="s">
        <v>291</v>
      </c>
      <c r="D319" s="177"/>
      <c r="E319" s="181">
        <v>3.78</v>
      </c>
      <c r="F319" s="185"/>
      <c r="G319" s="185"/>
      <c r="H319" s="185"/>
      <c r="I319" s="185"/>
      <c r="J319" s="185"/>
      <c r="K319" s="185"/>
      <c r="L319" s="185"/>
      <c r="M319" s="185"/>
      <c r="N319" s="185"/>
      <c r="O319" s="185"/>
      <c r="P319" s="185"/>
      <c r="Q319" s="185"/>
      <c r="R319" s="186"/>
      <c r="S319" s="185"/>
      <c r="T319" s="162"/>
      <c r="U319" s="162"/>
      <c r="V319" s="162"/>
      <c r="W319" s="162"/>
      <c r="X319" s="162"/>
      <c r="Y319" s="162"/>
      <c r="Z319" s="162"/>
      <c r="AA319" s="162"/>
      <c r="AB319" s="162"/>
      <c r="AC319" s="162"/>
      <c r="AD319" s="162"/>
      <c r="AE319" s="162" t="s">
        <v>137</v>
      </c>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row>
    <row r="320" spans="1:60" outlineLevel="1" x14ac:dyDescent="0.25">
      <c r="A320" s="163">
        <v>90</v>
      </c>
      <c r="B320" s="174" t="s">
        <v>501</v>
      </c>
      <c r="C320" s="193" t="s">
        <v>502</v>
      </c>
      <c r="D320" s="176" t="s">
        <v>298</v>
      </c>
      <c r="E320" s="180">
        <v>45</v>
      </c>
      <c r="F320" s="185">
        <v>0</v>
      </c>
      <c r="G320" s="185">
        <f>ROUND(E320*F320,2)</f>
        <v>0</v>
      </c>
      <c r="H320" s="185">
        <v>280</v>
      </c>
      <c r="I320" s="185">
        <f>ROUND(E320*H320,2)</f>
        <v>12600</v>
      </c>
      <c r="J320" s="185">
        <v>0</v>
      </c>
      <c r="K320" s="185">
        <f>ROUND(E320*J320,2)</f>
        <v>0</v>
      </c>
      <c r="L320" s="185">
        <v>21</v>
      </c>
      <c r="M320" s="185">
        <f>G320*(1+L320/100)</f>
        <v>0</v>
      </c>
      <c r="N320" s="185">
        <v>1.75E-3</v>
      </c>
      <c r="O320" s="185">
        <f>ROUND(E320*N320,2)</f>
        <v>0.08</v>
      </c>
      <c r="P320" s="185">
        <v>0</v>
      </c>
      <c r="Q320" s="185">
        <f>ROUND(E320*P320,2)</f>
        <v>0</v>
      </c>
      <c r="R320" s="186"/>
      <c r="S320" s="185" t="s">
        <v>154</v>
      </c>
      <c r="T320" s="162"/>
      <c r="U320" s="162"/>
      <c r="V320" s="162"/>
      <c r="W320" s="162"/>
      <c r="X320" s="162"/>
      <c r="Y320" s="162"/>
      <c r="Z320" s="162"/>
      <c r="AA320" s="162"/>
      <c r="AB320" s="162"/>
      <c r="AC320" s="162"/>
      <c r="AD320" s="162"/>
      <c r="AE320" s="162" t="s">
        <v>380</v>
      </c>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row>
    <row r="321" spans="1:60" outlineLevel="1" x14ac:dyDescent="0.25">
      <c r="A321" s="163"/>
      <c r="B321" s="174"/>
      <c r="C321" s="194" t="s">
        <v>503</v>
      </c>
      <c r="D321" s="177"/>
      <c r="E321" s="181">
        <v>45</v>
      </c>
      <c r="F321" s="185"/>
      <c r="G321" s="185"/>
      <c r="H321" s="185"/>
      <c r="I321" s="185"/>
      <c r="J321" s="185"/>
      <c r="K321" s="185"/>
      <c r="L321" s="185"/>
      <c r="M321" s="185"/>
      <c r="N321" s="185"/>
      <c r="O321" s="185"/>
      <c r="P321" s="185"/>
      <c r="Q321" s="185"/>
      <c r="R321" s="186"/>
      <c r="S321" s="185"/>
      <c r="T321" s="162"/>
      <c r="U321" s="162"/>
      <c r="V321" s="162"/>
      <c r="W321" s="162"/>
      <c r="X321" s="162"/>
      <c r="Y321" s="162"/>
      <c r="Z321" s="162"/>
      <c r="AA321" s="162"/>
      <c r="AB321" s="162"/>
      <c r="AC321" s="162"/>
      <c r="AD321" s="162"/>
      <c r="AE321" s="162" t="s">
        <v>137</v>
      </c>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row>
    <row r="322" spans="1:60" outlineLevel="1" x14ac:dyDescent="0.25">
      <c r="A322" s="163">
        <v>91</v>
      </c>
      <c r="B322" s="174" t="s">
        <v>504</v>
      </c>
      <c r="C322" s="193" t="s">
        <v>505</v>
      </c>
      <c r="D322" s="176" t="s">
        <v>132</v>
      </c>
      <c r="E322" s="180">
        <v>7.4843999999999999</v>
      </c>
      <c r="F322" s="185">
        <v>0</v>
      </c>
      <c r="G322" s="185">
        <f>ROUND(E322*F322,2)</f>
        <v>0</v>
      </c>
      <c r="H322" s="185">
        <v>450</v>
      </c>
      <c r="I322" s="185">
        <f>ROUND(E322*H322,2)</f>
        <v>3367.98</v>
      </c>
      <c r="J322" s="185">
        <v>0</v>
      </c>
      <c r="K322" s="185">
        <f>ROUND(E322*J322,2)</f>
        <v>0</v>
      </c>
      <c r="L322" s="185">
        <v>21</v>
      </c>
      <c r="M322" s="185">
        <f>G322*(1+L322/100)</f>
        <v>0</v>
      </c>
      <c r="N322" s="185">
        <v>1.9199999999999998E-2</v>
      </c>
      <c r="O322" s="185">
        <f>ROUND(E322*N322,2)</f>
        <v>0.14000000000000001</v>
      </c>
      <c r="P322" s="185">
        <v>0</v>
      </c>
      <c r="Q322" s="185">
        <f>ROUND(E322*P322,2)</f>
        <v>0</v>
      </c>
      <c r="R322" s="186"/>
      <c r="S322" s="185" t="s">
        <v>154</v>
      </c>
      <c r="T322" s="162"/>
      <c r="U322" s="162"/>
      <c r="V322" s="162"/>
      <c r="W322" s="162"/>
      <c r="X322" s="162"/>
      <c r="Y322" s="162"/>
      <c r="Z322" s="162"/>
      <c r="AA322" s="162"/>
      <c r="AB322" s="162"/>
      <c r="AC322" s="162"/>
      <c r="AD322" s="162"/>
      <c r="AE322" s="162" t="s">
        <v>380</v>
      </c>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row>
    <row r="323" spans="1:60" outlineLevel="1" x14ac:dyDescent="0.25">
      <c r="A323" s="163"/>
      <c r="B323" s="174"/>
      <c r="C323" s="194" t="s">
        <v>506</v>
      </c>
      <c r="D323" s="177"/>
      <c r="E323" s="181">
        <v>4.1580000000000004</v>
      </c>
      <c r="F323" s="185"/>
      <c r="G323" s="185"/>
      <c r="H323" s="185"/>
      <c r="I323" s="185"/>
      <c r="J323" s="185"/>
      <c r="K323" s="185"/>
      <c r="L323" s="185"/>
      <c r="M323" s="185"/>
      <c r="N323" s="185"/>
      <c r="O323" s="185"/>
      <c r="P323" s="185"/>
      <c r="Q323" s="185"/>
      <c r="R323" s="186"/>
      <c r="S323" s="185"/>
      <c r="T323" s="162"/>
      <c r="U323" s="162"/>
      <c r="V323" s="162"/>
      <c r="W323" s="162"/>
      <c r="X323" s="162"/>
      <c r="Y323" s="162"/>
      <c r="Z323" s="162"/>
      <c r="AA323" s="162"/>
      <c r="AB323" s="162"/>
      <c r="AC323" s="162"/>
      <c r="AD323" s="162"/>
      <c r="AE323" s="162" t="s">
        <v>137</v>
      </c>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row>
    <row r="324" spans="1:60" outlineLevel="1" x14ac:dyDescent="0.25">
      <c r="A324" s="163"/>
      <c r="B324" s="174"/>
      <c r="C324" s="194" t="s">
        <v>507</v>
      </c>
      <c r="D324" s="177"/>
      <c r="E324" s="181">
        <v>3.3264</v>
      </c>
      <c r="F324" s="185"/>
      <c r="G324" s="185"/>
      <c r="H324" s="185"/>
      <c r="I324" s="185"/>
      <c r="J324" s="185"/>
      <c r="K324" s="185"/>
      <c r="L324" s="185"/>
      <c r="M324" s="185"/>
      <c r="N324" s="185"/>
      <c r="O324" s="185"/>
      <c r="P324" s="185"/>
      <c r="Q324" s="185"/>
      <c r="R324" s="186"/>
      <c r="S324" s="185"/>
      <c r="T324" s="162"/>
      <c r="U324" s="162"/>
      <c r="V324" s="162"/>
      <c r="W324" s="162"/>
      <c r="X324" s="162"/>
      <c r="Y324" s="162"/>
      <c r="Z324" s="162"/>
      <c r="AA324" s="162"/>
      <c r="AB324" s="162"/>
      <c r="AC324" s="162"/>
      <c r="AD324" s="162"/>
      <c r="AE324" s="162" t="s">
        <v>137</v>
      </c>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row>
    <row r="325" spans="1:60" outlineLevel="1" x14ac:dyDescent="0.25">
      <c r="A325" s="163">
        <v>92</v>
      </c>
      <c r="B325" s="174" t="s">
        <v>508</v>
      </c>
      <c r="C325" s="193" t="s">
        <v>509</v>
      </c>
      <c r="D325" s="176" t="s">
        <v>328</v>
      </c>
      <c r="E325" s="180">
        <v>0.31101000000000001</v>
      </c>
      <c r="F325" s="185">
        <v>0</v>
      </c>
      <c r="G325" s="185">
        <f>ROUND(E325*F325,2)</f>
        <v>0</v>
      </c>
      <c r="H325" s="185">
        <v>0</v>
      </c>
      <c r="I325" s="185">
        <f>ROUND(E325*H325,2)</f>
        <v>0</v>
      </c>
      <c r="J325" s="185">
        <v>473</v>
      </c>
      <c r="K325" s="185">
        <f>ROUND(E325*J325,2)</f>
        <v>147.11000000000001</v>
      </c>
      <c r="L325" s="185">
        <v>21</v>
      </c>
      <c r="M325" s="185">
        <f>G325*(1+L325/100)</f>
        <v>0</v>
      </c>
      <c r="N325" s="185">
        <v>0</v>
      </c>
      <c r="O325" s="185">
        <f>ROUND(E325*N325,2)</f>
        <v>0</v>
      </c>
      <c r="P325" s="185">
        <v>0</v>
      </c>
      <c r="Q325" s="185">
        <f>ROUND(E325*P325,2)</f>
        <v>0</v>
      </c>
      <c r="R325" s="186" t="s">
        <v>492</v>
      </c>
      <c r="S325" s="185" t="s">
        <v>134</v>
      </c>
      <c r="T325" s="162"/>
      <c r="U325" s="162"/>
      <c r="V325" s="162"/>
      <c r="W325" s="162"/>
      <c r="X325" s="162"/>
      <c r="Y325" s="162"/>
      <c r="Z325" s="162"/>
      <c r="AA325" s="162"/>
      <c r="AB325" s="162"/>
      <c r="AC325" s="162"/>
      <c r="AD325" s="162"/>
      <c r="AE325" s="162" t="s">
        <v>329</v>
      </c>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row>
    <row r="326" spans="1:60" x14ac:dyDescent="0.25">
      <c r="A326" s="170" t="s">
        <v>128</v>
      </c>
      <c r="B326" s="175" t="s">
        <v>94</v>
      </c>
      <c r="C326" s="195" t="s">
        <v>95</v>
      </c>
      <c r="D326" s="178"/>
      <c r="E326" s="182"/>
      <c r="F326" s="187"/>
      <c r="G326" s="187">
        <f>SUM(G327:G334)</f>
        <v>0</v>
      </c>
      <c r="H326" s="187"/>
      <c r="I326" s="187">
        <f>SUM(I327:I334)</f>
        <v>800.97</v>
      </c>
      <c r="J326" s="187"/>
      <c r="K326" s="187">
        <f>SUM(K327:K334)</f>
        <v>466.64</v>
      </c>
      <c r="L326" s="187"/>
      <c r="M326" s="187">
        <f>SUM(M327:M334)</f>
        <v>0</v>
      </c>
      <c r="N326" s="187"/>
      <c r="O326" s="187">
        <f>SUM(O327:O334)</f>
        <v>0.03</v>
      </c>
      <c r="P326" s="187"/>
      <c r="Q326" s="187">
        <f>SUM(Q327:Q334)</f>
        <v>0</v>
      </c>
      <c r="R326" s="188"/>
      <c r="S326" s="187"/>
      <c r="AE326" t="s">
        <v>129</v>
      </c>
    </row>
    <row r="327" spans="1:60" outlineLevel="1" x14ac:dyDescent="0.25">
      <c r="A327" s="163">
        <v>93</v>
      </c>
      <c r="B327" s="174" t="s">
        <v>510</v>
      </c>
      <c r="C327" s="193" t="s">
        <v>511</v>
      </c>
      <c r="D327" s="176" t="s">
        <v>132</v>
      </c>
      <c r="E327" s="180">
        <v>1.2</v>
      </c>
      <c r="F327" s="185">
        <v>0</v>
      </c>
      <c r="G327" s="185">
        <f>ROUND(E327*F327,2)</f>
        <v>0</v>
      </c>
      <c r="H327" s="185">
        <v>20.58</v>
      </c>
      <c r="I327" s="185">
        <f>ROUND(E327*H327,2)</f>
        <v>24.7</v>
      </c>
      <c r="J327" s="185">
        <v>18.72</v>
      </c>
      <c r="K327" s="185">
        <f>ROUND(E327*J327,2)</f>
        <v>22.46</v>
      </c>
      <c r="L327" s="185">
        <v>21</v>
      </c>
      <c r="M327" s="185">
        <f>G327*(1+L327/100)</f>
        <v>0</v>
      </c>
      <c r="N327" s="185">
        <v>2.1000000000000001E-4</v>
      </c>
      <c r="O327" s="185">
        <f>ROUND(E327*N327,2)</f>
        <v>0</v>
      </c>
      <c r="P327" s="185">
        <v>0</v>
      </c>
      <c r="Q327" s="185">
        <f>ROUND(E327*P327,2)</f>
        <v>0</v>
      </c>
      <c r="R327" s="186" t="s">
        <v>492</v>
      </c>
      <c r="S327" s="185" t="s">
        <v>134</v>
      </c>
      <c r="T327" s="162"/>
      <c r="U327" s="162"/>
      <c r="V327" s="162"/>
      <c r="W327" s="162"/>
      <c r="X327" s="162"/>
      <c r="Y327" s="162"/>
      <c r="Z327" s="162"/>
      <c r="AA327" s="162"/>
      <c r="AB327" s="162"/>
      <c r="AC327" s="162"/>
      <c r="AD327" s="162"/>
      <c r="AE327" s="162" t="s">
        <v>135</v>
      </c>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row>
    <row r="328" spans="1:60" outlineLevel="1" x14ac:dyDescent="0.25">
      <c r="A328" s="163"/>
      <c r="B328" s="174"/>
      <c r="C328" s="322" t="s">
        <v>512</v>
      </c>
      <c r="D328" s="323"/>
      <c r="E328" s="324"/>
      <c r="F328" s="325"/>
      <c r="G328" s="326"/>
      <c r="H328" s="185"/>
      <c r="I328" s="185"/>
      <c r="J328" s="185"/>
      <c r="K328" s="185"/>
      <c r="L328" s="185"/>
      <c r="M328" s="185"/>
      <c r="N328" s="185"/>
      <c r="O328" s="185"/>
      <c r="P328" s="185"/>
      <c r="Q328" s="185"/>
      <c r="R328" s="186"/>
      <c r="S328" s="185"/>
      <c r="T328" s="162"/>
      <c r="U328" s="162"/>
      <c r="V328" s="162"/>
      <c r="W328" s="162"/>
      <c r="X328" s="162"/>
      <c r="Y328" s="162"/>
      <c r="Z328" s="162"/>
      <c r="AA328" s="162"/>
      <c r="AB328" s="162"/>
      <c r="AC328" s="162"/>
      <c r="AD328" s="162"/>
      <c r="AE328" s="162" t="s">
        <v>164</v>
      </c>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71" t="str">
        <f>C328</f>
        <v>včetně dodávky materiálu.</v>
      </c>
      <c r="BB328" s="162"/>
      <c r="BC328" s="162"/>
      <c r="BD328" s="162"/>
      <c r="BE328" s="162"/>
      <c r="BF328" s="162"/>
      <c r="BG328" s="162"/>
      <c r="BH328" s="162"/>
    </row>
    <row r="329" spans="1:60" outlineLevel="1" x14ac:dyDescent="0.25">
      <c r="A329" s="163"/>
      <c r="B329" s="174"/>
      <c r="C329" s="194" t="s">
        <v>231</v>
      </c>
      <c r="D329" s="177"/>
      <c r="E329" s="181">
        <v>1.2</v>
      </c>
      <c r="F329" s="185"/>
      <c r="G329" s="185"/>
      <c r="H329" s="185"/>
      <c r="I329" s="185"/>
      <c r="J329" s="185"/>
      <c r="K329" s="185"/>
      <c r="L329" s="185"/>
      <c r="M329" s="185"/>
      <c r="N329" s="185"/>
      <c r="O329" s="185"/>
      <c r="P329" s="185"/>
      <c r="Q329" s="185"/>
      <c r="R329" s="186"/>
      <c r="S329" s="185"/>
      <c r="T329" s="162"/>
      <c r="U329" s="162"/>
      <c r="V329" s="162"/>
      <c r="W329" s="162"/>
      <c r="X329" s="162"/>
      <c r="Y329" s="162"/>
      <c r="Z329" s="162"/>
      <c r="AA329" s="162"/>
      <c r="AB329" s="162"/>
      <c r="AC329" s="162"/>
      <c r="AD329" s="162"/>
      <c r="AE329" s="162" t="s">
        <v>137</v>
      </c>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row>
    <row r="330" spans="1:60" outlineLevel="1" x14ac:dyDescent="0.25">
      <c r="A330" s="163">
        <v>94</v>
      </c>
      <c r="B330" s="174" t="s">
        <v>513</v>
      </c>
      <c r="C330" s="193" t="s">
        <v>514</v>
      </c>
      <c r="D330" s="176" t="s">
        <v>132</v>
      </c>
      <c r="E330" s="180">
        <v>1.2</v>
      </c>
      <c r="F330" s="185">
        <v>0</v>
      </c>
      <c r="G330" s="185">
        <f>ROUND(E330*F330,2)</f>
        <v>0</v>
      </c>
      <c r="H330" s="185">
        <v>106.89</v>
      </c>
      <c r="I330" s="185">
        <f>ROUND(E330*H330,2)</f>
        <v>128.27000000000001</v>
      </c>
      <c r="J330" s="185">
        <v>361.61</v>
      </c>
      <c r="K330" s="185">
        <f>ROUND(E330*J330,2)</f>
        <v>433.93</v>
      </c>
      <c r="L330" s="185">
        <v>21</v>
      </c>
      <c r="M330" s="185">
        <f>G330*(1+L330/100)</f>
        <v>0</v>
      </c>
      <c r="N330" s="185">
        <v>5.2399999999999999E-3</v>
      </c>
      <c r="O330" s="185">
        <f>ROUND(E330*N330,2)</f>
        <v>0.01</v>
      </c>
      <c r="P330" s="185">
        <v>0</v>
      </c>
      <c r="Q330" s="185">
        <f>ROUND(E330*P330,2)</f>
        <v>0</v>
      </c>
      <c r="R330" s="186" t="s">
        <v>492</v>
      </c>
      <c r="S330" s="185" t="s">
        <v>134</v>
      </c>
      <c r="T330" s="162"/>
      <c r="U330" s="162"/>
      <c r="V330" s="162"/>
      <c r="W330" s="162"/>
      <c r="X330" s="162"/>
      <c r="Y330" s="162"/>
      <c r="Z330" s="162"/>
      <c r="AA330" s="162"/>
      <c r="AB330" s="162"/>
      <c r="AC330" s="162"/>
      <c r="AD330" s="162"/>
      <c r="AE330" s="162" t="s">
        <v>135</v>
      </c>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row>
    <row r="331" spans="1:60" outlineLevel="1" x14ac:dyDescent="0.25">
      <c r="A331" s="163"/>
      <c r="B331" s="174"/>
      <c r="C331" s="194" t="s">
        <v>231</v>
      </c>
      <c r="D331" s="177"/>
      <c r="E331" s="181">
        <v>1.2</v>
      </c>
      <c r="F331" s="185"/>
      <c r="G331" s="185"/>
      <c r="H331" s="185"/>
      <c r="I331" s="185"/>
      <c r="J331" s="185"/>
      <c r="K331" s="185"/>
      <c r="L331" s="185"/>
      <c r="M331" s="185"/>
      <c r="N331" s="185"/>
      <c r="O331" s="185"/>
      <c r="P331" s="185"/>
      <c r="Q331" s="185"/>
      <c r="R331" s="186"/>
      <c r="S331" s="185"/>
      <c r="T331" s="162"/>
      <c r="U331" s="162"/>
      <c r="V331" s="162"/>
      <c r="W331" s="162"/>
      <c r="X331" s="162"/>
      <c r="Y331" s="162"/>
      <c r="Z331" s="162"/>
      <c r="AA331" s="162"/>
      <c r="AB331" s="162"/>
      <c r="AC331" s="162"/>
      <c r="AD331" s="162"/>
      <c r="AE331" s="162" t="s">
        <v>137</v>
      </c>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row>
    <row r="332" spans="1:60" outlineLevel="1" x14ac:dyDescent="0.25">
      <c r="A332" s="163">
        <v>95</v>
      </c>
      <c r="B332" s="174" t="s">
        <v>515</v>
      </c>
      <c r="C332" s="193" t="s">
        <v>516</v>
      </c>
      <c r="D332" s="176" t="s">
        <v>132</v>
      </c>
      <c r="E332" s="180">
        <v>1.44</v>
      </c>
      <c r="F332" s="185">
        <v>0</v>
      </c>
      <c r="G332" s="185">
        <f>ROUND(E332*F332,2)</f>
        <v>0</v>
      </c>
      <c r="H332" s="185">
        <v>450</v>
      </c>
      <c r="I332" s="185">
        <f>ROUND(E332*H332,2)</f>
        <v>648</v>
      </c>
      <c r="J332" s="185">
        <v>0</v>
      </c>
      <c r="K332" s="185">
        <f>ROUND(E332*J332,2)</f>
        <v>0</v>
      </c>
      <c r="L332" s="185">
        <v>21</v>
      </c>
      <c r="M332" s="185">
        <f>G332*(1+L332/100)</f>
        <v>0</v>
      </c>
      <c r="N332" s="185">
        <v>1.0500000000000001E-2</v>
      </c>
      <c r="O332" s="185">
        <f>ROUND(E332*N332,2)</f>
        <v>0.02</v>
      </c>
      <c r="P332" s="185">
        <v>0</v>
      </c>
      <c r="Q332" s="185">
        <f>ROUND(E332*P332,2)</f>
        <v>0</v>
      </c>
      <c r="R332" s="186"/>
      <c r="S332" s="185" t="s">
        <v>154</v>
      </c>
      <c r="T332" s="162"/>
      <c r="U332" s="162"/>
      <c r="V332" s="162"/>
      <c r="W332" s="162"/>
      <c r="X332" s="162"/>
      <c r="Y332" s="162"/>
      <c r="Z332" s="162"/>
      <c r="AA332" s="162"/>
      <c r="AB332" s="162"/>
      <c r="AC332" s="162"/>
      <c r="AD332" s="162"/>
      <c r="AE332" s="162" t="s">
        <v>380</v>
      </c>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row>
    <row r="333" spans="1:60" outlineLevel="1" x14ac:dyDescent="0.25">
      <c r="A333" s="163"/>
      <c r="B333" s="174"/>
      <c r="C333" s="194" t="s">
        <v>517</v>
      </c>
      <c r="D333" s="177"/>
      <c r="E333" s="181">
        <v>1.44</v>
      </c>
      <c r="F333" s="185"/>
      <c r="G333" s="185"/>
      <c r="H333" s="185"/>
      <c r="I333" s="185"/>
      <c r="J333" s="185"/>
      <c r="K333" s="185"/>
      <c r="L333" s="185"/>
      <c r="M333" s="185"/>
      <c r="N333" s="185"/>
      <c r="O333" s="185"/>
      <c r="P333" s="185"/>
      <c r="Q333" s="185"/>
      <c r="R333" s="186"/>
      <c r="S333" s="185"/>
      <c r="T333" s="162"/>
      <c r="U333" s="162"/>
      <c r="V333" s="162"/>
      <c r="W333" s="162"/>
      <c r="X333" s="162"/>
      <c r="Y333" s="162"/>
      <c r="Z333" s="162"/>
      <c r="AA333" s="162"/>
      <c r="AB333" s="162"/>
      <c r="AC333" s="162"/>
      <c r="AD333" s="162"/>
      <c r="AE333" s="162" t="s">
        <v>137</v>
      </c>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row>
    <row r="334" spans="1:60" outlineLevel="1" x14ac:dyDescent="0.25">
      <c r="A334" s="163">
        <v>96</v>
      </c>
      <c r="B334" s="174" t="s">
        <v>518</v>
      </c>
      <c r="C334" s="193" t="s">
        <v>519</v>
      </c>
      <c r="D334" s="176" t="s">
        <v>328</v>
      </c>
      <c r="E334" s="180">
        <v>2.1659999999999999E-2</v>
      </c>
      <c r="F334" s="185">
        <v>0</v>
      </c>
      <c r="G334" s="185">
        <f>ROUND(E334*F334,2)</f>
        <v>0</v>
      </c>
      <c r="H334" s="185">
        <v>0</v>
      </c>
      <c r="I334" s="185">
        <f>ROUND(E334*H334,2)</f>
        <v>0</v>
      </c>
      <c r="J334" s="185">
        <v>473</v>
      </c>
      <c r="K334" s="185">
        <f>ROUND(E334*J334,2)</f>
        <v>10.25</v>
      </c>
      <c r="L334" s="185">
        <v>21</v>
      </c>
      <c r="M334" s="185">
        <f>G334*(1+L334/100)</f>
        <v>0</v>
      </c>
      <c r="N334" s="185">
        <v>0</v>
      </c>
      <c r="O334" s="185">
        <f>ROUND(E334*N334,2)</f>
        <v>0</v>
      </c>
      <c r="P334" s="185">
        <v>0</v>
      </c>
      <c r="Q334" s="185">
        <f>ROUND(E334*P334,2)</f>
        <v>0</v>
      </c>
      <c r="R334" s="186" t="s">
        <v>492</v>
      </c>
      <c r="S334" s="185" t="s">
        <v>134</v>
      </c>
      <c r="T334" s="162"/>
      <c r="U334" s="162"/>
      <c r="V334" s="162"/>
      <c r="W334" s="162"/>
      <c r="X334" s="162"/>
      <c r="Y334" s="162"/>
      <c r="Z334" s="162"/>
      <c r="AA334" s="162"/>
      <c r="AB334" s="162"/>
      <c r="AC334" s="162"/>
      <c r="AD334" s="162"/>
      <c r="AE334" s="162" t="s">
        <v>329</v>
      </c>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row>
    <row r="335" spans="1:60" x14ac:dyDescent="0.25">
      <c r="A335" s="170" t="s">
        <v>128</v>
      </c>
      <c r="B335" s="175" t="s">
        <v>96</v>
      </c>
      <c r="C335" s="195" t="s">
        <v>97</v>
      </c>
      <c r="D335" s="178"/>
      <c r="E335" s="182"/>
      <c r="F335" s="187"/>
      <c r="G335" s="187">
        <f>SUM(G336:G339)</f>
        <v>0</v>
      </c>
      <c r="H335" s="187"/>
      <c r="I335" s="187">
        <f>SUM(I336:I339)</f>
        <v>564.61</v>
      </c>
      <c r="J335" s="187"/>
      <c r="K335" s="187">
        <f>SUM(K336:K339)</f>
        <v>4410.67</v>
      </c>
      <c r="L335" s="187"/>
      <c r="M335" s="187">
        <f>SUM(M336:M339)</f>
        <v>0</v>
      </c>
      <c r="N335" s="187"/>
      <c r="O335" s="187">
        <f>SUM(O336:O339)</f>
        <v>0.02</v>
      </c>
      <c r="P335" s="187"/>
      <c r="Q335" s="187">
        <f>SUM(Q336:Q339)</f>
        <v>0</v>
      </c>
      <c r="R335" s="188"/>
      <c r="S335" s="187"/>
      <c r="AE335" t="s">
        <v>129</v>
      </c>
    </row>
    <row r="336" spans="1:60" outlineLevel="1" x14ac:dyDescent="0.25">
      <c r="A336" s="163">
        <v>97</v>
      </c>
      <c r="B336" s="174" t="s">
        <v>520</v>
      </c>
      <c r="C336" s="193" t="s">
        <v>521</v>
      </c>
      <c r="D336" s="176" t="s">
        <v>132</v>
      </c>
      <c r="E336" s="180">
        <v>79.86</v>
      </c>
      <c r="F336" s="185">
        <v>0</v>
      </c>
      <c r="G336" s="185">
        <f>ROUND(E336*F336,2)</f>
        <v>0</v>
      </c>
      <c r="H336" s="185">
        <v>3.09</v>
      </c>
      <c r="I336" s="185">
        <f>ROUND(E336*H336,2)</f>
        <v>246.77</v>
      </c>
      <c r="J336" s="185">
        <v>13.41</v>
      </c>
      <c r="K336" s="185">
        <f>ROUND(E336*J336,2)</f>
        <v>1070.92</v>
      </c>
      <c r="L336" s="185">
        <v>21</v>
      </c>
      <c r="M336" s="185">
        <f>G336*(1+L336/100)</f>
        <v>0</v>
      </c>
      <c r="N336" s="185">
        <v>6.9999999999999994E-5</v>
      </c>
      <c r="O336" s="185">
        <f>ROUND(E336*N336,2)</f>
        <v>0.01</v>
      </c>
      <c r="P336" s="185">
        <v>0</v>
      </c>
      <c r="Q336" s="185">
        <f>ROUND(E336*P336,2)</f>
        <v>0</v>
      </c>
      <c r="R336" s="186" t="s">
        <v>522</v>
      </c>
      <c r="S336" s="185" t="s">
        <v>134</v>
      </c>
      <c r="T336" s="162"/>
      <c r="U336" s="162"/>
      <c r="V336" s="162"/>
      <c r="W336" s="162"/>
      <c r="X336" s="162"/>
      <c r="Y336" s="162"/>
      <c r="Z336" s="162"/>
      <c r="AA336" s="162"/>
      <c r="AB336" s="162"/>
      <c r="AC336" s="162"/>
      <c r="AD336" s="162"/>
      <c r="AE336" s="162" t="s">
        <v>135</v>
      </c>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row>
    <row r="337" spans="1:60" outlineLevel="1" x14ac:dyDescent="0.25">
      <c r="A337" s="163"/>
      <c r="B337" s="174"/>
      <c r="C337" s="194" t="s">
        <v>523</v>
      </c>
      <c r="D337" s="177"/>
      <c r="E337" s="181">
        <v>79.86</v>
      </c>
      <c r="F337" s="185"/>
      <c r="G337" s="185"/>
      <c r="H337" s="185"/>
      <c r="I337" s="185"/>
      <c r="J337" s="185"/>
      <c r="K337" s="185"/>
      <c r="L337" s="185"/>
      <c r="M337" s="185"/>
      <c r="N337" s="185"/>
      <c r="O337" s="185"/>
      <c r="P337" s="185"/>
      <c r="Q337" s="185"/>
      <c r="R337" s="186"/>
      <c r="S337" s="185"/>
      <c r="T337" s="162"/>
      <c r="U337" s="162"/>
      <c r="V337" s="162"/>
      <c r="W337" s="162"/>
      <c r="X337" s="162"/>
      <c r="Y337" s="162"/>
      <c r="Z337" s="162"/>
      <c r="AA337" s="162"/>
      <c r="AB337" s="162"/>
      <c r="AC337" s="162"/>
      <c r="AD337" s="162"/>
      <c r="AE337" s="162" t="s">
        <v>137</v>
      </c>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row>
    <row r="338" spans="1:60" outlineLevel="1" x14ac:dyDescent="0.25">
      <c r="A338" s="163">
        <v>98</v>
      </c>
      <c r="B338" s="174" t="s">
        <v>524</v>
      </c>
      <c r="C338" s="193" t="s">
        <v>525</v>
      </c>
      <c r="D338" s="176" t="s">
        <v>132</v>
      </c>
      <c r="E338" s="180">
        <v>79.86</v>
      </c>
      <c r="F338" s="185">
        <v>0</v>
      </c>
      <c r="G338" s="185">
        <f>ROUND(E338*F338,2)</f>
        <v>0</v>
      </c>
      <c r="H338" s="185">
        <v>3.98</v>
      </c>
      <c r="I338" s="185">
        <f>ROUND(E338*H338,2)</f>
        <v>317.83999999999997</v>
      </c>
      <c r="J338" s="185">
        <v>41.82</v>
      </c>
      <c r="K338" s="185">
        <f>ROUND(E338*J338,2)</f>
        <v>3339.75</v>
      </c>
      <c r="L338" s="185">
        <v>21</v>
      </c>
      <c r="M338" s="185">
        <f>G338*(1+L338/100)</f>
        <v>0</v>
      </c>
      <c r="N338" s="185">
        <v>1.4999999999999999E-4</v>
      </c>
      <c r="O338" s="185">
        <f>ROUND(E338*N338,2)</f>
        <v>0.01</v>
      </c>
      <c r="P338" s="185">
        <v>0</v>
      </c>
      <c r="Q338" s="185">
        <f>ROUND(E338*P338,2)</f>
        <v>0</v>
      </c>
      <c r="R338" s="186" t="s">
        <v>522</v>
      </c>
      <c r="S338" s="185" t="s">
        <v>134</v>
      </c>
      <c r="T338" s="162"/>
      <c r="U338" s="162"/>
      <c r="V338" s="162"/>
      <c r="W338" s="162"/>
      <c r="X338" s="162"/>
      <c r="Y338" s="162"/>
      <c r="Z338" s="162"/>
      <c r="AA338" s="162"/>
      <c r="AB338" s="162"/>
      <c r="AC338" s="162"/>
      <c r="AD338" s="162"/>
      <c r="AE338" s="162" t="s">
        <v>135</v>
      </c>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row>
    <row r="339" spans="1:60" outlineLevel="1" x14ac:dyDescent="0.25">
      <c r="A339" s="163"/>
      <c r="B339" s="174"/>
      <c r="C339" s="194" t="s">
        <v>523</v>
      </c>
      <c r="D339" s="177"/>
      <c r="E339" s="181">
        <v>79.86</v>
      </c>
      <c r="F339" s="185"/>
      <c r="G339" s="185"/>
      <c r="H339" s="185"/>
      <c r="I339" s="185"/>
      <c r="J339" s="185"/>
      <c r="K339" s="185"/>
      <c r="L339" s="185"/>
      <c r="M339" s="185"/>
      <c r="N339" s="185"/>
      <c r="O339" s="185"/>
      <c r="P339" s="185"/>
      <c r="Q339" s="185"/>
      <c r="R339" s="186"/>
      <c r="S339" s="185"/>
      <c r="T339" s="162"/>
      <c r="U339" s="162"/>
      <c r="V339" s="162"/>
      <c r="W339" s="162"/>
      <c r="X339" s="162"/>
      <c r="Y339" s="162"/>
      <c r="Z339" s="162"/>
      <c r="AA339" s="162"/>
      <c r="AB339" s="162"/>
      <c r="AC339" s="162"/>
      <c r="AD339" s="162"/>
      <c r="AE339" s="162" t="s">
        <v>137</v>
      </c>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row>
    <row r="340" spans="1:60" x14ac:dyDescent="0.25">
      <c r="A340" s="170" t="s">
        <v>128</v>
      </c>
      <c r="B340" s="175" t="s">
        <v>98</v>
      </c>
      <c r="C340" s="195" t="s">
        <v>99</v>
      </c>
      <c r="D340" s="178"/>
      <c r="E340" s="182"/>
      <c r="F340" s="187"/>
      <c r="G340" s="187">
        <f>SUM(G341:G345)</f>
        <v>0</v>
      </c>
      <c r="H340" s="187"/>
      <c r="I340" s="187">
        <f>SUM(I341:I345)</f>
        <v>74999.990000000005</v>
      </c>
      <c r="J340" s="187"/>
      <c r="K340" s="187">
        <f>SUM(K341:K345)</f>
        <v>12000.01</v>
      </c>
      <c r="L340" s="187"/>
      <c r="M340" s="187">
        <f>SUM(M341:M345)</f>
        <v>0</v>
      </c>
      <c r="N340" s="187"/>
      <c r="O340" s="187">
        <f>SUM(O341:O345)</f>
        <v>0.3</v>
      </c>
      <c r="P340" s="187"/>
      <c r="Q340" s="187">
        <f>SUM(Q341:Q345)</f>
        <v>0</v>
      </c>
      <c r="R340" s="188"/>
      <c r="S340" s="187"/>
      <c r="AE340" t="s">
        <v>129</v>
      </c>
    </row>
    <row r="341" spans="1:60" ht="20.399999999999999" outlineLevel="1" x14ac:dyDescent="0.25">
      <c r="A341" s="163">
        <v>99</v>
      </c>
      <c r="B341" s="174" t="s">
        <v>526</v>
      </c>
      <c r="C341" s="193" t="s">
        <v>527</v>
      </c>
      <c r="D341" s="176" t="s">
        <v>477</v>
      </c>
      <c r="E341" s="180">
        <v>1</v>
      </c>
      <c r="F341" s="185">
        <v>0</v>
      </c>
      <c r="G341" s="185">
        <f>ROUND(E341*F341,2)</f>
        <v>0</v>
      </c>
      <c r="H341" s="185">
        <v>74999.990000000005</v>
      </c>
      <c r="I341" s="185">
        <f>ROUND(E341*H341,2)</f>
        <v>74999.990000000005</v>
      </c>
      <c r="J341" s="185">
        <v>0.01</v>
      </c>
      <c r="K341" s="185">
        <f>ROUND(E341*J341,2)</f>
        <v>0.01</v>
      </c>
      <c r="L341" s="185">
        <v>21</v>
      </c>
      <c r="M341" s="185">
        <f>G341*(1+L341/100)</f>
        <v>0</v>
      </c>
      <c r="N341" s="185">
        <v>0.29942999999999997</v>
      </c>
      <c r="O341" s="185">
        <f>ROUND(E341*N341,2)</f>
        <v>0.3</v>
      </c>
      <c r="P341" s="185">
        <v>0</v>
      </c>
      <c r="Q341" s="185">
        <f>ROUND(E341*P341,2)</f>
        <v>0</v>
      </c>
      <c r="R341" s="186" t="s">
        <v>528</v>
      </c>
      <c r="S341" s="185" t="s">
        <v>134</v>
      </c>
      <c r="T341" s="162"/>
      <c r="U341" s="162"/>
      <c r="V341" s="162"/>
      <c r="W341" s="162"/>
      <c r="X341" s="162"/>
      <c r="Y341" s="162"/>
      <c r="Z341" s="162"/>
      <c r="AA341" s="162"/>
      <c r="AB341" s="162"/>
      <c r="AC341" s="162"/>
      <c r="AD341" s="162"/>
      <c r="AE341" s="162" t="s">
        <v>340</v>
      </c>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row>
    <row r="342" spans="1:60" outlineLevel="1" x14ac:dyDescent="0.25">
      <c r="A342" s="163"/>
      <c r="B342" s="174"/>
      <c r="C342" s="322" t="s">
        <v>529</v>
      </c>
      <c r="D342" s="323"/>
      <c r="E342" s="324"/>
      <c r="F342" s="325"/>
      <c r="G342" s="326"/>
      <c r="H342" s="185"/>
      <c r="I342" s="185"/>
      <c r="J342" s="185"/>
      <c r="K342" s="185"/>
      <c r="L342" s="185"/>
      <c r="M342" s="185"/>
      <c r="N342" s="185"/>
      <c r="O342" s="185"/>
      <c r="P342" s="185"/>
      <c r="Q342" s="185"/>
      <c r="R342" s="186"/>
      <c r="S342" s="185"/>
      <c r="T342" s="162"/>
      <c r="U342" s="162"/>
      <c r="V342" s="162"/>
      <c r="W342" s="162"/>
      <c r="X342" s="162"/>
      <c r="Y342" s="162"/>
      <c r="Z342" s="162"/>
      <c r="AA342" s="162"/>
      <c r="AB342" s="162"/>
      <c r="AC342" s="162"/>
      <c r="AD342" s="162"/>
      <c r="AE342" s="162" t="s">
        <v>164</v>
      </c>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71" t="str">
        <f>C342</f>
        <v>Včetně dodávky materiálu a projektové dokumentace pro provádění stavby.</v>
      </c>
      <c r="BB342" s="162"/>
      <c r="BC342" s="162"/>
      <c r="BD342" s="162"/>
      <c r="BE342" s="162"/>
      <c r="BF342" s="162"/>
      <c r="BG342" s="162"/>
      <c r="BH342" s="162"/>
    </row>
    <row r="343" spans="1:60" outlineLevel="1" x14ac:dyDescent="0.25">
      <c r="A343" s="163"/>
      <c r="B343" s="174"/>
      <c r="C343" s="194" t="s">
        <v>62</v>
      </c>
      <c r="D343" s="177"/>
      <c r="E343" s="181">
        <v>1</v>
      </c>
      <c r="F343" s="185"/>
      <c r="G343" s="185"/>
      <c r="H343" s="185"/>
      <c r="I343" s="185"/>
      <c r="J343" s="185"/>
      <c r="K343" s="185"/>
      <c r="L343" s="185"/>
      <c r="M343" s="185"/>
      <c r="N343" s="185"/>
      <c r="O343" s="185"/>
      <c r="P343" s="185"/>
      <c r="Q343" s="185"/>
      <c r="R343" s="186"/>
      <c r="S343" s="185"/>
      <c r="T343" s="162"/>
      <c r="U343" s="162"/>
      <c r="V343" s="162"/>
      <c r="W343" s="162"/>
      <c r="X343" s="162"/>
      <c r="Y343" s="162"/>
      <c r="Z343" s="162"/>
      <c r="AA343" s="162"/>
      <c r="AB343" s="162"/>
      <c r="AC343" s="162"/>
      <c r="AD343" s="162"/>
      <c r="AE343" s="162" t="s">
        <v>137</v>
      </c>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row>
    <row r="344" spans="1:60" outlineLevel="1" x14ac:dyDescent="0.25">
      <c r="A344" s="163">
        <v>100</v>
      </c>
      <c r="B344" s="174" t="s">
        <v>530</v>
      </c>
      <c r="C344" s="193" t="s">
        <v>531</v>
      </c>
      <c r="D344" s="176" t="s">
        <v>477</v>
      </c>
      <c r="E344" s="180">
        <v>1</v>
      </c>
      <c r="F344" s="185">
        <v>0</v>
      </c>
      <c r="G344" s="185">
        <f>ROUND(E344*F344,2)</f>
        <v>0</v>
      </c>
      <c r="H344" s="185">
        <v>0</v>
      </c>
      <c r="I344" s="185">
        <f>ROUND(E344*H344,2)</f>
        <v>0</v>
      </c>
      <c r="J344" s="185">
        <v>12000</v>
      </c>
      <c r="K344" s="185">
        <f>ROUND(E344*J344,2)</f>
        <v>12000</v>
      </c>
      <c r="L344" s="185">
        <v>21</v>
      </c>
      <c r="M344" s="185">
        <f>G344*(1+L344/100)</f>
        <v>0</v>
      </c>
      <c r="N344" s="185">
        <v>0</v>
      </c>
      <c r="O344" s="185">
        <f>ROUND(E344*N344,2)</f>
        <v>0</v>
      </c>
      <c r="P344" s="185">
        <v>0</v>
      </c>
      <c r="Q344" s="185">
        <f>ROUND(E344*P344,2)</f>
        <v>0</v>
      </c>
      <c r="R344" s="186"/>
      <c r="S344" s="185" t="s">
        <v>154</v>
      </c>
      <c r="T344" s="162"/>
      <c r="U344" s="162"/>
      <c r="V344" s="162"/>
      <c r="W344" s="162"/>
      <c r="X344" s="162"/>
      <c r="Y344" s="162"/>
      <c r="Z344" s="162"/>
      <c r="AA344" s="162"/>
      <c r="AB344" s="162"/>
      <c r="AC344" s="162"/>
      <c r="AD344" s="162"/>
      <c r="AE344" s="162" t="s">
        <v>340</v>
      </c>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row>
    <row r="345" spans="1:60" outlineLevel="1" x14ac:dyDescent="0.25">
      <c r="A345" s="163"/>
      <c r="B345" s="174"/>
      <c r="C345" s="194" t="s">
        <v>62</v>
      </c>
      <c r="D345" s="177"/>
      <c r="E345" s="181">
        <v>1</v>
      </c>
      <c r="F345" s="185"/>
      <c r="G345" s="185"/>
      <c r="H345" s="185"/>
      <c r="I345" s="185"/>
      <c r="J345" s="185"/>
      <c r="K345" s="185"/>
      <c r="L345" s="185"/>
      <c r="M345" s="185"/>
      <c r="N345" s="185"/>
      <c r="O345" s="185"/>
      <c r="P345" s="185"/>
      <c r="Q345" s="185"/>
      <c r="R345" s="186"/>
      <c r="S345" s="185"/>
      <c r="T345" s="162"/>
      <c r="U345" s="162"/>
      <c r="V345" s="162"/>
      <c r="W345" s="162"/>
      <c r="X345" s="162"/>
      <c r="Y345" s="162"/>
      <c r="Z345" s="162"/>
      <c r="AA345" s="162"/>
      <c r="AB345" s="162"/>
      <c r="AC345" s="162"/>
      <c r="AD345" s="162"/>
      <c r="AE345" s="162" t="s">
        <v>137</v>
      </c>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row>
    <row r="346" spans="1:60" x14ac:dyDescent="0.25">
      <c r="A346" s="170" t="s">
        <v>128</v>
      </c>
      <c r="B346" s="175" t="s">
        <v>100</v>
      </c>
      <c r="C346" s="195" t="s">
        <v>101</v>
      </c>
      <c r="D346" s="178"/>
      <c r="E346" s="182"/>
      <c r="F346" s="187"/>
      <c r="G346" s="187">
        <f>SUM(G347:G353)</f>
        <v>0</v>
      </c>
      <c r="H346" s="187"/>
      <c r="I346" s="187">
        <f>SUM(I347:I353)</f>
        <v>0</v>
      </c>
      <c r="J346" s="187"/>
      <c r="K346" s="187">
        <f>SUM(K347:K353)</f>
        <v>75677.5</v>
      </c>
      <c r="L346" s="187"/>
      <c r="M346" s="187">
        <f>SUM(M347:M353)</f>
        <v>0</v>
      </c>
      <c r="N346" s="187"/>
      <c r="O346" s="187">
        <f>SUM(O347:O353)</f>
        <v>0</v>
      </c>
      <c r="P346" s="187"/>
      <c r="Q346" s="187">
        <f>SUM(Q347:Q353)</f>
        <v>0</v>
      </c>
      <c r="R346" s="188"/>
      <c r="S346" s="187"/>
      <c r="AE346" t="s">
        <v>129</v>
      </c>
    </row>
    <row r="347" spans="1:60" ht="20.399999999999999" outlineLevel="1" x14ac:dyDescent="0.25">
      <c r="A347" s="163">
        <v>101</v>
      </c>
      <c r="B347" s="174" t="s">
        <v>532</v>
      </c>
      <c r="C347" s="193" t="s">
        <v>533</v>
      </c>
      <c r="D347" s="176" t="s">
        <v>174</v>
      </c>
      <c r="E347" s="180">
        <v>122.5</v>
      </c>
      <c r="F347" s="185">
        <v>0</v>
      </c>
      <c r="G347" s="185">
        <f>ROUND(E347*F347,2)</f>
        <v>0</v>
      </c>
      <c r="H347" s="185">
        <v>0</v>
      </c>
      <c r="I347" s="185">
        <f>ROUND(E347*H347,2)</f>
        <v>0</v>
      </c>
      <c r="J347" s="185">
        <v>79</v>
      </c>
      <c r="K347" s="185">
        <f>ROUND(E347*J347,2)</f>
        <v>9677.5</v>
      </c>
      <c r="L347" s="185">
        <v>21</v>
      </c>
      <c r="M347" s="185">
        <f>G347*(1+L347/100)</f>
        <v>0</v>
      </c>
      <c r="N347" s="185">
        <v>0</v>
      </c>
      <c r="O347" s="185">
        <f>ROUND(E347*N347,2)</f>
        <v>0</v>
      </c>
      <c r="P347" s="185">
        <v>0</v>
      </c>
      <c r="Q347" s="185">
        <f>ROUND(E347*P347,2)</f>
        <v>0</v>
      </c>
      <c r="R347" s="186"/>
      <c r="S347" s="185" t="s">
        <v>154</v>
      </c>
      <c r="T347" s="162"/>
      <c r="U347" s="162"/>
      <c r="V347" s="162"/>
      <c r="W347" s="162"/>
      <c r="X347" s="162"/>
      <c r="Y347" s="162"/>
      <c r="Z347" s="162"/>
      <c r="AA347" s="162"/>
      <c r="AB347" s="162"/>
      <c r="AC347" s="162"/>
      <c r="AD347" s="162"/>
      <c r="AE347" s="162" t="s">
        <v>135</v>
      </c>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row>
    <row r="348" spans="1:60" outlineLevel="1" x14ac:dyDescent="0.25">
      <c r="A348" s="163"/>
      <c r="B348" s="174"/>
      <c r="C348" s="322" t="s">
        <v>534</v>
      </c>
      <c r="D348" s="323"/>
      <c r="E348" s="324"/>
      <c r="F348" s="325"/>
      <c r="G348" s="326"/>
      <c r="H348" s="185"/>
      <c r="I348" s="185"/>
      <c r="J348" s="185"/>
      <c r="K348" s="185"/>
      <c r="L348" s="185"/>
      <c r="M348" s="185"/>
      <c r="N348" s="185"/>
      <c r="O348" s="185"/>
      <c r="P348" s="185"/>
      <c r="Q348" s="185"/>
      <c r="R348" s="186"/>
      <c r="S348" s="185"/>
      <c r="T348" s="162"/>
      <c r="U348" s="162"/>
      <c r="V348" s="162"/>
      <c r="W348" s="162"/>
      <c r="X348" s="162"/>
      <c r="Y348" s="162"/>
      <c r="Z348" s="162"/>
      <c r="AA348" s="162"/>
      <c r="AB348" s="162"/>
      <c r="AC348" s="162"/>
      <c r="AD348" s="162"/>
      <c r="AE348" s="162" t="s">
        <v>164</v>
      </c>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71" t="str">
        <f>C348</f>
        <v>Ocelová rámová konstrukce se sítí.</v>
      </c>
      <c r="BB348" s="162"/>
      <c r="BC348" s="162"/>
      <c r="BD348" s="162"/>
      <c r="BE348" s="162"/>
      <c r="BF348" s="162"/>
      <c r="BG348" s="162"/>
      <c r="BH348" s="162"/>
    </row>
    <row r="349" spans="1:60" outlineLevel="1" x14ac:dyDescent="0.25">
      <c r="A349" s="163"/>
      <c r="B349" s="174"/>
      <c r="C349" s="194" t="s">
        <v>535</v>
      </c>
      <c r="D349" s="177"/>
      <c r="E349" s="181">
        <v>122.5</v>
      </c>
      <c r="F349" s="185"/>
      <c r="G349" s="185"/>
      <c r="H349" s="185"/>
      <c r="I349" s="185"/>
      <c r="J349" s="185"/>
      <c r="K349" s="185"/>
      <c r="L349" s="185"/>
      <c r="M349" s="185"/>
      <c r="N349" s="185"/>
      <c r="O349" s="185"/>
      <c r="P349" s="185"/>
      <c r="Q349" s="185"/>
      <c r="R349" s="186"/>
      <c r="S349" s="185"/>
      <c r="T349" s="162"/>
      <c r="U349" s="162"/>
      <c r="V349" s="162"/>
      <c r="W349" s="162"/>
      <c r="X349" s="162"/>
      <c r="Y349" s="162"/>
      <c r="Z349" s="162"/>
      <c r="AA349" s="162"/>
      <c r="AB349" s="162"/>
      <c r="AC349" s="162"/>
      <c r="AD349" s="162"/>
      <c r="AE349" s="162" t="s">
        <v>137</v>
      </c>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row>
    <row r="350" spans="1:60" outlineLevel="1" x14ac:dyDescent="0.25">
      <c r="A350" s="163">
        <v>102</v>
      </c>
      <c r="B350" s="174" t="s">
        <v>536</v>
      </c>
      <c r="C350" s="193" t="s">
        <v>537</v>
      </c>
      <c r="D350" s="176" t="s">
        <v>174</v>
      </c>
      <c r="E350" s="180">
        <v>132</v>
      </c>
      <c r="F350" s="185">
        <v>0</v>
      </c>
      <c r="G350" s="185">
        <f>ROUND(E350*F350,2)</f>
        <v>0</v>
      </c>
      <c r="H350" s="185">
        <v>0</v>
      </c>
      <c r="I350" s="185">
        <f>ROUND(E350*H350,2)</f>
        <v>0</v>
      </c>
      <c r="J350" s="185">
        <v>500</v>
      </c>
      <c r="K350" s="185">
        <f>ROUND(E350*J350,2)</f>
        <v>66000</v>
      </c>
      <c r="L350" s="185">
        <v>21</v>
      </c>
      <c r="M350" s="185">
        <f>G350*(1+L350/100)</f>
        <v>0</v>
      </c>
      <c r="N350" s="185">
        <v>0</v>
      </c>
      <c r="O350" s="185">
        <f>ROUND(E350*N350,2)</f>
        <v>0</v>
      </c>
      <c r="P350" s="185">
        <v>0</v>
      </c>
      <c r="Q350" s="185">
        <f>ROUND(E350*P350,2)</f>
        <v>0</v>
      </c>
      <c r="R350" s="186"/>
      <c r="S350" s="185" t="s">
        <v>154</v>
      </c>
      <c r="T350" s="162"/>
      <c r="U350" s="162"/>
      <c r="V350" s="162"/>
      <c r="W350" s="162"/>
      <c r="X350" s="162"/>
      <c r="Y350" s="162"/>
      <c r="Z350" s="162"/>
      <c r="AA350" s="162"/>
      <c r="AB350" s="162"/>
      <c r="AC350" s="162"/>
      <c r="AD350" s="162"/>
      <c r="AE350" s="162" t="s">
        <v>135</v>
      </c>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row>
    <row r="351" spans="1:60" ht="31.2" outlineLevel="1" x14ac:dyDescent="0.25">
      <c r="A351" s="163"/>
      <c r="B351" s="174"/>
      <c r="C351" s="322" t="s">
        <v>538</v>
      </c>
      <c r="D351" s="323"/>
      <c r="E351" s="324"/>
      <c r="F351" s="325"/>
      <c r="G351" s="326"/>
      <c r="H351" s="185"/>
      <c r="I351" s="185"/>
      <c r="J351" s="185"/>
      <c r="K351" s="185"/>
      <c r="L351" s="185"/>
      <c r="M351" s="185"/>
      <c r="N351" s="185"/>
      <c r="O351" s="185"/>
      <c r="P351" s="185"/>
      <c r="Q351" s="185"/>
      <c r="R351" s="186"/>
      <c r="S351" s="185"/>
      <c r="T351" s="162"/>
      <c r="U351" s="162"/>
      <c r="V351" s="162"/>
      <c r="W351" s="162"/>
      <c r="X351" s="162"/>
      <c r="Y351" s="162"/>
      <c r="Z351" s="162"/>
      <c r="AA351" s="162"/>
      <c r="AB351" s="162"/>
      <c r="AC351" s="162"/>
      <c r="AD351" s="162"/>
      <c r="AE351" s="162" t="s">
        <v>164</v>
      </c>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71" t="str">
        <f>C351</f>
        <v>Položka obsahuje: zakrytí podlahy v místě prací, demontáž stávajícího opláštění v rozích tělocvičny - podkladní rošt + obložení OSB deskami, palubkami a SDK, zpětnou montáž opláštění včetně případné výmalby SDK a úklid.</v>
      </c>
      <c r="BB351" s="162"/>
      <c r="BC351" s="162"/>
      <c r="BD351" s="162"/>
      <c r="BE351" s="162"/>
      <c r="BF351" s="162"/>
      <c r="BG351" s="162"/>
      <c r="BH351" s="162"/>
    </row>
    <row r="352" spans="1:60" outlineLevel="1" x14ac:dyDescent="0.25">
      <c r="A352" s="163"/>
      <c r="B352" s="174"/>
      <c r="C352" s="322" t="s">
        <v>539</v>
      </c>
      <c r="D352" s="323"/>
      <c r="E352" s="324"/>
      <c r="F352" s="325"/>
      <c r="G352" s="326"/>
      <c r="H352" s="185"/>
      <c r="I352" s="185"/>
      <c r="J352" s="185"/>
      <c r="K352" s="185"/>
      <c r="L352" s="185"/>
      <c r="M352" s="185"/>
      <c r="N352" s="185"/>
      <c r="O352" s="185"/>
      <c r="P352" s="185"/>
      <c r="Q352" s="185"/>
      <c r="R352" s="186"/>
      <c r="S352" s="185"/>
      <c r="T352" s="162"/>
      <c r="U352" s="162"/>
      <c r="V352" s="162"/>
      <c r="W352" s="162"/>
      <c r="X352" s="162"/>
      <c r="Y352" s="162"/>
      <c r="Z352" s="162"/>
      <c r="AA352" s="162"/>
      <c r="AB352" s="162"/>
      <c r="AC352" s="162"/>
      <c r="AD352" s="162"/>
      <c r="AE352" s="162" t="s">
        <v>164</v>
      </c>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71" t="str">
        <f>C352</f>
        <v>Jedná se o kompletní soubor prací potřebných k provedení orpavy OK.</v>
      </c>
      <c r="BB352" s="162"/>
      <c r="BC352" s="162"/>
      <c r="BD352" s="162"/>
      <c r="BE352" s="162"/>
      <c r="BF352" s="162"/>
      <c r="BG352" s="162"/>
      <c r="BH352" s="162"/>
    </row>
    <row r="353" spans="1:60" outlineLevel="1" x14ac:dyDescent="0.25">
      <c r="A353" s="163"/>
      <c r="B353" s="174"/>
      <c r="C353" s="194" t="s">
        <v>540</v>
      </c>
      <c r="D353" s="177"/>
      <c r="E353" s="181">
        <v>132</v>
      </c>
      <c r="F353" s="185"/>
      <c r="G353" s="185"/>
      <c r="H353" s="185"/>
      <c r="I353" s="185"/>
      <c r="J353" s="185"/>
      <c r="K353" s="185"/>
      <c r="L353" s="185"/>
      <c r="M353" s="185"/>
      <c r="N353" s="185"/>
      <c r="O353" s="185"/>
      <c r="P353" s="185"/>
      <c r="Q353" s="185"/>
      <c r="R353" s="186"/>
      <c r="S353" s="185"/>
      <c r="T353" s="162"/>
      <c r="U353" s="162"/>
      <c r="V353" s="162"/>
      <c r="W353" s="162"/>
      <c r="X353" s="162"/>
      <c r="Y353" s="162"/>
      <c r="Z353" s="162"/>
      <c r="AA353" s="162"/>
      <c r="AB353" s="162"/>
      <c r="AC353" s="162"/>
      <c r="AD353" s="162"/>
      <c r="AE353" s="162" t="s">
        <v>137</v>
      </c>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row>
    <row r="354" spans="1:60" x14ac:dyDescent="0.25">
      <c r="A354" s="170" t="s">
        <v>128</v>
      </c>
      <c r="B354" s="175" t="s">
        <v>102</v>
      </c>
      <c r="C354" s="195" t="s">
        <v>103</v>
      </c>
      <c r="D354" s="178"/>
      <c r="E354" s="182"/>
      <c r="F354" s="187"/>
      <c r="G354" s="187">
        <f>SUM(G355:G362)</f>
        <v>0</v>
      </c>
      <c r="H354" s="187"/>
      <c r="I354" s="187">
        <f>SUM(I355:I362)</f>
        <v>0</v>
      </c>
      <c r="J354" s="187"/>
      <c r="K354" s="187">
        <f>SUM(K355:K362)</f>
        <v>67668.350000000006</v>
      </c>
      <c r="L354" s="187"/>
      <c r="M354" s="187">
        <f>SUM(M355:M362)</f>
        <v>0</v>
      </c>
      <c r="N354" s="187"/>
      <c r="O354" s="187">
        <f>SUM(O355:O362)</f>
        <v>0</v>
      </c>
      <c r="P354" s="187"/>
      <c r="Q354" s="187">
        <f>SUM(Q355:Q362)</f>
        <v>0</v>
      </c>
      <c r="R354" s="188"/>
      <c r="S354" s="187"/>
      <c r="AE354" t="s">
        <v>129</v>
      </c>
    </row>
    <row r="355" spans="1:60" outlineLevel="1" x14ac:dyDescent="0.25">
      <c r="A355" s="163">
        <v>103</v>
      </c>
      <c r="B355" s="174" t="s">
        <v>541</v>
      </c>
      <c r="C355" s="193" t="s">
        <v>542</v>
      </c>
      <c r="D355" s="176" t="s">
        <v>328</v>
      </c>
      <c r="E355" s="180">
        <v>31.687360000000002</v>
      </c>
      <c r="F355" s="185">
        <v>0</v>
      </c>
      <c r="G355" s="185">
        <f>ROUND(E355*F355,2)</f>
        <v>0</v>
      </c>
      <c r="H355" s="185">
        <v>0</v>
      </c>
      <c r="I355" s="185">
        <f>ROUND(E355*H355,2)</f>
        <v>0</v>
      </c>
      <c r="J355" s="185">
        <v>261</v>
      </c>
      <c r="K355" s="185">
        <f>ROUND(E355*J355,2)</f>
        <v>8270.4</v>
      </c>
      <c r="L355" s="185">
        <v>21</v>
      </c>
      <c r="M355" s="185">
        <f>G355*(1+L355/100)</f>
        <v>0</v>
      </c>
      <c r="N355" s="185">
        <v>0</v>
      </c>
      <c r="O355" s="185">
        <f>ROUND(E355*N355,2)</f>
        <v>0</v>
      </c>
      <c r="P355" s="185">
        <v>0</v>
      </c>
      <c r="Q355" s="185">
        <f>ROUND(E355*P355,2)</f>
        <v>0</v>
      </c>
      <c r="R355" s="186" t="s">
        <v>290</v>
      </c>
      <c r="S355" s="185" t="s">
        <v>134</v>
      </c>
      <c r="T355" s="162"/>
      <c r="U355" s="162"/>
      <c r="V355" s="162"/>
      <c r="W355" s="162"/>
      <c r="X355" s="162"/>
      <c r="Y355" s="162"/>
      <c r="Z355" s="162"/>
      <c r="AA355" s="162"/>
      <c r="AB355" s="162"/>
      <c r="AC355" s="162"/>
      <c r="AD355" s="162"/>
      <c r="AE355" s="162" t="s">
        <v>543</v>
      </c>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row>
    <row r="356" spans="1:60" ht="20.399999999999999" outlineLevel="1" x14ac:dyDescent="0.25">
      <c r="A356" s="163">
        <v>104</v>
      </c>
      <c r="B356" s="174" t="s">
        <v>544</v>
      </c>
      <c r="C356" s="193" t="s">
        <v>545</v>
      </c>
      <c r="D356" s="176" t="s">
        <v>328</v>
      </c>
      <c r="E356" s="180">
        <v>31.687360000000002</v>
      </c>
      <c r="F356" s="185">
        <v>0</v>
      </c>
      <c r="G356" s="185">
        <f>ROUND(E356*F356,2)</f>
        <v>0</v>
      </c>
      <c r="H356" s="185">
        <v>0</v>
      </c>
      <c r="I356" s="185">
        <f>ROUND(E356*H356,2)</f>
        <v>0</v>
      </c>
      <c r="J356" s="185">
        <v>158.5</v>
      </c>
      <c r="K356" s="185">
        <f>ROUND(E356*J356,2)</f>
        <v>5022.45</v>
      </c>
      <c r="L356" s="185">
        <v>21</v>
      </c>
      <c r="M356" s="185">
        <f>G356*(1+L356/100)</f>
        <v>0</v>
      </c>
      <c r="N356" s="185">
        <v>0</v>
      </c>
      <c r="O356" s="185">
        <f>ROUND(E356*N356,2)</f>
        <v>0</v>
      </c>
      <c r="P356" s="185">
        <v>0</v>
      </c>
      <c r="Q356" s="185">
        <f>ROUND(E356*P356,2)</f>
        <v>0</v>
      </c>
      <c r="R356" s="186" t="s">
        <v>290</v>
      </c>
      <c r="S356" s="185" t="s">
        <v>134</v>
      </c>
      <c r="T356" s="162"/>
      <c r="U356" s="162"/>
      <c r="V356" s="162"/>
      <c r="W356" s="162"/>
      <c r="X356" s="162"/>
      <c r="Y356" s="162"/>
      <c r="Z356" s="162"/>
      <c r="AA356" s="162"/>
      <c r="AB356" s="162"/>
      <c r="AC356" s="162"/>
      <c r="AD356" s="162"/>
      <c r="AE356" s="162" t="s">
        <v>543</v>
      </c>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row>
    <row r="357" spans="1:60" outlineLevel="1" x14ac:dyDescent="0.25">
      <c r="A357" s="163"/>
      <c r="B357" s="174"/>
      <c r="C357" s="322" t="s">
        <v>546</v>
      </c>
      <c r="D357" s="323"/>
      <c r="E357" s="324"/>
      <c r="F357" s="325"/>
      <c r="G357" s="326"/>
      <c r="H357" s="185"/>
      <c r="I357" s="185"/>
      <c r="J357" s="185"/>
      <c r="K357" s="185"/>
      <c r="L357" s="185"/>
      <c r="M357" s="185"/>
      <c r="N357" s="185"/>
      <c r="O357" s="185"/>
      <c r="P357" s="185"/>
      <c r="Q357" s="185"/>
      <c r="R357" s="186"/>
      <c r="S357" s="185"/>
      <c r="T357" s="162"/>
      <c r="U357" s="162"/>
      <c r="V357" s="162"/>
      <c r="W357" s="162"/>
      <c r="X357" s="162"/>
      <c r="Y357" s="162"/>
      <c r="Z357" s="162"/>
      <c r="AA357" s="162"/>
      <c r="AB357" s="162"/>
      <c r="AC357" s="162"/>
      <c r="AD357" s="162"/>
      <c r="AE357" s="162" t="s">
        <v>164</v>
      </c>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71" t="str">
        <f>C357</f>
        <v>Včetně naložení na dopravní prostředek a složení na skládku, bez poplatku za skládku.</v>
      </c>
      <c r="BB357" s="162"/>
      <c r="BC357" s="162"/>
      <c r="BD357" s="162"/>
      <c r="BE357" s="162"/>
      <c r="BF357" s="162"/>
      <c r="BG357" s="162"/>
      <c r="BH357" s="162"/>
    </row>
    <row r="358" spans="1:60" outlineLevel="1" x14ac:dyDescent="0.25">
      <c r="A358" s="163">
        <v>105</v>
      </c>
      <c r="B358" s="174" t="s">
        <v>547</v>
      </c>
      <c r="C358" s="193" t="s">
        <v>548</v>
      </c>
      <c r="D358" s="176" t="s">
        <v>328</v>
      </c>
      <c r="E358" s="180">
        <v>285.18623000000002</v>
      </c>
      <c r="F358" s="185">
        <v>0</v>
      </c>
      <c r="G358" s="185">
        <f>ROUND(E358*F358,2)</f>
        <v>0</v>
      </c>
      <c r="H358" s="185">
        <v>0</v>
      </c>
      <c r="I358" s="185">
        <f>ROUND(E358*H358,2)</f>
        <v>0</v>
      </c>
      <c r="J358" s="185">
        <v>12.3</v>
      </c>
      <c r="K358" s="185">
        <f>ROUND(E358*J358,2)</f>
        <v>3507.79</v>
      </c>
      <c r="L358" s="185">
        <v>21</v>
      </c>
      <c r="M358" s="185">
        <f>G358*(1+L358/100)</f>
        <v>0</v>
      </c>
      <c r="N358" s="185">
        <v>0</v>
      </c>
      <c r="O358" s="185">
        <f>ROUND(E358*N358,2)</f>
        <v>0</v>
      </c>
      <c r="P358" s="185">
        <v>0</v>
      </c>
      <c r="Q358" s="185">
        <f>ROUND(E358*P358,2)</f>
        <v>0</v>
      </c>
      <c r="R358" s="186" t="s">
        <v>290</v>
      </c>
      <c r="S358" s="185" t="s">
        <v>134</v>
      </c>
      <c r="T358" s="162"/>
      <c r="U358" s="162"/>
      <c r="V358" s="162"/>
      <c r="W358" s="162"/>
      <c r="X358" s="162"/>
      <c r="Y358" s="162"/>
      <c r="Z358" s="162"/>
      <c r="AA358" s="162"/>
      <c r="AB358" s="162"/>
      <c r="AC358" s="162"/>
      <c r="AD358" s="162"/>
      <c r="AE358" s="162" t="s">
        <v>543</v>
      </c>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row>
    <row r="359" spans="1:60" outlineLevel="1" x14ac:dyDescent="0.25">
      <c r="A359" s="163">
        <v>106</v>
      </c>
      <c r="B359" s="174" t="s">
        <v>549</v>
      </c>
      <c r="C359" s="193" t="s">
        <v>550</v>
      </c>
      <c r="D359" s="176" t="s">
        <v>328</v>
      </c>
      <c r="E359" s="180">
        <v>31.687360000000002</v>
      </c>
      <c r="F359" s="185">
        <v>0</v>
      </c>
      <c r="G359" s="185">
        <f>ROUND(E359*F359,2)</f>
        <v>0</v>
      </c>
      <c r="H359" s="185">
        <v>0</v>
      </c>
      <c r="I359" s="185">
        <f>ROUND(E359*H359,2)</f>
        <v>0</v>
      </c>
      <c r="J359" s="185">
        <v>227.5</v>
      </c>
      <c r="K359" s="185">
        <f>ROUND(E359*J359,2)</f>
        <v>7208.87</v>
      </c>
      <c r="L359" s="185">
        <v>21</v>
      </c>
      <c r="M359" s="185">
        <f>G359*(1+L359/100)</f>
        <v>0</v>
      </c>
      <c r="N359" s="185">
        <v>0</v>
      </c>
      <c r="O359" s="185">
        <f>ROUND(E359*N359,2)</f>
        <v>0</v>
      </c>
      <c r="P359" s="185">
        <v>0</v>
      </c>
      <c r="Q359" s="185">
        <f>ROUND(E359*P359,2)</f>
        <v>0</v>
      </c>
      <c r="R359" s="186" t="s">
        <v>290</v>
      </c>
      <c r="S359" s="185" t="s">
        <v>134</v>
      </c>
      <c r="T359" s="162"/>
      <c r="U359" s="162"/>
      <c r="V359" s="162"/>
      <c r="W359" s="162"/>
      <c r="X359" s="162"/>
      <c r="Y359" s="162"/>
      <c r="Z359" s="162"/>
      <c r="AA359" s="162"/>
      <c r="AB359" s="162"/>
      <c r="AC359" s="162"/>
      <c r="AD359" s="162"/>
      <c r="AE359" s="162" t="s">
        <v>543</v>
      </c>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row>
    <row r="360" spans="1:60" outlineLevel="1" x14ac:dyDescent="0.25">
      <c r="A360" s="163">
        <v>107</v>
      </c>
      <c r="B360" s="174" t="s">
        <v>551</v>
      </c>
      <c r="C360" s="193" t="s">
        <v>552</v>
      </c>
      <c r="D360" s="176" t="s">
        <v>328</v>
      </c>
      <c r="E360" s="180">
        <v>221.81151</v>
      </c>
      <c r="F360" s="185">
        <v>0</v>
      </c>
      <c r="G360" s="185">
        <f>ROUND(E360*F360,2)</f>
        <v>0</v>
      </c>
      <c r="H360" s="185">
        <v>0</v>
      </c>
      <c r="I360" s="185">
        <f>ROUND(E360*H360,2)</f>
        <v>0</v>
      </c>
      <c r="J360" s="185">
        <v>25.4</v>
      </c>
      <c r="K360" s="185">
        <f>ROUND(E360*J360,2)</f>
        <v>5634.01</v>
      </c>
      <c r="L360" s="185">
        <v>21</v>
      </c>
      <c r="M360" s="185">
        <f>G360*(1+L360/100)</f>
        <v>0</v>
      </c>
      <c r="N360" s="185">
        <v>0</v>
      </c>
      <c r="O360" s="185">
        <f>ROUND(E360*N360,2)</f>
        <v>0</v>
      </c>
      <c r="P360" s="185">
        <v>0</v>
      </c>
      <c r="Q360" s="185">
        <f>ROUND(E360*P360,2)</f>
        <v>0</v>
      </c>
      <c r="R360" s="186" t="s">
        <v>290</v>
      </c>
      <c r="S360" s="185" t="s">
        <v>134</v>
      </c>
      <c r="T360" s="162"/>
      <c r="U360" s="162"/>
      <c r="V360" s="162"/>
      <c r="W360" s="162"/>
      <c r="X360" s="162"/>
      <c r="Y360" s="162"/>
      <c r="Z360" s="162"/>
      <c r="AA360" s="162"/>
      <c r="AB360" s="162"/>
      <c r="AC360" s="162"/>
      <c r="AD360" s="162"/>
      <c r="AE360" s="162" t="s">
        <v>543</v>
      </c>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row>
    <row r="361" spans="1:60" outlineLevel="1" x14ac:dyDescent="0.25">
      <c r="A361" s="163">
        <v>108</v>
      </c>
      <c r="B361" s="174" t="s">
        <v>553</v>
      </c>
      <c r="C361" s="193" t="s">
        <v>554</v>
      </c>
      <c r="D361" s="176" t="s">
        <v>328</v>
      </c>
      <c r="E361" s="180">
        <v>31.687360000000002</v>
      </c>
      <c r="F361" s="185">
        <v>0</v>
      </c>
      <c r="G361" s="185">
        <f>ROUND(E361*F361,2)</f>
        <v>0</v>
      </c>
      <c r="H361" s="185">
        <v>0</v>
      </c>
      <c r="I361" s="185">
        <f>ROUND(E361*H361,2)</f>
        <v>0</v>
      </c>
      <c r="J361" s="185">
        <v>1200</v>
      </c>
      <c r="K361" s="185">
        <f>ROUND(E361*J361,2)</f>
        <v>38024.83</v>
      </c>
      <c r="L361" s="185">
        <v>21</v>
      </c>
      <c r="M361" s="185">
        <f>G361*(1+L361/100)</f>
        <v>0</v>
      </c>
      <c r="N361" s="185">
        <v>0</v>
      </c>
      <c r="O361" s="185">
        <f>ROUND(E361*N361,2)</f>
        <v>0</v>
      </c>
      <c r="P361" s="185">
        <v>0</v>
      </c>
      <c r="Q361" s="185">
        <f>ROUND(E361*P361,2)</f>
        <v>0</v>
      </c>
      <c r="R361" s="186"/>
      <c r="S361" s="185" t="s">
        <v>154</v>
      </c>
      <c r="T361" s="162"/>
      <c r="U361" s="162"/>
      <c r="V361" s="162"/>
      <c r="W361" s="162"/>
      <c r="X361" s="162"/>
      <c r="Y361" s="162"/>
      <c r="Z361" s="162"/>
      <c r="AA361" s="162"/>
      <c r="AB361" s="162"/>
      <c r="AC361" s="162"/>
      <c r="AD361" s="162"/>
      <c r="AE361" s="162" t="s">
        <v>155</v>
      </c>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row>
    <row r="362" spans="1:60" outlineLevel="1" x14ac:dyDescent="0.25">
      <c r="A362" s="163"/>
      <c r="B362" s="174"/>
      <c r="C362" s="194" t="s">
        <v>555</v>
      </c>
      <c r="D362" s="177"/>
      <c r="E362" s="181">
        <v>31.687360000000002</v>
      </c>
      <c r="F362" s="185"/>
      <c r="G362" s="185"/>
      <c r="H362" s="185"/>
      <c r="I362" s="185"/>
      <c r="J362" s="185"/>
      <c r="K362" s="185"/>
      <c r="L362" s="185"/>
      <c r="M362" s="185"/>
      <c r="N362" s="185"/>
      <c r="O362" s="185"/>
      <c r="P362" s="185"/>
      <c r="Q362" s="185"/>
      <c r="R362" s="186"/>
      <c r="S362" s="185"/>
      <c r="T362" s="162"/>
      <c r="U362" s="162"/>
      <c r="V362" s="162"/>
      <c r="W362" s="162"/>
      <c r="X362" s="162"/>
      <c r="Y362" s="162"/>
      <c r="Z362" s="162"/>
      <c r="AA362" s="162"/>
      <c r="AB362" s="162"/>
      <c r="AC362" s="162"/>
      <c r="AD362" s="162"/>
      <c r="AE362" s="162" t="s">
        <v>137</v>
      </c>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row>
    <row r="363" spans="1:60" x14ac:dyDescent="0.25">
      <c r="A363" s="170" t="s">
        <v>128</v>
      </c>
      <c r="B363" s="175" t="s">
        <v>105</v>
      </c>
      <c r="C363" s="195" t="s">
        <v>29</v>
      </c>
      <c r="D363" s="178"/>
      <c r="E363" s="182"/>
      <c r="F363" s="187"/>
      <c r="G363" s="187">
        <f>SUM(G364:G367)</f>
        <v>0</v>
      </c>
      <c r="H363" s="187"/>
      <c r="I363" s="187">
        <f>SUM(I364:I367)</f>
        <v>0</v>
      </c>
      <c r="J363" s="187"/>
      <c r="K363" s="187">
        <f>SUM(K364:K367)</f>
        <v>195874.05</v>
      </c>
      <c r="L363" s="187"/>
      <c r="M363" s="187">
        <f>SUM(M364:M367)</f>
        <v>0</v>
      </c>
      <c r="N363" s="187"/>
      <c r="O363" s="187">
        <f>SUM(O364:O367)</f>
        <v>0</v>
      </c>
      <c r="P363" s="187"/>
      <c r="Q363" s="187">
        <f>SUM(Q364:Q367)</f>
        <v>0</v>
      </c>
      <c r="R363" s="188"/>
      <c r="S363" s="187"/>
      <c r="AE363" t="s">
        <v>129</v>
      </c>
    </row>
    <row r="364" spans="1:60" outlineLevel="1" x14ac:dyDescent="0.25">
      <c r="A364" s="163">
        <v>109</v>
      </c>
      <c r="B364" s="174" t="s">
        <v>556</v>
      </c>
      <c r="C364" s="193" t="s">
        <v>557</v>
      </c>
      <c r="D364" s="176" t="s">
        <v>558</v>
      </c>
      <c r="E364" s="180">
        <v>1</v>
      </c>
      <c r="F364" s="185">
        <v>0</v>
      </c>
      <c r="G364" s="185">
        <f>ROUND(E364*F364,2)</f>
        <v>0</v>
      </c>
      <c r="H364" s="185">
        <v>0</v>
      </c>
      <c r="I364" s="185">
        <f>ROUND(E364*H364,2)</f>
        <v>0</v>
      </c>
      <c r="J364" s="185">
        <v>106840.39</v>
      </c>
      <c r="K364" s="185">
        <f>ROUND(E364*J364,2)</f>
        <v>106840.39</v>
      </c>
      <c r="L364" s="185">
        <v>21</v>
      </c>
      <c r="M364" s="185">
        <f>G364*(1+L364/100)</f>
        <v>0</v>
      </c>
      <c r="N364" s="185">
        <v>0</v>
      </c>
      <c r="O364" s="185">
        <f>ROUND(E364*N364,2)</f>
        <v>0</v>
      </c>
      <c r="P364" s="185">
        <v>0</v>
      </c>
      <c r="Q364" s="185">
        <f>ROUND(E364*P364,2)</f>
        <v>0</v>
      </c>
      <c r="R364" s="186" t="s">
        <v>559</v>
      </c>
      <c r="S364" s="185" t="s">
        <v>134</v>
      </c>
      <c r="T364" s="162"/>
      <c r="U364" s="162"/>
      <c r="V364" s="162"/>
      <c r="W364" s="162"/>
      <c r="X364" s="162"/>
      <c r="Y364" s="162"/>
      <c r="Z364" s="162"/>
      <c r="AA364" s="162"/>
      <c r="AB364" s="162"/>
      <c r="AC364" s="162"/>
      <c r="AD364" s="162"/>
      <c r="AE364" s="162" t="s">
        <v>560</v>
      </c>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row>
    <row r="365" spans="1:60" ht="31.2" outlineLevel="1" x14ac:dyDescent="0.25">
      <c r="A365" s="163"/>
      <c r="B365" s="174"/>
      <c r="C365" s="322" t="s">
        <v>561</v>
      </c>
      <c r="D365" s="323"/>
      <c r="E365" s="324"/>
      <c r="F365" s="325"/>
      <c r="G365" s="326"/>
      <c r="H365" s="185"/>
      <c r="I365" s="185"/>
      <c r="J365" s="185"/>
      <c r="K365" s="185"/>
      <c r="L365" s="185"/>
      <c r="M365" s="185"/>
      <c r="N365" s="185"/>
      <c r="O365" s="185"/>
      <c r="P365" s="185"/>
      <c r="Q365" s="185"/>
      <c r="R365" s="186"/>
      <c r="S365" s="185"/>
      <c r="T365" s="162"/>
      <c r="U365" s="162"/>
      <c r="V365" s="162"/>
      <c r="W365" s="162"/>
      <c r="X365" s="162"/>
      <c r="Y365" s="162"/>
      <c r="Z365" s="162"/>
      <c r="AA365" s="162"/>
      <c r="AB365" s="162"/>
      <c r="AC365" s="162"/>
      <c r="AD365" s="162"/>
      <c r="AE365" s="162" t="s">
        <v>164</v>
      </c>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71" t="str">
        <f>C365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365" s="162"/>
      <c r="BC365" s="162"/>
      <c r="BD365" s="162"/>
      <c r="BE365" s="162"/>
      <c r="BF365" s="162"/>
      <c r="BG365" s="162"/>
      <c r="BH365" s="162"/>
    </row>
    <row r="366" spans="1:60" outlineLevel="1" x14ac:dyDescent="0.25">
      <c r="A366" s="163">
        <v>110</v>
      </c>
      <c r="B366" s="174" t="s">
        <v>562</v>
      </c>
      <c r="C366" s="193" t="s">
        <v>563</v>
      </c>
      <c r="D366" s="176" t="s">
        <v>558</v>
      </c>
      <c r="E366" s="180">
        <v>1</v>
      </c>
      <c r="F366" s="185">
        <v>0</v>
      </c>
      <c r="G366" s="185">
        <f>ROUND(E366*F366,2)</f>
        <v>0</v>
      </c>
      <c r="H366" s="185">
        <v>0</v>
      </c>
      <c r="I366" s="185">
        <f>ROUND(E366*H366,2)</f>
        <v>0</v>
      </c>
      <c r="J366" s="185">
        <v>89033.66</v>
      </c>
      <c r="K366" s="185">
        <f>ROUND(E366*J366,2)</f>
        <v>89033.66</v>
      </c>
      <c r="L366" s="185">
        <v>21</v>
      </c>
      <c r="M366" s="185">
        <f>G366*(1+L366/100)</f>
        <v>0</v>
      </c>
      <c r="N366" s="185">
        <v>0</v>
      </c>
      <c r="O366" s="185">
        <f>ROUND(E366*N366,2)</f>
        <v>0</v>
      </c>
      <c r="P366" s="185">
        <v>0</v>
      </c>
      <c r="Q366" s="185">
        <f>ROUND(E366*P366,2)</f>
        <v>0</v>
      </c>
      <c r="R366" s="186" t="s">
        <v>559</v>
      </c>
      <c r="S366" s="185" t="s">
        <v>134</v>
      </c>
      <c r="T366" s="162"/>
      <c r="U366" s="162"/>
      <c r="V366" s="162"/>
      <c r="W366" s="162"/>
      <c r="X366" s="162"/>
      <c r="Y366" s="162"/>
      <c r="Z366" s="162"/>
      <c r="AA366" s="162"/>
      <c r="AB366" s="162"/>
      <c r="AC366" s="162"/>
      <c r="AD366" s="162"/>
      <c r="AE366" s="162" t="s">
        <v>560</v>
      </c>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row>
    <row r="367" spans="1:60" outlineLevel="1" x14ac:dyDescent="0.25">
      <c r="A367" s="163"/>
      <c r="B367" s="174"/>
      <c r="C367" s="322" t="s">
        <v>564</v>
      </c>
      <c r="D367" s="323"/>
      <c r="E367" s="324"/>
      <c r="F367" s="325"/>
      <c r="G367" s="326"/>
      <c r="H367" s="185"/>
      <c r="I367" s="185"/>
      <c r="J367" s="185"/>
      <c r="K367" s="185"/>
      <c r="L367" s="185"/>
      <c r="M367" s="185"/>
      <c r="N367" s="185"/>
      <c r="O367" s="185"/>
      <c r="P367" s="185"/>
      <c r="Q367" s="185"/>
      <c r="R367" s="186"/>
      <c r="S367" s="185"/>
      <c r="T367" s="162"/>
      <c r="U367" s="162"/>
      <c r="V367" s="162"/>
      <c r="W367" s="162"/>
      <c r="X367" s="162"/>
      <c r="Y367" s="162"/>
      <c r="Z367" s="162"/>
      <c r="AA367" s="162"/>
      <c r="AB367" s="162"/>
      <c r="AC367" s="162"/>
      <c r="AD367" s="162"/>
      <c r="AE367" s="162" t="s">
        <v>164</v>
      </c>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71" t="str">
        <f>C367</f>
        <v>Koordinace stavebních a technologických dodávek stavby.</v>
      </c>
      <c r="BB367" s="162"/>
      <c r="BC367" s="162"/>
      <c r="BD367" s="162"/>
      <c r="BE367" s="162"/>
      <c r="BF367" s="162"/>
      <c r="BG367" s="162"/>
      <c r="BH367" s="162"/>
    </row>
    <row r="368" spans="1:60" x14ac:dyDescent="0.25">
      <c r="A368" s="170" t="s">
        <v>128</v>
      </c>
      <c r="B368" s="175" t="s">
        <v>106</v>
      </c>
      <c r="C368" s="195" t="s">
        <v>30</v>
      </c>
      <c r="D368" s="178"/>
      <c r="E368" s="182"/>
      <c r="F368" s="187"/>
      <c r="G368" s="187">
        <f>SUM(G369:G370)</f>
        <v>0</v>
      </c>
      <c r="H368" s="187"/>
      <c r="I368" s="187">
        <f>SUM(I369:I370)</f>
        <v>0</v>
      </c>
      <c r="J368" s="187"/>
      <c r="K368" s="187">
        <f>SUM(K369:K370)</f>
        <v>30000</v>
      </c>
      <c r="L368" s="187"/>
      <c r="M368" s="187">
        <f>SUM(M369:M370)</f>
        <v>0</v>
      </c>
      <c r="N368" s="187"/>
      <c r="O368" s="187">
        <f>SUM(O369:O370)</f>
        <v>0</v>
      </c>
      <c r="P368" s="187"/>
      <c r="Q368" s="187">
        <f>SUM(Q369:Q370)</f>
        <v>0</v>
      </c>
      <c r="R368" s="188"/>
      <c r="S368" s="187"/>
      <c r="AE368" t="s">
        <v>129</v>
      </c>
    </row>
    <row r="369" spans="1:60" outlineLevel="1" x14ac:dyDescent="0.25">
      <c r="A369" s="163">
        <v>111</v>
      </c>
      <c r="B369" s="174" t="s">
        <v>565</v>
      </c>
      <c r="C369" s="193" t="s">
        <v>566</v>
      </c>
      <c r="D369" s="176" t="s">
        <v>558</v>
      </c>
      <c r="E369" s="180">
        <v>1</v>
      </c>
      <c r="F369" s="185">
        <v>0</v>
      </c>
      <c r="G369" s="185">
        <f>ROUND(E369*F369,2)</f>
        <v>0</v>
      </c>
      <c r="H369" s="185">
        <v>0</v>
      </c>
      <c r="I369" s="185">
        <f>ROUND(E369*H369,2)</f>
        <v>0</v>
      </c>
      <c r="J369" s="185">
        <v>30000</v>
      </c>
      <c r="K369" s="185">
        <f>ROUND(E369*J369,2)</f>
        <v>30000</v>
      </c>
      <c r="L369" s="185">
        <v>21</v>
      </c>
      <c r="M369" s="185">
        <f>G369*(1+L369/100)</f>
        <v>0</v>
      </c>
      <c r="N369" s="185">
        <v>0</v>
      </c>
      <c r="O369" s="185">
        <f>ROUND(E369*N369,2)</f>
        <v>0</v>
      </c>
      <c r="P369" s="185">
        <v>0</v>
      </c>
      <c r="Q369" s="185">
        <f>ROUND(E369*P369,2)</f>
        <v>0</v>
      </c>
      <c r="R369" s="186" t="s">
        <v>559</v>
      </c>
      <c r="S369" s="185" t="s">
        <v>134</v>
      </c>
      <c r="T369" s="162"/>
      <c r="U369" s="162"/>
      <c r="V369" s="162"/>
      <c r="W369" s="162"/>
      <c r="X369" s="162"/>
      <c r="Y369" s="162"/>
      <c r="Z369" s="162"/>
      <c r="AA369" s="162"/>
      <c r="AB369" s="162"/>
      <c r="AC369" s="162"/>
      <c r="AD369" s="162"/>
      <c r="AE369" s="162" t="s">
        <v>567</v>
      </c>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row>
    <row r="370" spans="1:60" ht="31.2" outlineLevel="1" x14ac:dyDescent="0.25">
      <c r="A370" s="189"/>
      <c r="B370" s="190"/>
      <c r="C370" s="317" t="s">
        <v>568</v>
      </c>
      <c r="D370" s="318"/>
      <c r="E370" s="319"/>
      <c r="F370" s="320"/>
      <c r="G370" s="321"/>
      <c r="H370" s="191"/>
      <c r="I370" s="191"/>
      <c r="J370" s="191"/>
      <c r="K370" s="191"/>
      <c r="L370" s="191"/>
      <c r="M370" s="191"/>
      <c r="N370" s="191"/>
      <c r="O370" s="191"/>
      <c r="P370" s="191"/>
      <c r="Q370" s="191"/>
      <c r="R370" s="192"/>
      <c r="S370" s="191"/>
      <c r="T370" s="162"/>
      <c r="U370" s="162"/>
      <c r="V370" s="162"/>
      <c r="W370" s="162"/>
      <c r="X370" s="162"/>
      <c r="Y370" s="162"/>
      <c r="Z370" s="162"/>
      <c r="AA370" s="162"/>
      <c r="AB370" s="162"/>
      <c r="AC370" s="162"/>
      <c r="AD370" s="162"/>
      <c r="AE370" s="162" t="s">
        <v>164</v>
      </c>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71" t="str">
        <f>C370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70" s="162"/>
      <c r="BC370" s="162"/>
      <c r="BD370" s="162"/>
      <c r="BE370" s="162"/>
      <c r="BF370" s="162"/>
      <c r="BG370" s="162"/>
      <c r="BH370" s="162"/>
    </row>
    <row r="371" spans="1:60" x14ac:dyDescent="0.25">
      <c r="A371" s="6"/>
      <c r="B371" s="7" t="s">
        <v>570</v>
      </c>
      <c r="C371" s="196" t="s">
        <v>570</v>
      </c>
      <c r="D371" s="9"/>
      <c r="E371" s="6"/>
      <c r="F371" s="6"/>
      <c r="G371" s="6"/>
      <c r="H371" s="6"/>
      <c r="I371" s="6"/>
      <c r="J371" s="6"/>
      <c r="K371" s="6"/>
      <c r="L371" s="6"/>
      <c r="M371" s="6"/>
      <c r="N371" s="6"/>
      <c r="O371" s="6"/>
      <c r="P371" s="6"/>
      <c r="Q371" s="6"/>
      <c r="R371" s="6"/>
      <c r="S371" s="6"/>
      <c r="AC371">
        <v>15</v>
      </c>
      <c r="AD371">
        <v>21</v>
      </c>
    </row>
    <row r="372" spans="1:60" x14ac:dyDescent="0.25">
      <c r="C372" s="197"/>
      <c r="D372" s="157"/>
      <c r="AE372" t="s">
        <v>571</v>
      </c>
    </row>
    <row r="373" spans="1:60" x14ac:dyDescent="0.25">
      <c r="D373" s="157"/>
    </row>
    <row r="374" spans="1:60" x14ac:dyDescent="0.25">
      <c r="D374" s="157"/>
    </row>
    <row r="375" spans="1:60" x14ac:dyDescent="0.25">
      <c r="D375" s="157"/>
    </row>
    <row r="376" spans="1:60" x14ac:dyDescent="0.25">
      <c r="D376" s="157"/>
    </row>
    <row r="377" spans="1:60" x14ac:dyDescent="0.25">
      <c r="D377" s="157"/>
    </row>
    <row r="378" spans="1:60" x14ac:dyDescent="0.25">
      <c r="D378" s="157"/>
    </row>
    <row r="379" spans="1:60" x14ac:dyDescent="0.25">
      <c r="D379" s="157"/>
    </row>
    <row r="380" spans="1:60" x14ac:dyDescent="0.25">
      <c r="D380" s="157"/>
    </row>
    <row r="381" spans="1:60" x14ac:dyDescent="0.25">
      <c r="D381" s="157"/>
    </row>
    <row r="382" spans="1:60" x14ac:dyDescent="0.25">
      <c r="D382" s="157"/>
    </row>
    <row r="383" spans="1:60" x14ac:dyDescent="0.25">
      <c r="D383" s="157"/>
    </row>
    <row r="384" spans="1:60" x14ac:dyDescent="0.25">
      <c r="D384" s="157"/>
    </row>
    <row r="385" spans="4:4" x14ac:dyDescent="0.25">
      <c r="D385" s="157"/>
    </row>
    <row r="386" spans="4:4" x14ac:dyDescent="0.25">
      <c r="D386" s="157"/>
    </row>
    <row r="387" spans="4:4" x14ac:dyDescent="0.25">
      <c r="D387" s="157"/>
    </row>
    <row r="388" spans="4:4" x14ac:dyDescent="0.25">
      <c r="D388" s="157"/>
    </row>
    <row r="389" spans="4:4" x14ac:dyDescent="0.25">
      <c r="D389" s="157"/>
    </row>
    <row r="390" spans="4:4" x14ac:dyDescent="0.25">
      <c r="D390" s="157"/>
    </row>
    <row r="391" spans="4:4" x14ac:dyDescent="0.25">
      <c r="D391" s="157"/>
    </row>
    <row r="392" spans="4:4" x14ac:dyDescent="0.25">
      <c r="D392" s="157"/>
    </row>
    <row r="393" spans="4:4" x14ac:dyDescent="0.25">
      <c r="D393" s="157"/>
    </row>
    <row r="394" spans="4:4" x14ac:dyDescent="0.25">
      <c r="D394" s="157"/>
    </row>
    <row r="395" spans="4:4" x14ac:dyDescent="0.25">
      <c r="D395" s="157"/>
    </row>
    <row r="396" spans="4:4" x14ac:dyDescent="0.25">
      <c r="D396" s="157"/>
    </row>
    <row r="397" spans="4:4" x14ac:dyDescent="0.25">
      <c r="D397" s="157"/>
    </row>
    <row r="398" spans="4:4" x14ac:dyDescent="0.25">
      <c r="D398" s="157"/>
    </row>
    <row r="399" spans="4:4" x14ac:dyDescent="0.25">
      <c r="D399" s="157"/>
    </row>
    <row r="400" spans="4:4" x14ac:dyDescent="0.25">
      <c r="D400" s="157"/>
    </row>
    <row r="401" spans="4:4" x14ac:dyDescent="0.25">
      <c r="D401" s="157"/>
    </row>
    <row r="402" spans="4:4" x14ac:dyDescent="0.25">
      <c r="D402" s="157"/>
    </row>
    <row r="403" spans="4:4" x14ac:dyDescent="0.25">
      <c r="D403" s="157"/>
    </row>
    <row r="404" spans="4:4" x14ac:dyDescent="0.25">
      <c r="D404" s="157"/>
    </row>
    <row r="405" spans="4:4" x14ac:dyDescent="0.25">
      <c r="D405" s="157"/>
    </row>
    <row r="406" spans="4:4" x14ac:dyDescent="0.25">
      <c r="D406" s="157"/>
    </row>
    <row r="407" spans="4:4" x14ac:dyDescent="0.25">
      <c r="D407" s="157"/>
    </row>
    <row r="408" spans="4:4" x14ac:dyDescent="0.25">
      <c r="D408" s="157"/>
    </row>
    <row r="409" spans="4:4" x14ac:dyDescent="0.25">
      <c r="D409" s="157"/>
    </row>
    <row r="410" spans="4:4" x14ac:dyDescent="0.25">
      <c r="D410" s="157"/>
    </row>
    <row r="411" spans="4:4" x14ac:dyDescent="0.25">
      <c r="D411" s="157"/>
    </row>
    <row r="412" spans="4:4" x14ac:dyDescent="0.25">
      <c r="D412" s="157"/>
    </row>
    <row r="413" spans="4:4" x14ac:dyDescent="0.25">
      <c r="D413" s="157"/>
    </row>
    <row r="414" spans="4:4" x14ac:dyDescent="0.25">
      <c r="D414" s="157"/>
    </row>
    <row r="415" spans="4:4" x14ac:dyDescent="0.25">
      <c r="D415" s="157"/>
    </row>
    <row r="416" spans="4:4" x14ac:dyDescent="0.25">
      <c r="D416" s="157"/>
    </row>
    <row r="417" spans="4:4" x14ac:dyDescent="0.25">
      <c r="D417" s="157"/>
    </row>
    <row r="418" spans="4:4" x14ac:dyDescent="0.25">
      <c r="D418" s="157"/>
    </row>
    <row r="419" spans="4:4" x14ac:dyDescent="0.25">
      <c r="D419" s="157"/>
    </row>
    <row r="420" spans="4:4" x14ac:dyDescent="0.25">
      <c r="D420" s="157"/>
    </row>
    <row r="421" spans="4:4" x14ac:dyDescent="0.25">
      <c r="D421" s="157"/>
    </row>
    <row r="422" spans="4:4" x14ac:dyDescent="0.25">
      <c r="D422" s="157"/>
    </row>
    <row r="423" spans="4:4" x14ac:dyDescent="0.25">
      <c r="D423" s="157"/>
    </row>
    <row r="424" spans="4:4" x14ac:dyDescent="0.25">
      <c r="D424" s="157"/>
    </row>
    <row r="425" spans="4:4" x14ac:dyDescent="0.25">
      <c r="D425" s="157"/>
    </row>
    <row r="426" spans="4:4" x14ac:dyDescent="0.25">
      <c r="D426" s="157"/>
    </row>
    <row r="427" spans="4:4" x14ac:dyDescent="0.25">
      <c r="D427" s="157"/>
    </row>
    <row r="428" spans="4:4" x14ac:dyDescent="0.25">
      <c r="D428" s="157"/>
    </row>
    <row r="429" spans="4:4" x14ac:dyDescent="0.25">
      <c r="D429" s="157"/>
    </row>
    <row r="430" spans="4:4" x14ac:dyDescent="0.25">
      <c r="D430" s="157"/>
    </row>
    <row r="431" spans="4:4" x14ac:dyDescent="0.25">
      <c r="D431" s="157"/>
    </row>
    <row r="432" spans="4:4" x14ac:dyDescent="0.25">
      <c r="D432" s="157"/>
    </row>
    <row r="433" spans="4:4" x14ac:dyDescent="0.25">
      <c r="D433" s="157"/>
    </row>
    <row r="434" spans="4:4" x14ac:dyDescent="0.25">
      <c r="D434" s="157"/>
    </row>
    <row r="435" spans="4:4" x14ac:dyDescent="0.25">
      <c r="D435" s="157"/>
    </row>
    <row r="436" spans="4:4" x14ac:dyDescent="0.25">
      <c r="D436" s="157"/>
    </row>
    <row r="437" spans="4:4" x14ac:dyDescent="0.25">
      <c r="D437" s="157"/>
    </row>
    <row r="438" spans="4:4" x14ac:dyDescent="0.25">
      <c r="D438" s="157"/>
    </row>
    <row r="439" spans="4:4" x14ac:dyDescent="0.25">
      <c r="D439" s="157"/>
    </row>
    <row r="440" spans="4:4" x14ac:dyDescent="0.25">
      <c r="D440" s="157"/>
    </row>
    <row r="441" spans="4:4" x14ac:dyDescent="0.25">
      <c r="D441" s="157"/>
    </row>
    <row r="442" spans="4:4" x14ac:dyDescent="0.25">
      <c r="D442" s="157"/>
    </row>
    <row r="443" spans="4:4" x14ac:dyDescent="0.25">
      <c r="D443" s="157"/>
    </row>
    <row r="444" spans="4:4" x14ac:dyDescent="0.25">
      <c r="D444" s="157"/>
    </row>
    <row r="445" spans="4:4" x14ac:dyDescent="0.25">
      <c r="D445" s="157"/>
    </row>
    <row r="446" spans="4:4" x14ac:dyDescent="0.25">
      <c r="D446" s="157"/>
    </row>
    <row r="447" spans="4:4" x14ac:dyDescent="0.25">
      <c r="D447" s="157"/>
    </row>
    <row r="448" spans="4:4" x14ac:dyDescent="0.25">
      <c r="D448" s="157"/>
    </row>
    <row r="449" spans="4:4" x14ac:dyDescent="0.25">
      <c r="D449" s="157"/>
    </row>
    <row r="450" spans="4:4" x14ac:dyDescent="0.25">
      <c r="D450" s="157"/>
    </row>
    <row r="451" spans="4:4" x14ac:dyDescent="0.25">
      <c r="D451" s="157"/>
    </row>
    <row r="452" spans="4:4" x14ac:dyDescent="0.25">
      <c r="D452" s="157"/>
    </row>
    <row r="453" spans="4:4" x14ac:dyDescent="0.25">
      <c r="D453" s="157"/>
    </row>
    <row r="454" spans="4:4" x14ac:dyDescent="0.25">
      <c r="D454" s="157"/>
    </row>
    <row r="455" spans="4:4" x14ac:dyDescent="0.25">
      <c r="D455" s="157"/>
    </row>
    <row r="456" spans="4:4" x14ac:dyDescent="0.25">
      <c r="D456" s="157"/>
    </row>
    <row r="457" spans="4:4" x14ac:dyDescent="0.25">
      <c r="D457" s="157"/>
    </row>
    <row r="458" spans="4:4" x14ac:dyDescent="0.25">
      <c r="D458" s="157"/>
    </row>
    <row r="459" spans="4:4" x14ac:dyDescent="0.25">
      <c r="D459" s="157"/>
    </row>
    <row r="460" spans="4:4" x14ac:dyDescent="0.25">
      <c r="D460" s="157"/>
    </row>
    <row r="461" spans="4:4" x14ac:dyDescent="0.25">
      <c r="D461" s="157"/>
    </row>
    <row r="462" spans="4:4" x14ac:dyDescent="0.25">
      <c r="D462" s="157"/>
    </row>
    <row r="463" spans="4:4" x14ac:dyDescent="0.25">
      <c r="D463" s="157"/>
    </row>
    <row r="464" spans="4:4" x14ac:dyDescent="0.25">
      <c r="D464" s="157"/>
    </row>
    <row r="465" spans="4:4" x14ac:dyDescent="0.25">
      <c r="D465" s="157"/>
    </row>
    <row r="466" spans="4:4" x14ac:dyDescent="0.25">
      <c r="D466" s="157"/>
    </row>
    <row r="467" spans="4:4" x14ac:dyDescent="0.25">
      <c r="D467" s="157"/>
    </row>
    <row r="468" spans="4:4" x14ac:dyDescent="0.25">
      <c r="D468" s="157"/>
    </row>
    <row r="469" spans="4:4" x14ac:dyDescent="0.25">
      <c r="D469" s="157"/>
    </row>
    <row r="470" spans="4:4" x14ac:dyDescent="0.25">
      <c r="D470" s="157"/>
    </row>
    <row r="471" spans="4:4" x14ac:dyDescent="0.25">
      <c r="D471" s="157"/>
    </row>
    <row r="472" spans="4:4" x14ac:dyDescent="0.25">
      <c r="D472" s="157"/>
    </row>
    <row r="473" spans="4:4" x14ac:dyDescent="0.25">
      <c r="D473" s="157"/>
    </row>
    <row r="474" spans="4:4" x14ac:dyDescent="0.25">
      <c r="D474" s="157"/>
    </row>
    <row r="475" spans="4:4" x14ac:dyDescent="0.25">
      <c r="D475" s="157"/>
    </row>
    <row r="476" spans="4:4" x14ac:dyDescent="0.25">
      <c r="D476" s="157"/>
    </row>
    <row r="477" spans="4:4" x14ac:dyDescent="0.25">
      <c r="D477" s="157"/>
    </row>
    <row r="478" spans="4:4" x14ac:dyDescent="0.25">
      <c r="D478" s="157"/>
    </row>
    <row r="479" spans="4:4" x14ac:dyDescent="0.25">
      <c r="D479" s="157"/>
    </row>
    <row r="480" spans="4:4" x14ac:dyDescent="0.25">
      <c r="D480" s="157"/>
    </row>
    <row r="481" spans="4:4" x14ac:dyDescent="0.25">
      <c r="D481" s="157"/>
    </row>
    <row r="482" spans="4:4" x14ac:dyDescent="0.25">
      <c r="D482" s="157"/>
    </row>
    <row r="483" spans="4:4" x14ac:dyDescent="0.25">
      <c r="D483" s="157"/>
    </row>
    <row r="484" spans="4:4" x14ac:dyDescent="0.25">
      <c r="D484" s="157"/>
    </row>
    <row r="485" spans="4:4" x14ac:dyDescent="0.25">
      <c r="D485" s="157"/>
    </row>
    <row r="486" spans="4:4" x14ac:dyDescent="0.25">
      <c r="D486" s="157"/>
    </row>
    <row r="487" spans="4:4" x14ac:dyDescent="0.25">
      <c r="D487" s="157"/>
    </row>
    <row r="488" spans="4:4" x14ac:dyDescent="0.25">
      <c r="D488" s="157"/>
    </row>
    <row r="489" spans="4:4" x14ac:dyDescent="0.25">
      <c r="D489" s="157"/>
    </row>
    <row r="490" spans="4:4" x14ac:dyDescent="0.25">
      <c r="D490" s="157"/>
    </row>
    <row r="491" spans="4:4" x14ac:dyDescent="0.25">
      <c r="D491" s="157"/>
    </row>
    <row r="492" spans="4:4" x14ac:dyDescent="0.25">
      <c r="D492" s="157"/>
    </row>
    <row r="493" spans="4:4" x14ac:dyDescent="0.25">
      <c r="D493" s="157"/>
    </row>
    <row r="494" spans="4:4" x14ac:dyDescent="0.25">
      <c r="D494" s="157"/>
    </row>
    <row r="495" spans="4:4" x14ac:dyDescent="0.25">
      <c r="D495" s="157"/>
    </row>
    <row r="496" spans="4:4" x14ac:dyDescent="0.25">
      <c r="D496" s="157"/>
    </row>
    <row r="497" spans="4:4" x14ac:dyDescent="0.25">
      <c r="D497" s="157"/>
    </row>
    <row r="498" spans="4:4" x14ac:dyDescent="0.25">
      <c r="D498" s="157"/>
    </row>
    <row r="499" spans="4:4" x14ac:dyDescent="0.25">
      <c r="D499" s="157"/>
    </row>
    <row r="500" spans="4:4" x14ac:dyDescent="0.25">
      <c r="D500" s="157"/>
    </row>
    <row r="501" spans="4:4" x14ac:dyDescent="0.25">
      <c r="D501" s="157"/>
    </row>
    <row r="502" spans="4:4" x14ac:dyDescent="0.25">
      <c r="D502" s="157"/>
    </row>
    <row r="503" spans="4:4" x14ac:dyDescent="0.25">
      <c r="D503" s="157"/>
    </row>
    <row r="504" spans="4:4" x14ac:dyDescent="0.25">
      <c r="D504" s="157"/>
    </row>
    <row r="505" spans="4:4" x14ac:dyDescent="0.25">
      <c r="D505" s="157"/>
    </row>
    <row r="506" spans="4:4" x14ac:dyDescent="0.25">
      <c r="D506" s="157"/>
    </row>
    <row r="507" spans="4:4" x14ac:dyDescent="0.25">
      <c r="D507" s="157"/>
    </row>
    <row r="508" spans="4:4" x14ac:dyDescent="0.25">
      <c r="D508" s="157"/>
    </row>
    <row r="509" spans="4:4" x14ac:dyDescent="0.25">
      <c r="D509" s="157"/>
    </row>
    <row r="510" spans="4:4" x14ac:dyDescent="0.25">
      <c r="D510" s="157"/>
    </row>
    <row r="511" spans="4:4" x14ac:dyDescent="0.25">
      <c r="D511" s="157"/>
    </row>
    <row r="512" spans="4:4" x14ac:dyDescent="0.25">
      <c r="D512" s="157"/>
    </row>
    <row r="513" spans="4:4" x14ac:dyDescent="0.25">
      <c r="D513" s="157"/>
    </row>
    <row r="514" spans="4:4" x14ac:dyDescent="0.25">
      <c r="D514" s="157"/>
    </row>
    <row r="515" spans="4:4" x14ac:dyDescent="0.25">
      <c r="D515" s="157"/>
    </row>
    <row r="516" spans="4:4" x14ac:dyDescent="0.25">
      <c r="D516" s="157"/>
    </row>
    <row r="517" spans="4:4" x14ac:dyDescent="0.25">
      <c r="D517" s="157"/>
    </row>
    <row r="518" spans="4:4" x14ac:dyDescent="0.25">
      <c r="D518" s="157"/>
    </row>
    <row r="519" spans="4:4" x14ac:dyDescent="0.25">
      <c r="D519" s="157"/>
    </row>
    <row r="520" spans="4:4" x14ac:dyDescent="0.25">
      <c r="D520" s="157"/>
    </row>
    <row r="521" spans="4:4" x14ac:dyDescent="0.25">
      <c r="D521" s="157"/>
    </row>
    <row r="522" spans="4:4" x14ac:dyDescent="0.25">
      <c r="D522" s="157"/>
    </row>
    <row r="523" spans="4:4" x14ac:dyDescent="0.25">
      <c r="D523" s="157"/>
    </row>
    <row r="524" spans="4:4" x14ac:dyDescent="0.25">
      <c r="D524" s="157"/>
    </row>
    <row r="525" spans="4:4" x14ac:dyDescent="0.25">
      <c r="D525" s="157"/>
    </row>
    <row r="526" spans="4:4" x14ac:dyDescent="0.25">
      <c r="D526" s="157"/>
    </row>
    <row r="527" spans="4:4" x14ac:dyDescent="0.25">
      <c r="D527" s="157"/>
    </row>
    <row r="528" spans="4:4" x14ac:dyDescent="0.25">
      <c r="D528" s="157"/>
    </row>
    <row r="529" spans="4:4" x14ac:dyDescent="0.25">
      <c r="D529" s="157"/>
    </row>
    <row r="530" spans="4:4" x14ac:dyDescent="0.25">
      <c r="D530" s="157"/>
    </row>
    <row r="531" spans="4:4" x14ac:dyDescent="0.25">
      <c r="D531" s="157"/>
    </row>
    <row r="532" spans="4:4" x14ac:dyDescent="0.25">
      <c r="D532" s="157"/>
    </row>
    <row r="533" spans="4:4" x14ac:dyDescent="0.25">
      <c r="D533" s="157"/>
    </row>
    <row r="534" spans="4:4" x14ac:dyDescent="0.25">
      <c r="D534" s="157"/>
    </row>
    <row r="535" spans="4:4" x14ac:dyDescent="0.25">
      <c r="D535" s="157"/>
    </row>
    <row r="536" spans="4:4" x14ac:dyDescent="0.25">
      <c r="D536" s="157"/>
    </row>
    <row r="537" spans="4:4" x14ac:dyDescent="0.25">
      <c r="D537" s="157"/>
    </row>
    <row r="538" spans="4:4" x14ac:dyDescent="0.25">
      <c r="D538" s="157"/>
    </row>
    <row r="539" spans="4:4" x14ac:dyDescent="0.25">
      <c r="D539" s="157"/>
    </row>
    <row r="540" spans="4:4" x14ac:dyDescent="0.25">
      <c r="D540" s="157"/>
    </row>
    <row r="541" spans="4:4" x14ac:dyDescent="0.25">
      <c r="D541" s="157"/>
    </row>
    <row r="542" spans="4:4" x14ac:dyDescent="0.25">
      <c r="D542" s="157"/>
    </row>
    <row r="543" spans="4:4" x14ac:dyDescent="0.25">
      <c r="D543" s="157"/>
    </row>
    <row r="544" spans="4:4" x14ac:dyDescent="0.25">
      <c r="D544" s="157"/>
    </row>
    <row r="545" spans="4:4" x14ac:dyDescent="0.25">
      <c r="D545" s="157"/>
    </row>
    <row r="546" spans="4:4" x14ac:dyDescent="0.25">
      <c r="D546" s="157"/>
    </row>
    <row r="547" spans="4:4" x14ac:dyDescent="0.25">
      <c r="D547" s="157"/>
    </row>
    <row r="548" spans="4:4" x14ac:dyDescent="0.25">
      <c r="D548" s="157"/>
    </row>
    <row r="549" spans="4:4" x14ac:dyDescent="0.25">
      <c r="D549" s="157"/>
    </row>
    <row r="550" spans="4:4" x14ac:dyDescent="0.25">
      <c r="D550" s="157"/>
    </row>
    <row r="551" spans="4:4" x14ac:dyDescent="0.25">
      <c r="D551" s="157"/>
    </row>
    <row r="552" spans="4:4" x14ac:dyDescent="0.25">
      <c r="D552" s="157"/>
    </row>
    <row r="553" spans="4:4" x14ac:dyDescent="0.25">
      <c r="D553" s="157"/>
    </row>
    <row r="554" spans="4:4" x14ac:dyDescent="0.25">
      <c r="D554" s="157"/>
    </row>
    <row r="555" spans="4:4" x14ac:dyDescent="0.25">
      <c r="D555" s="157"/>
    </row>
    <row r="556" spans="4:4" x14ac:dyDescent="0.25">
      <c r="D556" s="157"/>
    </row>
    <row r="557" spans="4:4" x14ac:dyDescent="0.25">
      <c r="D557" s="157"/>
    </row>
    <row r="558" spans="4:4" x14ac:dyDescent="0.25">
      <c r="D558" s="157"/>
    </row>
    <row r="559" spans="4:4" x14ac:dyDescent="0.25">
      <c r="D559" s="157"/>
    </row>
    <row r="560" spans="4:4" x14ac:dyDescent="0.25">
      <c r="D560" s="157"/>
    </row>
    <row r="561" spans="4:4" x14ac:dyDescent="0.25">
      <c r="D561" s="157"/>
    </row>
    <row r="562" spans="4:4" x14ac:dyDescent="0.25">
      <c r="D562" s="157"/>
    </row>
    <row r="563" spans="4:4" x14ac:dyDescent="0.25">
      <c r="D563" s="157"/>
    </row>
    <row r="564" spans="4:4" x14ac:dyDescent="0.25">
      <c r="D564" s="157"/>
    </row>
    <row r="565" spans="4:4" x14ac:dyDescent="0.25">
      <c r="D565" s="157"/>
    </row>
    <row r="566" spans="4:4" x14ac:dyDescent="0.25">
      <c r="D566" s="157"/>
    </row>
    <row r="567" spans="4:4" x14ac:dyDescent="0.25">
      <c r="D567" s="157"/>
    </row>
    <row r="568" spans="4:4" x14ac:dyDescent="0.25">
      <c r="D568" s="157"/>
    </row>
    <row r="569" spans="4:4" x14ac:dyDescent="0.25">
      <c r="D569" s="157"/>
    </row>
    <row r="570" spans="4:4" x14ac:dyDescent="0.25">
      <c r="D570" s="157"/>
    </row>
    <row r="571" spans="4:4" x14ac:dyDescent="0.25">
      <c r="D571" s="157"/>
    </row>
    <row r="572" spans="4:4" x14ac:dyDescent="0.25">
      <c r="D572" s="157"/>
    </row>
    <row r="573" spans="4:4" x14ac:dyDescent="0.25">
      <c r="D573" s="157"/>
    </row>
    <row r="574" spans="4:4" x14ac:dyDescent="0.25">
      <c r="D574" s="157"/>
    </row>
    <row r="575" spans="4:4" x14ac:dyDescent="0.25">
      <c r="D575" s="157"/>
    </row>
    <row r="576" spans="4:4" x14ac:dyDescent="0.25">
      <c r="D576" s="157"/>
    </row>
    <row r="577" spans="4:4" x14ac:dyDescent="0.25">
      <c r="D577" s="157"/>
    </row>
    <row r="578" spans="4:4" x14ac:dyDescent="0.25">
      <c r="D578" s="157"/>
    </row>
    <row r="579" spans="4:4" x14ac:dyDescent="0.25">
      <c r="D579" s="157"/>
    </row>
    <row r="580" spans="4:4" x14ac:dyDescent="0.25">
      <c r="D580" s="157"/>
    </row>
    <row r="581" spans="4:4" x14ac:dyDescent="0.25">
      <c r="D581" s="157"/>
    </row>
    <row r="582" spans="4:4" x14ac:dyDescent="0.25">
      <c r="D582" s="157"/>
    </row>
    <row r="583" spans="4:4" x14ac:dyDescent="0.25">
      <c r="D583" s="157"/>
    </row>
    <row r="584" spans="4:4" x14ac:dyDescent="0.25">
      <c r="D584" s="157"/>
    </row>
    <row r="585" spans="4:4" x14ac:dyDescent="0.25">
      <c r="D585" s="157"/>
    </row>
    <row r="586" spans="4:4" x14ac:dyDescent="0.25">
      <c r="D586" s="157"/>
    </row>
    <row r="587" spans="4:4" x14ac:dyDescent="0.25">
      <c r="D587" s="157"/>
    </row>
    <row r="588" spans="4:4" x14ac:dyDescent="0.25">
      <c r="D588" s="157"/>
    </row>
    <row r="589" spans="4:4" x14ac:dyDescent="0.25">
      <c r="D589" s="157"/>
    </row>
    <row r="590" spans="4:4" x14ac:dyDescent="0.25">
      <c r="D590" s="157"/>
    </row>
    <row r="591" spans="4:4" x14ac:dyDescent="0.25">
      <c r="D591" s="157"/>
    </row>
    <row r="592" spans="4:4" x14ac:dyDescent="0.25">
      <c r="D592" s="157"/>
    </row>
    <row r="593" spans="4:4" x14ac:dyDescent="0.25">
      <c r="D593" s="157"/>
    </row>
    <row r="594" spans="4:4" x14ac:dyDescent="0.25">
      <c r="D594" s="157"/>
    </row>
    <row r="595" spans="4:4" x14ac:dyDescent="0.25">
      <c r="D595" s="157"/>
    </row>
    <row r="596" spans="4:4" x14ac:dyDescent="0.25">
      <c r="D596" s="157"/>
    </row>
    <row r="597" spans="4:4" x14ac:dyDescent="0.25">
      <c r="D597" s="157"/>
    </row>
    <row r="598" spans="4:4" x14ac:dyDescent="0.25">
      <c r="D598" s="157"/>
    </row>
    <row r="599" spans="4:4" x14ac:dyDescent="0.25">
      <c r="D599" s="157"/>
    </row>
    <row r="600" spans="4:4" x14ac:dyDescent="0.25">
      <c r="D600" s="157"/>
    </row>
    <row r="601" spans="4:4" x14ac:dyDescent="0.25">
      <c r="D601" s="157"/>
    </row>
    <row r="602" spans="4:4" x14ac:dyDescent="0.25">
      <c r="D602" s="157"/>
    </row>
    <row r="603" spans="4:4" x14ac:dyDescent="0.25">
      <c r="D603" s="157"/>
    </row>
    <row r="604" spans="4:4" x14ac:dyDescent="0.25">
      <c r="D604" s="157"/>
    </row>
    <row r="605" spans="4:4" x14ac:dyDescent="0.25">
      <c r="D605" s="157"/>
    </row>
    <row r="606" spans="4:4" x14ac:dyDescent="0.25">
      <c r="D606" s="157"/>
    </row>
    <row r="607" spans="4:4" x14ac:dyDescent="0.25">
      <c r="D607" s="157"/>
    </row>
    <row r="608" spans="4:4" x14ac:dyDescent="0.25">
      <c r="D608" s="157"/>
    </row>
    <row r="609" spans="4:4" x14ac:dyDescent="0.25">
      <c r="D609" s="157"/>
    </row>
    <row r="610" spans="4:4" x14ac:dyDescent="0.25">
      <c r="D610" s="157"/>
    </row>
    <row r="611" spans="4:4" x14ac:dyDescent="0.25">
      <c r="D611" s="157"/>
    </row>
    <row r="612" spans="4:4" x14ac:dyDescent="0.25">
      <c r="D612" s="157"/>
    </row>
    <row r="613" spans="4:4" x14ac:dyDescent="0.25">
      <c r="D613" s="157"/>
    </row>
    <row r="614" spans="4:4" x14ac:dyDescent="0.25">
      <c r="D614" s="157"/>
    </row>
    <row r="615" spans="4:4" x14ac:dyDescent="0.25">
      <c r="D615" s="157"/>
    </row>
    <row r="616" spans="4:4" x14ac:dyDescent="0.25">
      <c r="D616" s="157"/>
    </row>
    <row r="617" spans="4:4" x14ac:dyDescent="0.25">
      <c r="D617" s="157"/>
    </row>
    <row r="618" spans="4:4" x14ac:dyDescent="0.25">
      <c r="D618" s="157"/>
    </row>
    <row r="619" spans="4:4" x14ac:dyDescent="0.25">
      <c r="D619" s="157"/>
    </row>
    <row r="620" spans="4:4" x14ac:dyDescent="0.25">
      <c r="D620" s="157"/>
    </row>
    <row r="621" spans="4:4" x14ac:dyDescent="0.25">
      <c r="D621" s="157"/>
    </row>
    <row r="622" spans="4:4" x14ac:dyDescent="0.25">
      <c r="D622" s="157"/>
    </row>
    <row r="623" spans="4:4" x14ac:dyDescent="0.25">
      <c r="D623" s="157"/>
    </row>
    <row r="624" spans="4:4" x14ac:dyDescent="0.25">
      <c r="D624" s="157"/>
    </row>
    <row r="625" spans="4:4" x14ac:dyDescent="0.25">
      <c r="D625" s="157"/>
    </row>
    <row r="626" spans="4:4" x14ac:dyDescent="0.25">
      <c r="D626" s="157"/>
    </row>
    <row r="627" spans="4:4" x14ac:dyDescent="0.25">
      <c r="D627" s="157"/>
    </row>
    <row r="628" spans="4:4" x14ac:dyDescent="0.25">
      <c r="D628" s="157"/>
    </row>
    <row r="629" spans="4:4" x14ac:dyDescent="0.25">
      <c r="D629" s="157"/>
    </row>
    <row r="630" spans="4:4" x14ac:dyDescent="0.25">
      <c r="D630" s="157"/>
    </row>
    <row r="631" spans="4:4" x14ac:dyDescent="0.25">
      <c r="D631" s="157"/>
    </row>
    <row r="632" spans="4:4" x14ac:dyDescent="0.25">
      <c r="D632" s="157"/>
    </row>
    <row r="633" spans="4:4" x14ac:dyDescent="0.25">
      <c r="D633" s="157"/>
    </row>
    <row r="634" spans="4:4" x14ac:dyDescent="0.25">
      <c r="D634" s="157"/>
    </row>
    <row r="635" spans="4:4" x14ac:dyDescent="0.25">
      <c r="D635" s="157"/>
    </row>
    <row r="636" spans="4:4" x14ac:dyDescent="0.25">
      <c r="D636" s="157"/>
    </row>
    <row r="637" spans="4:4" x14ac:dyDescent="0.25">
      <c r="D637" s="157"/>
    </row>
    <row r="638" spans="4:4" x14ac:dyDescent="0.25">
      <c r="D638" s="157"/>
    </row>
    <row r="639" spans="4:4" x14ac:dyDescent="0.25">
      <c r="D639" s="157"/>
    </row>
    <row r="640" spans="4:4" x14ac:dyDescent="0.25">
      <c r="D640" s="157"/>
    </row>
    <row r="641" spans="4:4" x14ac:dyDescent="0.25">
      <c r="D641" s="157"/>
    </row>
    <row r="642" spans="4:4" x14ac:dyDescent="0.25">
      <c r="D642" s="157"/>
    </row>
    <row r="643" spans="4:4" x14ac:dyDescent="0.25">
      <c r="D643" s="157"/>
    </row>
    <row r="644" spans="4:4" x14ac:dyDescent="0.25">
      <c r="D644" s="157"/>
    </row>
    <row r="645" spans="4:4" x14ac:dyDescent="0.25">
      <c r="D645" s="157"/>
    </row>
    <row r="646" spans="4:4" x14ac:dyDescent="0.25">
      <c r="D646" s="157"/>
    </row>
    <row r="647" spans="4:4" x14ac:dyDescent="0.25">
      <c r="D647" s="157"/>
    </row>
    <row r="648" spans="4:4" x14ac:dyDescent="0.25">
      <c r="D648" s="157"/>
    </row>
    <row r="649" spans="4:4" x14ac:dyDescent="0.25">
      <c r="D649" s="157"/>
    </row>
    <row r="650" spans="4:4" x14ac:dyDescent="0.25">
      <c r="D650" s="157"/>
    </row>
    <row r="651" spans="4:4" x14ac:dyDescent="0.25">
      <c r="D651" s="157"/>
    </row>
    <row r="652" spans="4:4" x14ac:dyDescent="0.25">
      <c r="D652" s="157"/>
    </row>
    <row r="653" spans="4:4" x14ac:dyDescent="0.25">
      <c r="D653" s="157"/>
    </row>
    <row r="654" spans="4:4" x14ac:dyDescent="0.25">
      <c r="D654" s="157"/>
    </row>
    <row r="655" spans="4:4" x14ac:dyDescent="0.25">
      <c r="D655" s="157"/>
    </row>
    <row r="656" spans="4:4" x14ac:dyDescent="0.25">
      <c r="D656" s="157"/>
    </row>
    <row r="657" spans="4:4" x14ac:dyDescent="0.25">
      <c r="D657" s="157"/>
    </row>
    <row r="658" spans="4:4" x14ac:dyDescent="0.25">
      <c r="D658" s="157"/>
    </row>
    <row r="659" spans="4:4" x14ac:dyDescent="0.25">
      <c r="D659" s="157"/>
    </row>
    <row r="660" spans="4:4" x14ac:dyDescent="0.25">
      <c r="D660" s="157"/>
    </row>
    <row r="661" spans="4:4" x14ac:dyDescent="0.25">
      <c r="D661" s="157"/>
    </row>
    <row r="662" spans="4:4" x14ac:dyDescent="0.25">
      <c r="D662" s="157"/>
    </row>
    <row r="663" spans="4:4" x14ac:dyDescent="0.25">
      <c r="D663" s="157"/>
    </row>
    <row r="664" spans="4:4" x14ac:dyDescent="0.25">
      <c r="D664" s="157"/>
    </row>
    <row r="665" spans="4:4" x14ac:dyDescent="0.25">
      <c r="D665" s="157"/>
    </row>
    <row r="666" spans="4:4" x14ac:dyDescent="0.25">
      <c r="D666" s="157"/>
    </row>
    <row r="667" spans="4:4" x14ac:dyDescent="0.25">
      <c r="D667" s="157"/>
    </row>
    <row r="668" spans="4:4" x14ac:dyDescent="0.25">
      <c r="D668" s="157"/>
    </row>
    <row r="669" spans="4:4" x14ac:dyDescent="0.25">
      <c r="D669" s="157"/>
    </row>
    <row r="670" spans="4:4" x14ac:dyDescent="0.25">
      <c r="D670" s="157"/>
    </row>
    <row r="671" spans="4:4" x14ac:dyDescent="0.25">
      <c r="D671" s="157"/>
    </row>
    <row r="672" spans="4:4" x14ac:dyDescent="0.25">
      <c r="D672" s="157"/>
    </row>
    <row r="673" spans="4:4" x14ac:dyDescent="0.25">
      <c r="D673" s="157"/>
    </row>
    <row r="674" spans="4:4" x14ac:dyDescent="0.25">
      <c r="D674" s="157"/>
    </row>
    <row r="675" spans="4:4" x14ac:dyDescent="0.25">
      <c r="D675" s="157"/>
    </row>
    <row r="676" spans="4:4" x14ac:dyDescent="0.25">
      <c r="D676" s="157"/>
    </row>
    <row r="677" spans="4:4" x14ac:dyDescent="0.25">
      <c r="D677" s="157"/>
    </row>
    <row r="678" spans="4:4" x14ac:dyDescent="0.25">
      <c r="D678" s="157"/>
    </row>
    <row r="679" spans="4:4" x14ac:dyDescent="0.25">
      <c r="D679" s="157"/>
    </row>
    <row r="680" spans="4:4" x14ac:dyDescent="0.25">
      <c r="D680" s="157"/>
    </row>
    <row r="681" spans="4:4" x14ac:dyDescent="0.25">
      <c r="D681" s="157"/>
    </row>
    <row r="682" spans="4:4" x14ac:dyDescent="0.25">
      <c r="D682" s="157"/>
    </row>
    <row r="683" spans="4:4" x14ac:dyDescent="0.25">
      <c r="D683" s="157"/>
    </row>
    <row r="684" spans="4:4" x14ac:dyDescent="0.25">
      <c r="D684" s="157"/>
    </row>
    <row r="685" spans="4:4" x14ac:dyDescent="0.25">
      <c r="D685" s="157"/>
    </row>
    <row r="686" spans="4:4" x14ac:dyDescent="0.25">
      <c r="D686" s="157"/>
    </row>
    <row r="687" spans="4:4" x14ac:dyDescent="0.25">
      <c r="D687" s="157"/>
    </row>
    <row r="688" spans="4:4" x14ac:dyDescent="0.25">
      <c r="D688" s="157"/>
    </row>
    <row r="689" spans="4:4" x14ac:dyDescent="0.25">
      <c r="D689" s="157"/>
    </row>
    <row r="690" spans="4:4" x14ac:dyDescent="0.25">
      <c r="D690" s="157"/>
    </row>
    <row r="691" spans="4:4" x14ac:dyDescent="0.25">
      <c r="D691" s="157"/>
    </row>
    <row r="692" spans="4:4" x14ac:dyDescent="0.25">
      <c r="D692" s="157"/>
    </row>
    <row r="693" spans="4:4" x14ac:dyDescent="0.25">
      <c r="D693" s="157"/>
    </row>
    <row r="694" spans="4:4" x14ac:dyDescent="0.25">
      <c r="D694" s="157"/>
    </row>
    <row r="695" spans="4:4" x14ac:dyDescent="0.25">
      <c r="D695" s="157"/>
    </row>
    <row r="696" spans="4:4" x14ac:dyDescent="0.25">
      <c r="D696" s="157"/>
    </row>
    <row r="697" spans="4:4" x14ac:dyDescent="0.25">
      <c r="D697" s="157"/>
    </row>
    <row r="698" spans="4:4" x14ac:dyDescent="0.25">
      <c r="D698" s="157"/>
    </row>
    <row r="699" spans="4:4" x14ac:dyDescent="0.25">
      <c r="D699" s="157"/>
    </row>
    <row r="700" spans="4:4" x14ac:dyDescent="0.25">
      <c r="D700" s="157"/>
    </row>
    <row r="701" spans="4:4" x14ac:dyDescent="0.25">
      <c r="D701" s="157"/>
    </row>
    <row r="702" spans="4:4" x14ac:dyDescent="0.25">
      <c r="D702" s="157"/>
    </row>
    <row r="703" spans="4:4" x14ac:dyDescent="0.25">
      <c r="D703" s="157"/>
    </row>
    <row r="704" spans="4:4" x14ac:dyDescent="0.25">
      <c r="D704" s="157"/>
    </row>
    <row r="705" spans="4:4" x14ac:dyDescent="0.25">
      <c r="D705" s="157"/>
    </row>
    <row r="706" spans="4:4" x14ac:dyDescent="0.25">
      <c r="D706" s="157"/>
    </row>
    <row r="707" spans="4:4" x14ac:dyDescent="0.25">
      <c r="D707" s="157"/>
    </row>
    <row r="708" spans="4:4" x14ac:dyDescent="0.25">
      <c r="D708" s="157"/>
    </row>
    <row r="709" spans="4:4" x14ac:dyDescent="0.25">
      <c r="D709" s="157"/>
    </row>
    <row r="710" spans="4:4" x14ac:dyDescent="0.25">
      <c r="D710" s="157"/>
    </row>
    <row r="711" spans="4:4" x14ac:dyDescent="0.25">
      <c r="D711" s="157"/>
    </row>
    <row r="712" spans="4:4" x14ac:dyDescent="0.25">
      <c r="D712" s="157"/>
    </row>
    <row r="713" spans="4:4" x14ac:dyDescent="0.25">
      <c r="D713" s="157"/>
    </row>
    <row r="714" spans="4:4" x14ac:dyDescent="0.25">
      <c r="D714" s="157"/>
    </row>
    <row r="715" spans="4:4" x14ac:dyDescent="0.25">
      <c r="D715" s="157"/>
    </row>
    <row r="716" spans="4:4" x14ac:dyDescent="0.25">
      <c r="D716" s="157"/>
    </row>
    <row r="717" spans="4:4" x14ac:dyDescent="0.25">
      <c r="D717" s="157"/>
    </row>
    <row r="718" spans="4:4" x14ac:dyDescent="0.25">
      <c r="D718" s="157"/>
    </row>
    <row r="719" spans="4:4" x14ac:dyDescent="0.25">
      <c r="D719" s="157"/>
    </row>
    <row r="720" spans="4:4" x14ac:dyDescent="0.25">
      <c r="D720" s="157"/>
    </row>
    <row r="721" spans="4:4" x14ac:dyDescent="0.25">
      <c r="D721" s="157"/>
    </row>
    <row r="722" spans="4:4" x14ac:dyDescent="0.25">
      <c r="D722" s="157"/>
    </row>
    <row r="723" spans="4:4" x14ac:dyDescent="0.25">
      <c r="D723" s="157"/>
    </row>
    <row r="724" spans="4:4" x14ac:dyDescent="0.25">
      <c r="D724" s="157"/>
    </row>
    <row r="725" spans="4:4" x14ac:dyDescent="0.25">
      <c r="D725" s="157"/>
    </row>
    <row r="726" spans="4:4" x14ac:dyDescent="0.25">
      <c r="D726" s="157"/>
    </row>
    <row r="727" spans="4:4" x14ac:dyDescent="0.25">
      <c r="D727" s="157"/>
    </row>
    <row r="728" spans="4:4" x14ac:dyDescent="0.25">
      <c r="D728" s="157"/>
    </row>
    <row r="729" spans="4:4" x14ac:dyDescent="0.25">
      <c r="D729" s="157"/>
    </row>
    <row r="730" spans="4:4" x14ac:dyDescent="0.25">
      <c r="D730" s="157"/>
    </row>
    <row r="731" spans="4:4" x14ac:dyDescent="0.25">
      <c r="D731" s="157"/>
    </row>
    <row r="732" spans="4:4" x14ac:dyDescent="0.25">
      <c r="D732" s="157"/>
    </row>
    <row r="733" spans="4:4" x14ac:dyDescent="0.25">
      <c r="D733" s="157"/>
    </row>
    <row r="734" spans="4:4" x14ac:dyDescent="0.25">
      <c r="D734" s="157"/>
    </row>
    <row r="735" spans="4:4" x14ac:dyDescent="0.25">
      <c r="D735" s="157"/>
    </row>
    <row r="736" spans="4:4" x14ac:dyDescent="0.25">
      <c r="D736" s="157"/>
    </row>
    <row r="737" spans="4:4" x14ac:dyDescent="0.25">
      <c r="D737" s="157"/>
    </row>
    <row r="738" spans="4:4" x14ac:dyDescent="0.25">
      <c r="D738" s="157"/>
    </row>
    <row r="739" spans="4:4" x14ac:dyDescent="0.25">
      <c r="D739" s="157"/>
    </row>
    <row r="740" spans="4:4" x14ac:dyDescent="0.25">
      <c r="D740" s="157"/>
    </row>
    <row r="741" spans="4:4" x14ac:dyDescent="0.25">
      <c r="D741" s="157"/>
    </row>
    <row r="742" spans="4:4" x14ac:dyDescent="0.25">
      <c r="D742" s="157"/>
    </row>
    <row r="743" spans="4:4" x14ac:dyDescent="0.25">
      <c r="D743" s="157"/>
    </row>
    <row r="744" spans="4:4" x14ac:dyDescent="0.25">
      <c r="D744" s="157"/>
    </row>
    <row r="745" spans="4:4" x14ac:dyDescent="0.25">
      <c r="D745" s="157"/>
    </row>
    <row r="746" spans="4:4" x14ac:dyDescent="0.25">
      <c r="D746" s="157"/>
    </row>
    <row r="747" spans="4:4" x14ac:dyDescent="0.25">
      <c r="D747" s="157"/>
    </row>
    <row r="748" spans="4:4" x14ac:dyDescent="0.25">
      <c r="D748" s="157"/>
    </row>
    <row r="749" spans="4:4" x14ac:dyDescent="0.25">
      <c r="D749" s="157"/>
    </row>
    <row r="750" spans="4:4" x14ac:dyDescent="0.25">
      <c r="D750" s="157"/>
    </row>
    <row r="751" spans="4:4" x14ac:dyDescent="0.25">
      <c r="D751" s="157"/>
    </row>
    <row r="752" spans="4:4" x14ac:dyDescent="0.25">
      <c r="D752" s="157"/>
    </row>
    <row r="753" spans="4:4" x14ac:dyDescent="0.25">
      <c r="D753" s="157"/>
    </row>
    <row r="754" spans="4:4" x14ac:dyDescent="0.25">
      <c r="D754" s="157"/>
    </row>
    <row r="755" spans="4:4" x14ac:dyDescent="0.25">
      <c r="D755" s="157"/>
    </row>
    <row r="756" spans="4:4" x14ac:dyDescent="0.25">
      <c r="D756" s="157"/>
    </row>
    <row r="757" spans="4:4" x14ac:dyDescent="0.25">
      <c r="D757" s="157"/>
    </row>
    <row r="758" spans="4:4" x14ac:dyDescent="0.25">
      <c r="D758" s="157"/>
    </row>
    <row r="759" spans="4:4" x14ac:dyDescent="0.25">
      <c r="D759" s="157"/>
    </row>
    <row r="760" spans="4:4" x14ac:dyDescent="0.25">
      <c r="D760" s="157"/>
    </row>
    <row r="761" spans="4:4" x14ac:dyDescent="0.25">
      <c r="D761" s="157"/>
    </row>
    <row r="762" spans="4:4" x14ac:dyDescent="0.25">
      <c r="D762" s="157"/>
    </row>
    <row r="763" spans="4:4" x14ac:dyDescent="0.25">
      <c r="D763" s="157"/>
    </row>
    <row r="764" spans="4:4" x14ac:dyDescent="0.25">
      <c r="D764" s="157"/>
    </row>
    <row r="765" spans="4:4" x14ac:dyDescent="0.25">
      <c r="D765" s="157"/>
    </row>
    <row r="766" spans="4:4" x14ac:dyDescent="0.25">
      <c r="D766" s="157"/>
    </row>
    <row r="767" spans="4:4" x14ac:dyDescent="0.25">
      <c r="D767" s="157"/>
    </row>
    <row r="768" spans="4:4" x14ac:dyDescent="0.25">
      <c r="D768" s="157"/>
    </row>
    <row r="769" spans="4:4" x14ac:dyDescent="0.25">
      <c r="D769" s="157"/>
    </row>
    <row r="770" spans="4:4" x14ac:dyDescent="0.25">
      <c r="D770" s="157"/>
    </row>
    <row r="771" spans="4:4" x14ac:dyDescent="0.25">
      <c r="D771" s="157"/>
    </row>
    <row r="772" spans="4:4" x14ac:dyDescent="0.25">
      <c r="D772" s="157"/>
    </row>
    <row r="773" spans="4:4" x14ac:dyDescent="0.25">
      <c r="D773" s="157"/>
    </row>
    <row r="774" spans="4:4" x14ac:dyDescent="0.25">
      <c r="D774" s="157"/>
    </row>
    <row r="775" spans="4:4" x14ac:dyDescent="0.25">
      <c r="D775" s="157"/>
    </row>
    <row r="776" spans="4:4" x14ac:dyDescent="0.25">
      <c r="D776" s="157"/>
    </row>
    <row r="777" spans="4:4" x14ac:dyDescent="0.25">
      <c r="D777" s="157"/>
    </row>
    <row r="778" spans="4:4" x14ac:dyDescent="0.25">
      <c r="D778" s="157"/>
    </row>
    <row r="779" spans="4:4" x14ac:dyDescent="0.25">
      <c r="D779" s="157"/>
    </row>
    <row r="780" spans="4:4" x14ac:dyDescent="0.25">
      <c r="D780" s="157"/>
    </row>
    <row r="781" spans="4:4" x14ac:dyDescent="0.25">
      <c r="D781" s="157"/>
    </row>
    <row r="782" spans="4:4" x14ac:dyDescent="0.25">
      <c r="D782" s="157"/>
    </row>
    <row r="783" spans="4:4" x14ac:dyDescent="0.25">
      <c r="D783" s="157"/>
    </row>
    <row r="784" spans="4:4" x14ac:dyDescent="0.25">
      <c r="D784" s="157"/>
    </row>
    <row r="785" spans="4:4" x14ac:dyDescent="0.25">
      <c r="D785" s="157"/>
    </row>
    <row r="786" spans="4:4" x14ac:dyDescent="0.25">
      <c r="D786" s="157"/>
    </row>
    <row r="787" spans="4:4" x14ac:dyDescent="0.25">
      <c r="D787" s="157"/>
    </row>
    <row r="788" spans="4:4" x14ac:dyDescent="0.25">
      <c r="D788" s="157"/>
    </row>
    <row r="789" spans="4:4" x14ac:dyDescent="0.25">
      <c r="D789" s="157"/>
    </row>
    <row r="790" spans="4:4" x14ac:dyDescent="0.25">
      <c r="D790" s="157"/>
    </row>
    <row r="791" spans="4:4" x14ac:dyDescent="0.25">
      <c r="D791" s="157"/>
    </row>
    <row r="792" spans="4:4" x14ac:dyDescent="0.25">
      <c r="D792" s="157"/>
    </row>
    <row r="793" spans="4:4" x14ac:dyDescent="0.25">
      <c r="D793" s="157"/>
    </row>
    <row r="794" spans="4:4" x14ac:dyDescent="0.25">
      <c r="D794" s="157"/>
    </row>
    <row r="795" spans="4:4" x14ac:dyDescent="0.25">
      <c r="D795" s="157"/>
    </row>
    <row r="796" spans="4:4" x14ac:dyDescent="0.25">
      <c r="D796" s="157"/>
    </row>
    <row r="797" spans="4:4" x14ac:dyDescent="0.25">
      <c r="D797" s="157"/>
    </row>
    <row r="798" spans="4:4" x14ac:dyDescent="0.25">
      <c r="D798" s="157"/>
    </row>
    <row r="799" spans="4:4" x14ac:dyDescent="0.25">
      <c r="D799" s="157"/>
    </row>
    <row r="800" spans="4:4" x14ac:dyDescent="0.25">
      <c r="D800" s="157"/>
    </row>
    <row r="801" spans="4:4" x14ac:dyDescent="0.25">
      <c r="D801" s="157"/>
    </row>
    <row r="802" spans="4:4" x14ac:dyDescent="0.25">
      <c r="D802" s="157"/>
    </row>
    <row r="803" spans="4:4" x14ac:dyDescent="0.25">
      <c r="D803" s="157"/>
    </row>
    <row r="804" spans="4:4" x14ac:dyDescent="0.25">
      <c r="D804" s="157"/>
    </row>
    <row r="805" spans="4:4" x14ac:dyDescent="0.25">
      <c r="D805" s="157"/>
    </row>
    <row r="806" spans="4:4" x14ac:dyDescent="0.25">
      <c r="D806" s="157"/>
    </row>
    <row r="807" spans="4:4" x14ac:dyDescent="0.25">
      <c r="D807" s="157"/>
    </row>
    <row r="808" spans="4:4" x14ac:dyDescent="0.25">
      <c r="D808" s="157"/>
    </row>
    <row r="809" spans="4:4" x14ac:dyDescent="0.25">
      <c r="D809" s="157"/>
    </row>
    <row r="810" spans="4:4" x14ac:dyDescent="0.25">
      <c r="D810" s="157"/>
    </row>
    <row r="811" spans="4:4" x14ac:dyDescent="0.25">
      <c r="D811" s="157"/>
    </row>
    <row r="812" spans="4:4" x14ac:dyDescent="0.25">
      <c r="D812" s="157"/>
    </row>
    <row r="813" spans="4:4" x14ac:dyDescent="0.25">
      <c r="D813" s="157"/>
    </row>
    <row r="814" spans="4:4" x14ac:dyDescent="0.25">
      <c r="D814" s="157"/>
    </row>
    <row r="815" spans="4:4" x14ac:dyDescent="0.25">
      <c r="D815" s="157"/>
    </row>
    <row r="816" spans="4:4" x14ac:dyDescent="0.25">
      <c r="D816" s="157"/>
    </row>
    <row r="817" spans="4:4" x14ac:dyDescent="0.25">
      <c r="D817" s="157"/>
    </row>
    <row r="818" spans="4:4" x14ac:dyDescent="0.25">
      <c r="D818" s="157"/>
    </row>
    <row r="819" spans="4:4" x14ac:dyDescent="0.25">
      <c r="D819" s="157"/>
    </row>
    <row r="820" spans="4:4" x14ac:dyDescent="0.25">
      <c r="D820" s="157"/>
    </row>
    <row r="821" spans="4:4" x14ac:dyDescent="0.25">
      <c r="D821" s="157"/>
    </row>
    <row r="822" spans="4:4" x14ac:dyDescent="0.25">
      <c r="D822" s="157"/>
    </row>
    <row r="823" spans="4:4" x14ac:dyDescent="0.25">
      <c r="D823" s="157"/>
    </row>
    <row r="824" spans="4:4" x14ac:dyDescent="0.25">
      <c r="D824" s="157"/>
    </row>
    <row r="825" spans="4:4" x14ac:dyDescent="0.25">
      <c r="D825" s="157"/>
    </row>
    <row r="826" spans="4:4" x14ac:dyDescent="0.25">
      <c r="D826" s="157"/>
    </row>
    <row r="827" spans="4:4" x14ac:dyDescent="0.25">
      <c r="D827" s="157"/>
    </row>
    <row r="828" spans="4:4" x14ac:dyDescent="0.25">
      <c r="D828" s="157"/>
    </row>
    <row r="829" spans="4:4" x14ac:dyDescent="0.25">
      <c r="D829" s="157"/>
    </row>
    <row r="830" spans="4:4" x14ac:dyDescent="0.25">
      <c r="D830" s="157"/>
    </row>
    <row r="831" spans="4:4" x14ac:dyDescent="0.25">
      <c r="D831" s="157"/>
    </row>
    <row r="832" spans="4:4" x14ac:dyDescent="0.25">
      <c r="D832" s="157"/>
    </row>
    <row r="833" spans="4:4" x14ac:dyDescent="0.25">
      <c r="D833" s="157"/>
    </row>
    <row r="834" spans="4:4" x14ac:dyDescent="0.25">
      <c r="D834" s="157"/>
    </row>
    <row r="835" spans="4:4" x14ac:dyDescent="0.25">
      <c r="D835" s="157"/>
    </row>
    <row r="836" spans="4:4" x14ac:dyDescent="0.25">
      <c r="D836" s="157"/>
    </row>
    <row r="837" spans="4:4" x14ac:dyDescent="0.25">
      <c r="D837" s="157"/>
    </row>
    <row r="838" spans="4:4" x14ac:dyDescent="0.25">
      <c r="D838" s="157"/>
    </row>
    <row r="839" spans="4:4" x14ac:dyDescent="0.25">
      <c r="D839" s="157"/>
    </row>
    <row r="840" spans="4:4" x14ac:dyDescent="0.25">
      <c r="D840" s="157"/>
    </row>
    <row r="841" spans="4:4" x14ac:dyDescent="0.25">
      <c r="D841" s="157"/>
    </row>
    <row r="842" spans="4:4" x14ac:dyDescent="0.25">
      <c r="D842" s="157"/>
    </row>
    <row r="843" spans="4:4" x14ac:dyDescent="0.25">
      <c r="D843" s="157"/>
    </row>
    <row r="844" spans="4:4" x14ac:dyDescent="0.25">
      <c r="D844" s="157"/>
    </row>
    <row r="845" spans="4:4" x14ac:dyDescent="0.25">
      <c r="D845" s="157"/>
    </row>
    <row r="846" spans="4:4" x14ac:dyDescent="0.25">
      <c r="D846" s="157"/>
    </row>
    <row r="847" spans="4:4" x14ac:dyDescent="0.25">
      <c r="D847" s="157"/>
    </row>
    <row r="848" spans="4:4" x14ac:dyDescent="0.25">
      <c r="D848" s="157"/>
    </row>
    <row r="849" spans="4:4" x14ac:dyDescent="0.25">
      <c r="D849" s="157"/>
    </row>
    <row r="850" spans="4:4" x14ac:dyDescent="0.25">
      <c r="D850" s="157"/>
    </row>
    <row r="851" spans="4:4" x14ac:dyDescent="0.25">
      <c r="D851" s="157"/>
    </row>
    <row r="852" spans="4:4" x14ac:dyDescent="0.25">
      <c r="D852" s="157"/>
    </row>
    <row r="853" spans="4:4" x14ac:dyDescent="0.25">
      <c r="D853" s="157"/>
    </row>
    <row r="854" spans="4:4" x14ac:dyDescent="0.25">
      <c r="D854" s="157"/>
    </row>
    <row r="855" spans="4:4" x14ac:dyDescent="0.25">
      <c r="D855" s="157"/>
    </row>
    <row r="856" spans="4:4" x14ac:dyDescent="0.25">
      <c r="D856" s="157"/>
    </row>
    <row r="857" spans="4:4" x14ac:dyDescent="0.25">
      <c r="D857" s="157"/>
    </row>
    <row r="858" spans="4:4" x14ac:dyDescent="0.25">
      <c r="D858" s="157"/>
    </row>
    <row r="859" spans="4:4" x14ac:dyDescent="0.25">
      <c r="D859" s="157"/>
    </row>
    <row r="860" spans="4:4" x14ac:dyDescent="0.25">
      <c r="D860" s="157"/>
    </row>
    <row r="861" spans="4:4" x14ac:dyDescent="0.25">
      <c r="D861" s="157"/>
    </row>
    <row r="862" spans="4:4" x14ac:dyDescent="0.25">
      <c r="D862" s="157"/>
    </row>
    <row r="863" spans="4:4" x14ac:dyDescent="0.25">
      <c r="D863" s="157"/>
    </row>
    <row r="864" spans="4:4" x14ac:dyDescent="0.25">
      <c r="D864" s="157"/>
    </row>
    <row r="865" spans="4:4" x14ac:dyDescent="0.25">
      <c r="D865" s="157"/>
    </row>
    <row r="866" spans="4:4" x14ac:dyDescent="0.25">
      <c r="D866" s="157"/>
    </row>
    <row r="867" spans="4:4" x14ac:dyDescent="0.25">
      <c r="D867" s="157"/>
    </row>
    <row r="868" spans="4:4" x14ac:dyDescent="0.25">
      <c r="D868" s="157"/>
    </row>
    <row r="869" spans="4:4" x14ac:dyDescent="0.25">
      <c r="D869" s="157"/>
    </row>
    <row r="870" spans="4:4" x14ac:dyDescent="0.25">
      <c r="D870" s="157"/>
    </row>
    <row r="871" spans="4:4" x14ac:dyDescent="0.25">
      <c r="D871" s="157"/>
    </row>
    <row r="872" spans="4:4" x14ac:dyDescent="0.25">
      <c r="D872" s="157"/>
    </row>
    <row r="873" spans="4:4" x14ac:dyDescent="0.25">
      <c r="D873" s="157"/>
    </row>
    <row r="874" spans="4:4" x14ac:dyDescent="0.25">
      <c r="D874" s="157"/>
    </row>
    <row r="875" spans="4:4" x14ac:dyDescent="0.25">
      <c r="D875" s="157"/>
    </row>
    <row r="876" spans="4:4" x14ac:dyDescent="0.25">
      <c r="D876" s="157"/>
    </row>
    <row r="877" spans="4:4" x14ac:dyDescent="0.25">
      <c r="D877" s="157"/>
    </row>
    <row r="878" spans="4:4" x14ac:dyDescent="0.25">
      <c r="D878" s="157"/>
    </row>
    <row r="879" spans="4:4" x14ac:dyDescent="0.25">
      <c r="D879" s="157"/>
    </row>
    <row r="880" spans="4:4" x14ac:dyDescent="0.25">
      <c r="D880" s="157"/>
    </row>
    <row r="881" spans="4:4" x14ac:dyDescent="0.25">
      <c r="D881" s="157"/>
    </row>
    <row r="882" spans="4:4" x14ac:dyDescent="0.25">
      <c r="D882" s="157"/>
    </row>
    <row r="883" spans="4:4" x14ac:dyDescent="0.25">
      <c r="D883" s="157"/>
    </row>
    <row r="884" spans="4:4" x14ac:dyDescent="0.25">
      <c r="D884" s="157"/>
    </row>
    <row r="885" spans="4:4" x14ac:dyDescent="0.25">
      <c r="D885" s="157"/>
    </row>
    <row r="886" spans="4:4" x14ac:dyDescent="0.25">
      <c r="D886" s="157"/>
    </row>
    <row r="887" spans="4:4" x14ac:dyDescent="0.25">
      <c r="D887" s="157"/>
    </row>
    <row r="888" spans="4:4" x14ac:dyDescent="0.25">
      <c r="D888" s="157"/>
    </row>
    <row r="889" spans="4:4" x14ac:dyDescent="0.25">
      <c r="D889" s="157"/>
    </row>
    <row r="890" spans="4:4" x14ac:dyDescent="0.25">
      <c r="D890" s="157"/>
    </row>
    <row r="891" spans="4:4" x14ac:dyDescent="0.25">
      <c r="D891" s="157"/>
    </row>
    <row r="892" spans="4:4" x14ac:dyDescent="0.25">
      <c r="D892" s="157"/>
    </row>
    <row r="893" spans="4:4" x14ac:dyDescent="0.25">
      <c r="D893" s="157"/>
    </row>
    <row r="894" spans="4:4" x14ac:dyDescent="0.25">
      <c r="D894" s="157"/>
    </row>
    <row r="895" spans="4:4" x14ac:dyDescent="0.25">
      <c r="D895" s="157"/>
    </row>
    <row r="896" spans="4:4" x14ac:dyDescent="0.25">
      <c r="D896" s="157"/>
    </row>
    <row r="897" spans="4:4" x14ac:dyDescent="0.25">
      <c r="D897" s="157"/>
    </row>
    <row r="898" spans="4:4" x14ac:dyDescent="0.25">
      <c r="D898" s="157"/>
    </row>
    <row r="899" spans="4:4" x14ac:dyDescent="0.25">
      <c r="D899" s="157"/>
    </row>
    <row r="900" spans="4:4" x14ac:dyDescent="0.25">
      <c r="D900" s="157"/>
    </row>
    <row r="901" spans="4:4" x14ac:dyDescent="0.25">
      <c r="D901" s="157"/>
    </row>
    <row r="902" spans="4:4" x14ac:dyDescent="0.25">
      <c r="D902" s="157"/>
    </row>
    <row r="903" spans="4:4" x14ac:dyDescent="0.25">
      <c r="D903" s="157"/>
    </row>
    <row r="904" spans="4:4" x14ac:dyDescent="0.25">
      <c r="D904" s="157"/>
    </row>
    <row r="905" spans="4:4" x14ac:dyDescent="0.25">
      <c r="D905" s="157"/>
    </row>
    <row r="906" spans="4:4" x14ac:dyDescent="0.25">
      <c r="D906" s="157"/>
    </row>
    <row r="907" spans="4:4" x14ac:dyDescent="0.25">
      <c r="D907" s="157"/>
    </row>
    <row r="908" spans="4:4" x14ac:dyDescent="0.25">
      <c r="D908" s="157"/>
    </row>
    <row r="909" spans="4:4" x14ac:dyDescent="0.25">
      <c r="D909" s="157"/>
    </row>
    <row r="910" spans="4:4" x14ac:dyDescent="0.25">
      <c r="D910" s="157"/>
    </row>
    <row r="911" spans="4:4" x14ac:dyDescent="0.25">
      <c r="D911" s="157"/>
    </row>
    <row r="912" spans="4:4" x14ac:dyDescent="0.25">
      <c r="D912" s="157"/>
    </row>
    <row r="913" spans="4:4" x14ac:dyDescent="0.25">
      <c r="D913" s="157"/>
    </row>
    <row r="914" spans="4:4" x14ac:dyDescent="0.25">
      <c r="D914" s="157"/>
    </row>
    <row r="915" spans="4:4" x14ac:dyDescent="0.25">
      <c r="D915" s="157"/>
    </row>
    <row r="916" spans="4:4" x14ac:dyDescent="0.25">
      <c r="D916" s="157"/>
    </row>
    <row r="917" spans="4:4" x14ac:dyDescent="0.25">
      <c r="D917" s="157"/>
    </row>
    <row r="918" spans="4:4" x14ac:dyDescent="0.25">
      <c r="D918" s="157"/>
    </row>
    <row r="919" spans="4:4" x14ac:dyDescent="0.25">
      <c r="D919" s="157"/>
    </row>
    <row r="920" spans="4:4" x14ac:dyDescent="0.25">
      <c r="D920" s="157"/>
    </row>
    <row r="921" spans="4:4" x14ac:dyDescent="0.25">
      <c r="D921" s="157"/>
    </row>
    <row r="922" spans="4:4" x14ac:dyDescent="0.25">
      <c r="D922" s="157"/>
    </row>
    <row r="923" spans="4:4" x14ac:dyDescent="0.25">
      <c r="D923" s="157"/>
    </row>
    <row r="924" spans="4:4" x14ac:dyDescent="0.25">
      <c r="D924" s="157"/>
    </row>
    <row r="925" spans="4:4" x14ac:dyDescent="0.25">
      <c r="D925" s="157"/>
    </row>
    <row r="926" spans="4:4" x14ac:dyDescent="0.25">
      <c r="D926" s="157"/>
    </row>
    <row r="927" spans="4:4" x14ac:dyDescent="0.25">
      <c r="D927" s="157"/>
    </row>
    <row r="928" spans="4:4" x14ac:dyDescent="0.25">
      <c r="D928" s="157"/>
    </row>
    <row r="929" spans="4:4" x14ac:dyDescent="0.25">
      <c r="D929" s="157"/>
    </row>
    <row r="930" spans="4:4" x14ac:dyDescent="0.25">
      <c r="D930" s="157"/>
    </row>
    <row r="931" spans="4:4" x14ac:dyDescent="0.25">
      <c r="D931" s="157"/>
    </row>
    <row r="932" spans="4:4" x14ac:dyDescent="0.25">
      <c r="D932" s="157"/>
    </row>
    <row r="933" spans="4:4" x14ac:dyDescent="0.25">
      <c r="D933" s="157"/>
    </row>
    <row r="934" spans="4:4" x14ac:dyDescent="0.25">
      <c r="D934" s="157"/>
    </row>
    <row r="935" spans="4:4" x14ac:dyDescent="0.25">
      <c r="D935" s="157"/>
    </row>
    <row r="936" spans="4:4" x14ac:dyDescent="0.25">
      <c r="D936" s="157"/>
    </row>
    <row r="937" spans="4:4" x14ac:dyDescent="0.25">
      <c r="D937" s="157"/>
    </row>
    <row r="938" spans="4:4" x14ac:dyDescent="0.25">
      <c r="D938" s="157"/>
    </row>
    <row r="939" spans="4:4" x14ac:dyDescent="0.25">
      <c r="D939" s="157"/>
    </row>
    <row r="940" spans="4:4" x14ac:dyDescent="0.25">
      <c r="D940" s="157"/>
    </row>
    <row r="941" spans="4:4" x14ac:dyDescent="0.25">
      <c r="D941" s="157"/>
    </row>
    <row r="942" spans="4:4" x14ac:dyDescent="0.25">
      <c r="D942" s="157"/>
    </row>
    <row r="943" spans="4:4" x14ac:dyDescent="0.25">
      <c r="D943" s="157"/>
    </row>
    <row r="944" spans="4:4" x14ac:dyDescent="0.25">
      <c r="D944" s="157"/>
    </row>
    <row r="945" spans="4:4" x14ac:dyDescent="0.25">
      <c r="D945" s="157"/>
    </row>
    <row r="946" spans="4:4" x14ac:dyDescent="0.25">
      <c r="D946" s="157"/>
    </row>
    <row r="947" spans="4:4" x14ac:dyDescent="0.25">
      <c r="D947" s="157"/>
    </row>
    <row r="948" spans="4:4" x14ac:dyDescent="0.25">
      <c r="D948" s="157"/>
    </row>
    <row r="949" spans="4:4" x14ac:dyDescent="0.25">
      <c r="D949" s="157"/>
    </row>
    <row r="950" spans="4:4" x14ac:dyDescent="0.25">
      <c r="D950" s="157"/>
    </row>
    <row r="951" spans="4:4" x14ac:dyDescent="0.25">
      <c r="D951" s="157"/>
    </row>
    <row r="952" spans="4:4" x14ac:dyDescent="0.25">
      <c r="D952" s="157"/>
    </row>
    <row r="953" spans="4:4" x14ac:dyDescent="0.25">
      <c r="D953" s="157"/>
    </row>
    <row r="954" spans="4:4" x14ac:dyDescent="0.25">
      <c r="D954" s="157"/>
    </row>
    <row r="955" spans="4:4" x14ac:dyDescent="0.25">
      <c r="D955" s="157"/>
    </row>
    <row r="956" spans="4:4" x14ac:dyDescent="0.25">
      <c r="D956" s="157"/>
    </row>
    <row r="957" spans="4:4" x14ac:dyDescent="0.25">
      <c r="D957" s="157"/>
    </row>
    <row r="958" spans="4:4" x14ac:dyDescent="0.25">
      <c r="D958" s="157"/>
    </row>
    <row r="959" spans="4:4" x14ac:dyDescent="0.25">
      <c r="D959" s="157"/>
    </row>
    <row r="960" spans="4:4" x14ac:dyDescent="0.25">
      <c r="D960" s="157"/>
    </row>
    <row r="961" spans="4:4" x14ac:dyDescent="0.25">
      <c r="D961" s="157"/>
    </row>
    <row r="962" spans="4:4" x14ac:dyDescent="0.25">
      <c r="D962" s="157"/>
    </row>
    <row r="963" spans="4:4" x14ac:dyDescent="0.25">
      <c r="D963" s="157"/>
    </row>
    <row r="964" spans="4:4" x14ac:dyDescent="0.25">
      <c r="D964" s="157"/>
    </row>
    <row r="965" spans="4:4" x14ac:dyDescent="0.25">
      <c r="D965" s="157"/>
    </row>
    <row r="966" spans="4:4" x14ac:dyDescent="0.25">
      <c r="D966" s="157"/>
    </row>
    <row r="967" spans="4:4" x14ac:dyDescent="0.25">
      <c r="D967" s="157"/>
    </row>
    <row r="968" spans="4:4" x14ac:dyDescent="0.25">
      <c r="D968" s="157"/>
    </row>
    <row r="969" spans="4:4" x14ac:dyDescent="0.25">
      <c r="D969" s="157"/>
    </row>
    <row r="970" spans="4:4" x14ac:dyDescent="0.25">
      <c r="D970" s="157"/>
    </row>
    <row r="971" spans="4:4" x14ac:dyDescent="0.25">
      <c r="D971" s="157"/>
    </row>
    <row r="972" spans="4:4" x14ac:dyDescent="0.25">
      <c r="D972" s="157"/>
    </row>
    <row r="973" spans="4:4" x14ac:dyDescent="0.25">
      <c r="D973" s="157"/>
    </row>
    <row r="974" spans="4:4" x14ac:dyDescent="0.25">
      <c r="D974" s="157"/>
    </row>
    <row r="975" spans="4:4" x14ac:dyDescent="0.25">
      <c r="D975" s="157"/>
    </row>
    <row r="976" spans="4:4" x14ac:dyDescent="0.25">
      <c r="D976" s="157"/>
    </row>
    <row r="977" spans="4:4" x14ac:dyDescent="0.25">
      <c r="D977" s="157"/>
    </row>
    <row r="978" spans="4:4" x14ac:dyDescent="0.25">
      <c r="D978" s="157"/>
    </row>
    <row r="979" spans="4:4" x14ac:dyDescent="0.25">
      <c r="D979" s="157"/>
    </row>
    <row r="980" spans="4:4" x14ac:dyDescent="0.25">
      <c r="D980" s="157"/>
    </row>
    <row r="981" spans="4:4" x14ac:dyDescent="0.25">
      <c r="D981" s="157"/>
    </row>
    <row r="982" spans="4:4" x14ac:dyDescent="0.25">
      <c r="D982" s="157"/>
    </row>
    <row r="983" spans="4:4" x14ac:dyDescent="0.25">
      <c r="D983" s="157"/>
    </row>
    <row r="984" spans="4:4" x14ac:dyDescent="0.25">
      <c r="D984" s="157"/>
    </row>
    <row r="985" spans="4:4" x14ac:dyDescent="0.25">
      <c r="D985" s="157"/>
    </row>
    <row r="986" spans="4:4" x14ac:dyDescent="0.25">
      <c r="D986" s="157"/>
    </row>
    <row r="987" spans="4:4" x14ac:dyDescent="0.25">
      <c r="D987" s="157"/>
    </row>
    <row r="988" spans="4:4" x14ac:dyDescent="0.25">
      <c r="D988" s="157"/>
    </row>
    <row r="989" spans="4:4" x14ac:dyDescent="0.25">
      <c r="D989" s="157"/>
    </row>
    <row r="990" spans="4:4" x14ac:dyDescent="0.25">
      <c r="D990" s="157"/>
    </row>
    <row r="991" spans="4:4" x14ac:dyDescent="0.25">
      <c r="D991" s="157"/>
    </row>
    <row r="992" spans="4:4" x14ac:dyDescent="0.25">
      <c r="D992" s="157"/>
    </row>
    <row r="993" spans="4:4" x14ac:dyDescent="0.25">
      <c r="D993" s="157"/>
    </row>
    <row r="994" spans="4:4" x14ac:dyDescent="0.25">
      <c r="D994" s="157"/>
    </row>
    <row r="995" spans="4:4" x14ac:dyDescent="0.25">
      <c r="D995" s="157"/>
    </row>
    <row r="996" spans="4:4" x14ac:dyDescent="0.25">
      <c r="D996" s="157"/>
    </row>
    <row r="997" spans="4:4" x14ac:dyDescent="0.25">
      <c r="D997" s="157"/>
    </row>
    <row r="998" spans="4:4" x14ac:dyDescent="0.25">
      <c r="D998" s="157"/>
    </row>
    <row r="999" spans="4:4" x14ac:dyDescent="0.25">
      <c r="D999" s="157"/>
    </row>
    <row r="1000" spans="4:4" x14ac:dyDescent="0.25">
      <c r="D1000" s="157"/>
    </row>
    <row r="1001" spans="4:4" x14ac:dyDescent="0.25">
      <c r="D1001" s="157"/>
    </row>
    <row r="1002" spans="4:4" x14ac:dyDescent="0.25">
      <c r="D1002" s="157"/>
    </row>
    <row r="1003" spans="4:4" x14ac:dyDescent="0.25">
      <c r="D1003" s="157"/>
    </row>
    <row r="1004" spans="4:4" x14ac:dyDescent="0.25">
      <c r="D1004" s="157"/>
    </row>
    <row r="1005" spans="4:4" x14ac:dyDescent="0.25">
      <c r="D1005" s="157"/>
    </row>
    <row r="1006" spans="4:4" x14ac:dyDescent="0.25">
      <c r="D1006" s="157"/>
    </row>
    <row r="1007" spans="4:4" x14ac:dyDescent="0.25">
      <c r="D1007" s="157"/>
    </row>
    <row r="1008" spans="4:4" x14ac:dyDescent="0.25">
      <c r="D1008" s="157"/>
    </row>
    <row r="1009" spans="4:4" x14ac:dyDescent="0.25">
      <c r="D1009" s="157"/>
    </row>
    <row r="1010" spans="4:4" x14ac:dyDescent="0.25">
      <c r="D1010" s="157"/>
    </row>
    <row r="1011" spans="4:4" x14ac:dyDescent="0.25">
      <c r="D1011" s="157"/>
    </row>
    <row r="1012" spans="4:4" x14ac:dyDescent="0.25">
      <c r="D1012" s="157"/>
    </row>
    <row r="1013" spans="4:4" x14ac:dyDescent="0.25">
      <c r="D1013" s="157"/>
    </row>
    <row r="1014" spans="4:4" x14ac:dyDescent="0.25">
      <c r="D1014" s="157"/>
    </row>
    <row r="1015" spans="4:4" x14ac:dyDescent="0.25">
      <c r="D1015" s="157"/>
    </row>
    <row r="1016" spans="4:4" x14ac:dyDescent="0.25">
      <c r="D1016" s="157"/>
    </row>
    <row r="1017" spans="4:4" x14ac:dyDescent="0.25">
      <c r="D1017" s="157"/>
    </row>
    <row r="1018" spans="4:4" x14ac:dyDescent="0.25">
      <c r="D1018" s="157"/>
    </row>
    <row r="1019" spans="4:4" x14ac:dyDescent="0.25">
      <c r="D1019" s="157"/>
    </row>
    <row r="1020" spans="4:4" x14ac:dyDescent="0.25">
      <c r="D1020" s="157"/>
    </row>
    <row r="1021" spans="4:4" x14ac:dyDescent="0.25">
      <c r="D1021" s="157"/>
    </row>
    <row r="1022" spans="4:4" x14ac:dyDescent="0.25">
      <c r="D1022" s="157"/>
    </row>
    <row r="1023" spans="4:4" x14ac:dyDescent="0.25">
      <c r="D1023" s="157"/>
    </row>
    <row r="1024" spans="4:4" x14ac:dyDescent="0.25">
      <c r="D1024" s="157"/>
    </row>
    <row r="1025" spans="4:4" x14ac:dyDescent="0.25">
      <c r="D1025" s="157"/>
    </row>
    <row r="1026" spans="4:4" x14ac:dyDescent="0.25">
      <c r="D1026" s="157"/>
    </row>
    <row r="1027" spans="4:4" x14ac:dyDescent="0.25">
      <c r="D1027" s="157"/>
    </row>
    <row r="1028" spans="4:4" x14ac:dyDescent="0.25">
      <c r="D1028" s="157"/>
    </row>
    <row r="1029" spans="4:4" x14ac:dyDescent="0.25">
      <c r="D1029" s="157"/>
    </row>
    <row r="1030" spans="4:4" x14ac:dyDescent="0.25">
      <c r="D1030" s="157"/>
    </row>
    <row r="1031" spans="4:4" x14ac:dyDescent="0.25">
      <c r="D1031" s="157"/>
    </row>
    <row r="1032" spans="4:4" x14ac:dyDescent="0.25">
      <c r="D1032" s="157"/>
    </row>
    <row r="1033" spans="4:4" x14ac:dyDescent="0.25">
      <c r="D1033" s="157"/>
    </row>
    <row r="1034" spans="4:4" x14ac:dyDescent="0.25">
      <c r="D1034" s="157"/>
    </row>
    <row r="1035" spans="4:4" x14ac:dyDescent="0.25">
      <c r="D1035" s="157"/>
    </row>
    <row r="1036" spans="4:4" x14ac:dyDescent="0.25">
      <c r="D1036" s="157"/>
    </row>
    <row r="1037" spans="4:4" x14ac:dyDescent="0.25">
      <c r="D1037" s="157"/>
    </row>
    <row r="1038" spans="4:4" x14ac:dyDescent="0.25">
      <c r="D1038" s="157"/>
    </row>
    <row r="1039" spans="4:4" x14ac:dyDescent="0.25">
      <c r="D1039" s="157"/>
    </row>
    <row r="1040" spans="4:4" x14ac:dyDescent="0.25">
      <c r="D1040" s="157"/>
    </row>
    <row r="1041" spans="4:4" x14ac:dyDescent="0.25">
      <c r="D1041" s="157"/>
    </row>
    <row r="1042" spans="4:4" x14ac:dyDescent="0.25">
      <c r="D1042" s="157"/>
    </row>
    <row r="1043" spans="4:4" x14ac:dyDescent="0.25">
      <c r="D1043" s="157"/>
    </row>
    <row r="1044" spans="4:4" x14ac:dyDescent="0.25">
      <c r="D1044" s="157"/>
    </row>
    <row r="1045" spans="4:4" x14ac:dyDescent="0.25">
      <c r="D1045" s="157"/>
    </row>
    <row r="1046" spans="4:4" x14ac:dyDescent="0.25">
      <c r="D1046" s="157"/>
    </row>
    <row r="1047" spans="4:4" x14ac:dyDescent="0.25">
      <c r="D1047" s="157"/>
    </row>
    <row r="1048" spans="4:4" x14ac:dyDescent="0.25">
      <c r="D1048" s="157"/>
    </row>
    <row r="1049" spans="4:4" x14ac:dyDescent="0.25">
      <c r="D1049" s="157"/>
    </row>
    <row r="1050" spans="4:4" x14ac:dyDescent="0.25">
      <c r="D1050" s="157"/>
    </row>
    <row r="1051" spans="4:4" x14ac:dyDescent="0.25">
      <c r="D1051" s="157"/>
    </row>
    <row r="1052" spans="4:4" x14ac:dyDescent="0.25">
      <c r="D1052" s="157"/>
    </row>
    <row r="1053" spans="4:4" x14ac:dyDescent="0.25">
      <c r="D1053" s="157"/>
    </row>
    <row r="1054" spans="4:4" x14ac:dyDescent="0.25">
      <c r="D1054" s="157"/>
    </row>
    <row r="1055" spans="4:4" x14ac:dyDescent="0.25">
      <c r="D1055" s="157"/>
    </row>
    <row r="1056" spans="4:4" x14ac:dyDescent="0.25">
      <c r="D1056" s="157"/>
    </row>
    <row r="1057" spans="4:4" x14ac:dyDescent="0.25">
      <c r="D1057" s="157"/>
    </row>
    <row r="1058" spans="4:4" x14ac:dyDescent="0.25">
      <c r="D1058" s="157"/>
    </row>
    <row r="1059" spans="4:4" x14ac:dyDescent="0.25">
      <c r="D1059" s="157"/>
    </row>
    <row r="1060" spans="4:4" x14ac:dyDescent="0.25">
      <c r="D1060" s="157"/>
    </row>
    <row r="1061" spans="4:4" x14ac:dyDescent="0.25">
      <c r="D1061" s="157"/>
    </row>
    <row r="1062" spans="4:4" x14ac:dyDescent="0.25">
      <c r="D1062" s="157"/>
    </row>
    <row r="1063" spans="4:4" x14ac:dyDescent="0.25">
      <c r="D1063" s="157"/>
    </row>
    <row r="1064" spans="4:4" x14ac:dyDescent="0.25">
      <c r="D1064" s="157"/>
    </row>
    <row r="1065" spans="4:4" x14ac:dyDescent="0.25">
      <c r="D1065" s="157"/>
    </row>
    <row r="1066" spans="4:4" x14ac:dyDescent="0.25">
      <c r="D1066" s="157"/>
    </row>
    <row r="1067" spans="4:4" x14ac:dyDescent="0.25">
      <c r="D1067" s="157"/>
    </row>
    <row r="1068" spans="4:4" x14ac:dyDescent="0.25">
      <c r="D1068" s="157"/>
    </row>
    <row r="1069" spans="4:4" x14ac:dyDescent="0.25">
      <c r="D1069" s="157"/>
    </row>
    <row r="1070" spans="4:4" x14ac:dyDescent="0.25">
      <c r="D1070" s="157"/>
    </row>
    <row r="1071" spans="4:4" x14ac:dyDescent="0.25">
      <c r="D1071" s="157"/>
    </row>
    <row r="1072" spans="4:4" x14ac:dyDescent="0.25">
      <c r="D1072" s="157"/>
    </row>
    <row r="1073" spans="4:4" x14ac:dyDescent="0.25">
      <c r="D1073" s="157"/>
    </row>
    <row r="1074" spans="4:4" x14ac:dyDescent="0.25">
      <c r="D1074" s="157"/>
    </row>
    <row r="1075" spans="4:4" x14ac:dyDescent="0.25">
      <c r="D1075" s="157"/>
    </row>
    <row r="1076" spans="4:4" x14ac:dyDescent="0.25">
      <c r="D1076" s="157"/>
    </row>
    <row r="1077" spans="4:4" x14ac:dyDescent="0.25">
      <c r="D1077" s="157"/>
    </row>
    <row r="1078" spans="4:4" x14ac:dyDescent="0.25">
      <c r="D1078" s="157"/>
    </row>
    <row r="1079" spans="4:4" x14ac:dyDescent="0.25">
      <c r="D1079" s="157"/>
    </row>
    <row r="1080" spans="4:4" x14ac:dyDescent="0.25">
      <c r="D1080" s="157"/>
    </row>
    <row r="1081" spans="4:4" x14ac:dyDescent="0.25">
      <c r="D1081" s="157"/>
    </row>
    <row r="1082" spans="4:4" x14ac:dyDescent="0.25">
      <c r="D1082" s="157"/>
    </row>
    <row r="1083" spans="4:4" x14ac:dyDescent="0.25">
      <c r="D1083" s="157"/>
    </row>
    <row r="1084" spans="4:4" x14ac:dyDescent="0.25">
      <c r="D1084" s="157"/>
    </row>
    <row r="1085" spans="4:4" x14ac:dyDescent="0.25">
      <c r="D1085" s="157"/>
    </row>
    <row r="1086" spans="4:4" x14ac:dyDescent="0.25">
      <c r="D1086" s="157"/>
    </row>
    <row r="1087" spans="4:4" x14ac:dyDescent="0.25">
      <c r="D1087" s="157"/>
    </row>
    <row r="1088" spans="4:4" x14ac:dyDescent="0.25">
      <c r="D1088" s="157"/>
    </row>
    <row r="1089" spans="4:4" x14ac:dyDescent="0.25">
      <c r="D1089" s="157"/>
    </row>
    <row r="1090" spans="4:4" x14ac:dyDescent="0.25">
      <c r="D1090" s="157"/>
    </row>
    <row r="1091" spans="4:4" x14ac:dyDescent="0.25">
      <c r="D1091" s="157"/>
    </row>
    <row r="1092" spans="4:4" x14ac:dyDescent="0.25">
      <c r="D1092" s="157"/>
    </row>
    <row r="1093" spans="4:4" x14ac:dyDescent="0.25">
      <c r="D1093" s="157"/>
    </row>
    <row r="1094" spans="4:4" x14ac:dyDescent="0.25">
      <c r="D1094" s="157"/>
    </row>
    <row r="1095" spans="4:4" x14ac:dyDescent="0.25">
      <c r="D1095" s="157"/>
    </row>
    <row r="1096" spans="4:4" x14ac:dyDescent="0.25">
      <c r="D1096" s="157"/>
    </row>
    <row r="1097" spans="4:4" x14ac:dyDescent="0.25">
      <c r="D1097" s="157"/>
    </row>
    <row r="1098" spans="4:4" x14ac:dyDescent="0.25">
      <c r="D1098" s="157"/>
    </row>
    <row r="1099" spans="4:4" x14ac:dyDescent="0.25">
      <c r="D1099" s="157"/>
    </row>
    <row r="1100" spans="4:4" x14ac:dyDescent="0.25">
      <c r="D1100" s="157"/>
    </row>
    <row r="1101" spans="4:4" x14ac:dyDescent="0.25">
      <c r="D1101" s="157"/>
    </row>
    <row r="1102" spans="4:4" x14ac:dyDescent="0.25">
      <c r="D1102" s="157"/>
    </row>
    <row r="1103" spans="4:4" x14ac:dyDescent="0.25">
      <c r="D1103" s="157"/>
    </row>
    <row r="1104" spans="4:4" x14ac:dyDescent="0.25">
      <c r="D1104" s="157"/>
    </row>
    <row r="1105" spans="4:4" x14ac:dyDescent="0.25">
      <c r="D1105" s="157"/>
    </row>
    <row r="1106" spans="4:4" x14ac:dyDescent="0.25">
      <c r="D1106" s="157"/>
    </row>
    <row r="1107" spans="4:4" x14ac:dyDescent="0.25">
      <c r="D1107" s="157"/>
    </row>
    <row r="1108" spans="4:4" x14ac:dyDescent="0.25">
      <c r="D1108" s="157"/>
    </row>
    <row r="1109" spans="4:4" x14ac:dyDescent="0.25">
      <c r="D1109" s="157"/>
    </row>
    <row r="1110" spans="4:4" x14ac:dyDescent="0.25">
      <c r="D1110" s="157"/>
    </row>
    <row r="1111" spans="4:4" x14ac:dyDescent="0.25">
      <c r="D1111" s="157"/>
    </row>
    <row r="1112" spans="4:4" x14ac:dyDescent="0.25">
      <c r="D1112" s="157"/>
    </row>
    <row r="1113" spans="4:4" x14ac:dyDescent="0.25">
      <c r="D1113" s="157"/>
    </row>
    <row r="1114" spans="4:4" x14ac:dyDescent="0.25">
      <c r="D1114" s="157"/>
    </row>
    <row r="1115" spans="4:4" x14ac:dyDescent="0.25">
      <c r="D1115" s="157"/>
    </row>
    <row r="1116" spans="4:4" x14ac:dyDescent="0.25">
      <c r="D1116" s="157"/>
    </row>
    <row r="1117" spans="4:4" x14ac:dyDescent="0.25">
      <c r="D1117" s="157"/>
    </row>
    <row r="1118" spans="4:4" x14ac:dyDescent="0.25">
      <c r="D1118" s="157"/>
    </row>
    <row r="1119" spans="4:4" x14ac:dyDescent="0.25">
      <c r="D1119" s="157"/>
    </row>
    <row r="1120" spans="4:4" x14ac:dyDescent="0.25">
      <c r="D1120" s="157"/>
    </row>
    <row r="1121" spans="4:4" x14ac:dyDescent="0.25">
      <c r="D1121" s="157"/>
    </row>
    <row r="1122" spans="4:4" x14ac:dyDescent="0.25">
      <c r="D1122" s="157"/>
    </row>
    <row r="1123" spans="4:4" x14ac:dyDescent="0.25">
      <c r="D1123" s="157"/>
    </row>
    <row r="1124" spans="4:4" x14ac:dyDescent="0.25">
      <c r="D1124" s="157"/>
    </row>
    <row r="1125" spans="4:4" x14ac:dyDescent="0.25">
      <c r="D1125" s="157"/>
    </row>
    <row r="1126" spans="4:4" x14ac:dyDescent="0.25">
      <c r="D1126" s="157"/>
    </row>
    <row r="1127" spans="4:4" x14ac:dyDescent="0.25">
      <c r="D1127" s="157"/>
    </row>
    <row r="1128" spans="4:4" x14ac:dyDescent="0.25">
      <c r="D1128" s="157"/>
    </row>
    <row r="1129" spans="4:4" x14ac:dyDescent="0.25">
      <c r="D1129" s="157"/>
    </row>
    <row r="1130" spans="4:4" x14ac:dyDescent="0.25">
      <c r="D1130" s="157"/>
    </row>
    <row r="1131" spans="4:4" x14ac:dyDescent="0.25">
      <c r="D1131" s="157"/>
    </row>
    <row r="1132" spans="4:4" x14ac:dyDescent="0.25">
      <c r="D1132" s="157"/>
    </row>
    <row r="1133" spans="4:4" x14ac:dyDescent="0.25">
      <c r="D1133" s="157"/>
    </row>
    <row r="1134" spans="4:4" x14ac:dyDescent="0.25">
      <c r="D1134" s="157"/>
    </row>
    <row r="1135" spans="4:4" x14ac:dyDescent="0.25">
      <c r="D1135" s="157"/>
    </row>
    <row r="1136" spans="4:4" x14ac:dyDescent="0.25">
      <c r="D1136" s="157"/>
    </row>
    <row r="1137" spans="4:4" x14ac:dyDescent="0.25">
      <c r="D1137" s="157"/>
    </row>
    <row r="1138" spans="4:4" x14ac:dyDescent="0.25">
      <c r="D1138" s="157"/>
    </row>
    <row r="1139" spans="4:4" x14ac:dyDescent="0.25">
      <c r="D1139" s="157"/>
    </row>
    <row r="1140" spans="4:4" x14ac:dyDescent="0.25">
      <c r="D1140" s="157"/>
    </row>
    <row r="1141" spans="4:4" x14ac:dyDescent="0.25">
      <c r="D1141" s="157"/>
    </row>
    <row r="1142" spans="4:4" x14ac:dyDescent="0.25">
      <c r="D1142" s="157"/>
    </row>
    <row r="1143" spans="4:4" x14ac:dyDescent="0.25">
      <c r="D1143" s="157"/>
    </row>
    <row r="1144" spans="4:4" x14ac:dyDescent="0.25">
      <c r="D1144" s="157"/>
    </row>
    <row r="1145" spans="4:4" x14ac:dyDescent="0.25">
      <c r="D1145" s="157"/>
    </row>
    <row r="1146" spans="4:4" x14ac:dyDescent="0.25">
      <c r="D1146" s="157"/>
    </row>
    <row r="1147" spans="4:4" x14ac:dyDescent="0.25">
      <c r="D1147" s="157"/>
    </row>
    <row r="1148" spans="4:4" x14ac:dyDescent="0.25">
      <c r="D1148" s="157"/>
    </row>
    <row r="1149" spans="4:4" x14ac:dyDescent="0.25">
      <c r="D1149" s="157"/>
    </row>
    <row r="1150" spans="4:4" x14ac:dyDescent="0.25">
      <c r="D1150" s="157"/>
    </row>
    <row r="1151" spans="4:4" x14ac:dyDescent="0.25">
      <c r="D1151" s="157"/>
    </row>
    <row r="1152" spans="4:4" x14ac:dyDescent="0.25">
      <c r="D1152" s="157"/>
    </row>
    <row r="1153" spans="4:4" x14ac:dyDescent="0.25">
      <c r="D1153" s="157"/>
    </row>
    <row r="1154" spans="4:4" x14ac:dyDescent="0.25">
      <c r="D1154" s="157"/>
    </row>
    <row r="1155" spans="4:4" x14ac:dyDescent="0.25">
      <c r="D1155" s="157"/>
    </row>
    <row r="1156" spans="4:4" x14ac:dyDescent="0.25">
      <c r="D1156" s="157"/>
    </row>
    <row r="1157" spans="4:4" x14ac:dyDescent="0.25">
      <c r="D1157" s="157"/>
    </row>
    <row r="1158" spans="4:4" x14ac:dyDescent="0.25">
      <c r="D1158" s="157"/>
    </row>
    <row r="1159" spans="4:4" x14ac:dyDescent="0.25">
      <c r="D1159" s="157"/>
    </row>
    <row r="1160" spans="4:4" x14ac:dyDescent="0.25">
      <c r="D1160" s="157"/>
    </row>
    <row r="1161" spans="4:4" x14ac:dyDescent="0.25">
      <c r="D1161" s="157"/>
    </row>
    <row r="1162" spans="4:4" x14ac:dyDescent="0.25">
      <c r="D1162" s="157"/>
    </row>
    <row r="1163" spans="4:4" x14ac:dyDescent="0.25">
      <c r="D1163" s="157"/>
    </row>
    <row r="1164" spans="4:4" x14ac:dyDescent="0.25">
      <c r="D1164" s="157"/>
    </row>
    <row r="1165" spans="4:4" x14ac:dyDescent="0.25">
      <c r="D1165" s="157"/>
    </row>
    <row r="1166" spans="4:4" x14ac:dyDescent="0.25">
      <c r="D1166" s="157"/>
    </row>
    <row r="1167" spans="4:4" x14ac:dyDescent="0.25">
      <c r="D1167" s="157"/>
    </row>
    <row r="1168" spans="4:4" x14ac:dyDescent="0.25">
      <c r="D1168" s="157"/>
    </row>
    <row r="1169" spans="4:4" x14ac:dyDescent="0.25">
      <c r="D1169" s="157"/>
    </row>
    <row r="1170" spans="4:4" x14ac:dyDescent="0.25">
      <c r="D1170" s="157"/>
    </row>
    <row r="1171" spans="4:4" x14ac:dyDescent="0.25">
      <c r="D1171" s="157"/>
    </row>
    <row r="1172" spans="4:4" x14ac:dyDescent="0.25">
      <c r="D1172" s="157"/>
    </row>
    <row r="1173" spans="4:4" x14ac:dyDescent="0.25">
      <c r="D1173" s="157"/>
    </row>
    <row r="1174" spans="4:4" x14ac:dyDescent="0.25">
      <c r="D1174" s="157"/>
    </row>
    <row r="1175" spans="4:4" x14ac:dyDescent="0.25">
      <c r="D1175" s="157"/>
    </row>
    <row r="1176" spans="4:4" x14ac:dyDescent="0.25">
      <c r="D1176" s="157"/>
    </row>
    <row r="1177" spans="4:4" x14ac:dyDescent="0.25">
      <c r="D1177" s="157"/>
    </row>
    <row r="1178" spans="4:4" x14ac:dyDescent="0.25">
      <c r="D1178" s="157"/>
    </row>
    <row r="1179" spans="4:4" x14ac:dyDescent="0.25">
      <c r="D1179" s="157"/>
    </row>
    <row r="1180" spans="4:4" x14ac:dyDescent="0.25">
      <c r="D1180" s="157"/>
    </row>
    <row r="1181" spans="4:4" x14ac:dyDescent="0.25">
      <c r="D1181" s="157"/>
    </row>
    <row r="1182" spans="4:4" x14ac:dyDescent="0.25">
      <c r="D1182" s="157"/>
    </row>
    <row r="1183" spans="4:4" x14ac:dyDescent="0.25">
      <c r="D1183" s="157"/>
    </row>
    <row r="1184" spans="4:4" x14ac:dyDescent="0.25">
      <c r="D1184" s="157"/>
    </row>
    <row r="1185" spans="4:4" x14ac:dyDescent="0.25">
      <c r="D1185" s="157"/>
    </row>
    <row r="1186" spans="4:4" x14ac:dyDescent="0.25">
      <c r="D1186" s="157"/>
    </row>
    <row r="1187" spans="4:4" x14ac:dyDescent="0.25">
      <c r="D1187" s="157"/>
    </row>
    <row r="1188" spans="4:4" x14ac:dyDescent="0.25">
      <c r="D1188" s="157"/>
    </row>
    <row r="1189" spans="4:4" x14ac:dyDescent="0.25">
      <c r="D1189" s="157"/>
    </row>
    <row r="1190" spans="4:4" x14ac:dyDescent="0.25">
      <c r="D1190" s="157"/>
    </row>
    <row r="1191" spans="4:4" x14ac:dyDescent="0.25">
      <c r="D1191" s="157"/>
    </row>
    <row r="1192" spans="4:4" x14ac:dyDescent="0.25">
      <c r="D1192" s="157"/>
    </row>
    <row r="1193" spans="4:4" x14ac:dyDescent="0.25">
      <c r="D1193" s="157"/>
    </row>
    <row r="1194" spans="4:4" x14ac:dyDescent="0.25">
      <c r="D1194" s="157"/>
    </row>
    <row r="1195" spans="4:4" x14ac:dyDescent="0.25">
      <c r="D1195" s="157"/>
    </row>
    <row r="1196" spans="4:4" x14ac:dyDescent="0.25">
      <c r="D1196" s="157"/>
    </row>
    <row r="1197" spans="4:4" x14ac:dyDescent="0.25">
      <c r="D1197" s="157"/>
    </row>
    <row r="1198" spans="4:4" x14ac:dyDescent="0.25">
      <c r="D1198" s="157"/>
    </row>
    <row r="1199" spans="4:4" x14ac:dyDescent="0.25">
      <c r="D1199" s="157"/>
    </row>
    <row r="1200" spans="4:4" x14ac:dyDescent="0.25">
      <c r="D1200" s="157"/>
    </row>
    <row r="1201" spans="4:4" x14ac:dyDescent="0.25">
      <c r="D1201" s="157"/>
    </row>
    <row r="1202" spans="4:4" x14ac:dyDescent="0.25">
      <c r="D1202" s="157"/>
    </row>
    <row r="1203" spans="4:4" x14ac:dyDescent="0.25">
      <c r="D1203" s="157"/>
    </row>
    <row r="1204" spans="4:4" x14ac:dyDescent="0.25">
      <c r="D1204" s="157"/>
    </row>
    <row r="1205" spans="4:4" x14ac:dyDescent="0.25">
      <c r="D1205" s="157"/>
    </row>
    <row r="1206" spans="4:4" x14ac:dyDescent="0.25">
      <c r="D1206" s="157"/>
    </row>
    <row r="1207" spans="4:4" x14ac:dyDescent="0.25">
      <c r="D1207" s="157"/>
    </row>
    <row r="1208" spans="4:4" x14ac:dyDescent="0.25">
      <c r="D1208" s="157"/>
    </row>
    <row r="1209" spans="4:4" x14ac:dyDescent="0.25">
      <c r="D1209" s="157"/>
    </row>
    <row r="1210" spans="4:4" x14ac:dyDescent="0.25">
      <c r="D1210" s="157"/>
    </row>
    <row r="1211" spans="4:4" x14ac:dyDescent="0.25">
      <c r="D1211" s="157"/>
    </row>
    <row r="1212" spans="4:4" x14ac:dyDescent="0.25">
      <c r="D1212" s="157"/>
    </row>
    <row r="1213" spans="4:4" x14ac:dyDescent="0.25">
      <c r="D1213" s="157"/>
    </row>
    <row r="1214" spans="4:4" x14ac:dyDescent="0.25">
      <c r="D1214" s="157"/>
    </row>
    <row r="1215" spans="4:4" x14ac:dyDescent="0.25">
      <c r="D1215" s="157"/>
    </row>
    <row r="1216" spans="4:4" x14ac:dyDescent="0.25">
      <c r="D1216" s="157"/>
    </row>
    <row r="1217" spans="4:4" x14ac:dyDescent="0.25">
      <c r="D1217" s="157"/>
    </row>
    <row r="1218" spans="4:4" x14ac:dyDescent="0.25">
      <c r="D1218" s="157"/>
    </row>
    <row r="1219" spans="4:4" x14ac:dyDescent="0.25">
      <c r="D1219" s="157"/>
    </row>
    <row r="1220" spans="4:4" x14ac:dyDescent="0.25">
      <c r="D1220" s="157"/>
    </row>
    <row r="1221" spans="4:4" x14ac:dyDescent="0.25">
      <c r="D1221" s="157"/>
    </row>
    <row r="1222" spans="4:4" x14ac:dyDescent="0.25">
      <c r="D1222" s="157"/>
    </row>
    <row r="1223" spans="4:4" x14ac:dyDescent="0.25">
      <c r="D1223" s="157"/>
    </row>
    <row r="1224" spans="4:4" x14ac:dyDescent="0.25">
      <c r="D1224" s="157"/>
    </row>
    <row r="1225" spans="4:4" x14ac:dyDescent="0.25">
      <c r="D1225" s="157"/>
    </row>
    <row r="1226" spans="4:4" x14ac:dyDescent="0.25">
      <c r="D1226" s="157"/>
    </row>
    <row r="1227" spans="4:4" x14ac:dyDescent="0.25">
      <c r="D1227" s="157"/>
    </row>
    <row r="1228" spans="4:4" x14ac:dyDescent="0.25">
      <c r="D1228" s="157"/>
    </row>
    <row r="1229" spans="4:4" x14ac:dyDescent="0.25">
      <c r="D1229" s="157"/>
    </row>
    <row r="1230" spans="4:4" x14ac:dyDescent="0.25">
      <c r="D1230" s="157"/>
    </row>
    <row r="1231" spans="4:4" x14ac:dyDescent="0.25">
      <c r="D1231" s="157"/>
    </row>
    <row r="1232" spans="4:4" x14ac:dyDescent="0.25">
      <c r="D1232" s="157"/>
    </row>
    <row r="1233" spans="4:4" x14ac:dyDescent="0.25">
      <c r="D1233" s="157"/>
    </row>
    <row r="1234" spans="4:4" x14ac:dyDescent="0.25">
      <c r="D1234" s="157"/>
    </row>
    <row r="1235" spans="4:4" x14ac:dyDescent="0.25">
      <c r="D1235" s="157"/>
    </row>
    <row r="1236" spans="4:4" x14ac:dyDescent="0.25">
      <c r="D1236" s="157"/>
    </row>
    <row r="1237" spans="4:4" x14ac:dyDescent="0.25">
      <c r="D1237" s="157"/>
    </row>
    <row r="1238" spans="4:4" x14ac:dyDescent="0.25">
      <c r="D1238" s="157"/>
    </row>
    <row r="1239" spans="4:4" x14ac:dyDescent="0.25">
      <c r="D1239" s="157"/>
    </row>
    <row r="1240" spans="4:4" x14ac:dyDescent="0.25">
      <c r="D1240" s="157"/>
    </row>
    <row r="1241" spans="4:4" x14ac:dyDescent="0.25">
      <c r="D1241" s="157"/>
    </row>
    <row r="1242" spans="4:4" x14ac:dyDescent="0.25">
      <c r="D1242" s="157"/>
    </row>
    <row r="1243" spans="4:4" x14ac:dyDescent="0.25">
      <c r="D1243" s="157"/>
    </row>
    <row r="1244" spans="4:4" x14ac:dyDescent="0.25">
      <c r="D1244" s="157"/>
    </row>
    <row r="1245" spans="4:4" x14ac:dyDescent="0.25">
      <c r="D1245" s="157"/>
    </row>
    <row r="1246" spans="4:4" x14ac:dyDescent="0.25">
      <c r="D1246" s="157"/>
    </row>
    <row r="1247" spans="4:4" x14ac:dyDescent="0.25">
      <c r="D1247" s="157"/>
    </row>
    <row r="1248" spans="4:4" x14ac:dyDescent="0.25">
      <c r="D1248" s="157"/>
    </row>
    <row r="1249" spans="4:4" x14ac:dyDescent="0.25">
      <c r="D1249" s="157"/>
    </row>
    <row r="1250" spans="4:4" x14ac:dyDescent="0.25">
      <c r="D1250" s="157"/>
    </row>
    <row r="1251" spans="4:4" x14ac:dyDescent="0.25">
      <c r="D1251" s="157"/>
    </row>
    <row r="1252" spans="4:4" x14ac:dyDescent="0.25">
      <c r="D1252" s="157"/>
    </row>
    <row r="1253" spans="4:4" x14ac:dyDescent="0.25">
      <c r="D1253" s="157"/>
    </row>
    <row r="1254" spans="4:4" x14ac:dyDescent="0.25">
      <c r="D1254" s="157"/>
    </row>
    <row r="1255" spans="4:4" x14ac:dyDescent="0.25">
      <c r="D1255" s="157"/>
    </row>
    <row r="1256" spans="4:4" x14ac:dyDescent="0.25">
      <c r="D1256" s="157"/>
    </row>
    <row r="1257" spans="4:4" x14ac:dyDescent="0.25">
      <c r="D1257" s="157"/>
    </row>
    <row r="1258" spans="4:4" x14ac:dyDescent="0.25">
      <c r="D1258" s="157"/>
    </row>
    <row r="1259" spans="4:4" x14ac:dyDescent="0.25">
      <c r="D1259" s="157"/>
    </row>
    <row r="1260" spans="4:4" x14ac:dyDescent="0.25">
      <c r="D1260" s="157"/>
    </row>
    <row r="1261" spans="4:4" x14ac:dyDescent="0.25">
      <c r="D1261" s="157"/>
    </row>
    <row r="1262" spans="4:4" x14ac:dyDescent="0.25">
      <c r="D1262" s="157"/>
    </row>
    <row r="1263" spans="4:4" x14ac:dyDescent="0.25">
      <c r="D1263" s="157"/>
    </row>
    <row r="1264" spans="4:4" x14ac:dyDescent="0.25">
      <c r="D1264" s="157"/>
    </row>
    <row r="1265" spans="4:4" x14ac:dyDescent="0.25">
      <c r="D1265" s="157"/>
    </row>
    <row r="1266" spans="4:4" x14ac:dyDescent="0.25">
      <c r="D1266" s="157"/>
    </row>
    <row r="1267" spans="4:4" x14ac:dyDescent="0.25">
      <c r="D1267" s="157"/>
    </row>
    <row r="1268" spans="4:4" x14ac:dyDescent="0.25">
      <c r="D1268" s="157"/>
    </row>
    <row r="1269" spans="4:4" x14ac:dyDescent="0.25">
      <c r="D1269" s="157"/>
    </row>
    <row r="1270" spans="4:4" x14ac:dyDescent="0.25">
      <c r="D1270" s="157"/>
    </row>
    <row r="1271" spans="4:4" x14ac:dyDescent="0.25">
      <c r="D1271" s="157"/>
    </row>
    <row r="1272" spans="4:4" x14ac:dyDescent="0.25">
      <c r="D1272" s="157"/>
    </row>
    <row r="1273" spans="4:4" x14ac:dyDescent="0.25">
      <c r="D1273" s="157"/>
    </row>
    <row r="1274" spans="4:4" x14ac:dyDescent="0.25">
      <c r="D1274" s="157"/>
    </row>
    <row r="1275" spans="4:4" x14ac:dyDescent="0.25">
      <c r="D1275" s="157"/>
    </row>
    <row r="1276" spans="4:4" x14ac:dyDescent="0.25">
      <c r="D1276" s="157"/>
    </row>
    <row r="1277" spans="4:4" x14ac:dyDescent="0.25">
      <c r="D1277" s="157"/>
    </row>
    <row r="1278" spans="4:4" x14ac:dyDescent="0.25">
      <c r="D1278" s="157"/>
    </row>
    <row r="1279" spans="4:4" x14ac:dyDescent="0.25">
      <c r="D1279" s="157"/>
    </row>
    <row r="1280" spans="4:4" x14ac:dyDescent="0.25">
      <c r="D1280" s="157"/>
    </row>
    <row r="1281" spans="4:4" x14ac:dyDescent="0.25">
      <c r="D1281" s="157"/>
    </row>
    <row r="1282" spans="4:4" x14ac:dyDescent="0.25">
      <c r="D1282" s="157"/>
    </row>
    <row r="1283" spans="4:4" x14ac:dyDescent="0.25">
      <c r="D1283" s="157"/>
    </row>
    <row r="1284" spans="4:4" x14ac:dyDescent="0.25">
      <c r="D1284" s="157"/>
    </row>
    <row r="1285" spans="4:4" x14ac:dyDescent="0.25">
      <c r="D1285" s="157"/>
    </row>
    <row r="1286" spans="4:4" x14ac:dyDescent="0.25">
      <c r="D1286" s="157"/>
    </row>
    <row r="1287" spans="4:4" x14ac:dyDescent="0.25">
      <c r="D1287" s="157"/>
    </row>
    <row r="1288" spans="4:4" x14ac:dyDescent="0.25">
      <c r="D1288" s="157"/>
    </row>
    <row r="1289" spans="4:4" x14ac:dyDescent="0.25">
      <c r="D1289" s="157"/>
    </row>
    <row r="1290" spans="4:4" x14ac:dyDescent="0.25">
      <c r="D1290" s="157"/>
    </row>
    <row r="1291" spans="4:4" x14ac:dyDescent="0.25">
      <c r="D1291" s="157"/>
    </row>
    <row r="1292" spans="4:4" x14ac:dyDescent="0.25">
      <c r="D1292" s="157"/>
    </row>
    <row r="1293" spans="4:4" x14ac:dyDescent="0.25">
      <c r="D1293" s="157"/>
    </row>
    <row r="1294" spans="4:4" x14ac:dyDescent="0.25">
      <c r="D1294" s="157"/>
    </row>
    <row r="1295" spans="4:4" x14ac:dyDescent="0.25">
      <c r="D1295" s="157"/>
    </row>
    <row r="1296" spans="4:4" x14ac:dyDescent="0.25">
      <c r="D1296" s="157"/>
    </row>
    <row r="1297" spans="4:4" x14ac:dyDescent="0.25">
      <c r="D1297" s="157"/>
    </row>
    <row r="1298" spans="4:4" x14ac:dyDescent="0.25">
      <c r="D1298" s="157"/>
    </row>
    <row r="1299" spans="4:4" x14ac:dyDescent="0.25">
      <c r="D1299" s="157"/>
    </row>
    <row r="1300" spans="4:4" x14ac:dyDescent="0.25">
      <c r="D1300" s="157"/>
    </row>
    <row r="1301" spans="4:4" x14ac:dyDescent="0.25">
      <c r="D1301" s="157"/>
    </row>
    <row r="1302" spans="4:4" x14ac:dyDescent="0.25">
      <c r="D1302" s="157"/>
    </row>
    <row r="1303" spans="4:4" x14ac:dyDescent="0.25">
      <c r="D1303" s="157"/>
    </row>
    <row r="1304" spans="4:4" x14ac:dyDescent="0.25">
      <c r="D1304" s="157"/>
    </row>
    <row r="1305" spans="4:4" x14ac:dyDescent="0.25">
      <c r="D1305" s="157"/>
    </row>
    <row r="1306" spans="4:4" x14ac:dyDescent="0.25">
      <c r="D1306" s="157"/>
    </row>
    <row r="1307" spans="4:4" x14ac:dyDescent="0.25">
      <c r="D1307" s="157"/>
    </row>
    <row r="1308" spans="4:4" x14ac:dyDescent="0.25">
      <c r="D1308" s="157"/>
    </row>
    <row r="1309" spans="4:4" x14ac:dyDescent="0.25">
      <c r="D1309" s="157"/>
    </row>
    <row r="1310" spans="4:4" x14ac:dyDescent="0.25">
      <c r="D1310" s="157"/>
    </row>
    <row r="1311" spans="4:4" x14ac:dyDescent="0.25">
      <c r="D1311" s="157"/>
    </row>
    <row r="1312" spans="4:4" x14ac:dyDescent="0.25">
      <c r="D1312" s="157"/>
    </row>
    <row r="1313" spans="4:4" x14ac:dyDescent="0.25">
      <c r="D1313" s="157"/>
    </row>
    <row r="1314" spans="4:4" x14ac:dyDescent="0.25">
      <c r="D1314" s="157"/>
    </row>
    <row r="1315" spans="4:4" x14ac:dyDescent="0.25">
      <c r="D1315" s="157"/>
    </row>
    <row r="1316" spans="4:4" x14ac:dyDescent="0.25">
      <c r="D1316" s="157"/>
    </row>
    <row r="1317" spans="4:4" x14ac:dyDescent="0.25">
      <c r="D1317" s="157"/>
    </row>
    <row r="1318" spans="4:4" x14ac:dyDescent="0.25">
      <c r="D1318" s="157"/>
    </row>
    <row r="1319" spans="4:4" x14ac:dyDescent="0.25">
      <c r="D1319" s="157"/>
    </row>
    <row r="1320" spans="4:4" x14ac:dyDescent="0.25">
      <c r="D1320" s="157"/>
    </row>
    <row r="1321" spans="4:4" x14ac:dyDescent="0.25">
      <c r="D1321" s="157"/>
    </row>
    <row r="1322" spans="4:4" x14ac:dyDescent="0.25">
      <c r="D1322" s="157"/>
    </row>
    <row r="1323" spans="4:4" x14ac:dyDescent="0.25">
      <c r="D1323" s="157"/>
    </row>
    <row r="1324" spans="4:4" x14ac:dyDescent="0.25">
      <c r="D1324" s="157"/>
    </row>
    <row r="1325" spans="4:4" x14ac:dyDescent="0.25">
      <c r="D1325" s="157"/>
    </row>
    <row r="1326" spans="4:4" x14ac:dyDescent="0.25">
      <c r="D1326" s="157"/>
    </row>
    <row r="1327" spans="4:4" x14ac:dyDescent="0.25">
      <c r="D1327" s="157"/>
    </row>
    <row r="1328" spans="4:4" x14ac:dyDescent="0.25">
      <c r="D1328" s="157"/>
    </row>
    <row r="1329" spans="4:4" x14ac:dyDescent="0.25">
      <c r="D1329" s="157"/>
    </row>
    <row r="1330" spans="4:4" x14ac:dyDescent="0.25">
      <c r="D1330" s="157"/>
    </row>
    <row r="1331" spans="4:4" x14ac:dyDescent="0.25">
      <c r="D1331" s="157"/>
    </row>
    <row r="1332" spans="4:4" x14ac:dyDescent="0.25">
      <c r="D1332" s="157"/>
    </row>
    <row r="1333" spans="4:4" x14ac:dyDescent="0.25">
      <c r="D1333" s="157"/>
    </row>
    <row r="1334" spans="4:4" x14ac:dyDescent="0.25">
      <c r="D1334" s="157"/>
    </row>
    <row r="1335" spans="4:4" x14ac:dyDescent="0.25">
      <c r="D1335" s="157"/>
    </row>
    <row r="1336" spans="4:4" x14ac:dyDescent="0.25">
      <c r="D1336" s="157"/>
    </row>
    <row r="1337" spans="4:4" x14ac:dyDescent="0.25">
      <c r="D1337" s="157"/>
    </row>
    <row r="1338" spans="4:4" x14ac:dyDescent="0.25">
      <c r="D1338" s="157"/>
    </row>
    <row r="1339" spans="4:4" x14ac:dyDescent="0.25">
      <c r="D1339" s="157"/>
    </row>
    <row r="1340" spans="4:4" x14ac:dyDescent="0.25">
      <c r="D1340" s="157"/>
    </row>
    <row r="1341" spans="4:4" x14ac:dyDescent="0.25">
      <c r="D1341" s="157"/>
    </row>
    <row r="1342" spans="4:4" x14ac:dyDescent="0.25">
      <c r="D1342" s="157"/>
    </row>
    <row r="1343" spans="4:4" x14ac:dyDescent="0.25">
      <c r="D1343" s="157"/>
    </row>
    <row r="1344" spans="4:4" x14ac:dyDescent="0.25">
      <c r="D1344" s="157"/>
    </row>
    <row r="1345" spans="4:4" x14ac:dyDescent="0.25">
      <c r="D1345" s="157"/>
    </row>
    <row r="1346" spans="4:4" x14ac:dyDescent="0.25">
      <c r="D1346" s="157"/>
    </row>
    <row r="1347" spans="4:4" x14ac:dyDescent="0.25">
      <c r="D1347" s="157"/>
    </row>
    <row r="1348" spans="4:4" x14ac:dyDescent="0.25">
      <c r="D1348" s="157"/>
    </row>
    <row r="1349" spans="4:4" x14ac:dyDescent="0.25">
      <c r="D1349" s="157"/>
    </row>
    <row r="1350" spans="4:4" x14ac:dyDescent="0.25">
      <c r="D1350" s="157"/>
    </row>
    <row r="1351" spans="4:4" x14ac:dyDescent="0.25">
      <c r="D1351" s="157"/>
    </row>
    <row r="1352" spans="4:4" x14ac:dyDescent="0.25">
      <c r="D1352" s="157"/>
    </row>
    <row r="1353" spans="4:4" x14ac:dyDescent="0.25">
      <c r="D1353" s="157"/>
    </row>
    <row r="1354" spans="4:4" x14ac:dyDescent="0.25">
      <c r="D1354" s="157"/>
    </row>
    <row r="1355" spans="4:4" x14ac:dyDescent="0.25">
      <c r="D1355" s="157"/>
    </row>
    <row r="1356" spans="4:4" x14ac:dyDescent="0.25">
      <c r="D1356" s="157"/>
    </row>
    <row r="1357" spans="4:4" x14ac:dyDescent="0.25">
      <c r="D1357" s="157"/>
    </row>
    <row r="1358" spans="4:4" x14ac:dyDescent="0.25">
      <c r="D1358" s="157"/>
    </row>
    <row r="1359" spans="4:4" x14ac:dyDescent="0.25">
      <c r="D1359" s="157"/>
    </row>
    <row r="1360" spans="4:4" x14ac:dyDescent="0.25">
      <c r="D1360" s="157"/>
    </row>
    <row r="1361" spans="4:4" x14ac:dyDescent="0.25">
      <c r="D1361" s="157"/>
    </row>
    <row r="1362" spans="4:4" x14ac:dyDescent="0.25">
      <c r="D1362" s="157"/>
    </row>
    <row r="1363" spans="4:4" x14ac:dyDescent="0.25">
      <c r="D1363" s="157"/>
    </row>
    <row r="1364" spans="4:4" x14ac:dyDescent="0.25">
      <c r="D1364" s="157"/>
    </row>
    <row r="1365" spans="4:4" x14ac:dyDescent="0.25">
      <c r="D1365" s="157"/>
    </row>
    <row r="1366" spans="4:4" x14ac:dyDescent="0.25">
      <c r="D1366" s="157"/>
    </row>
    <row r="1367" spans="4:4" x14ac:dyDescent="0.25">
      <c r="D1367" s="157"/>
    </row>
    <row r="1368" spans="4:4" x14ac:dyDescent="0.25">
      <c r="D1368" s="157"/>
    </row>
    <row r="1369" spans="4:4" x14ac:dyDescent="0.25">
      <c r="D1369" s="157"/>
    </row>
    <row r="1370" spans="4:4" x14ac:dyDescent="0.25">
      <c r="D1370" s="157"/>
    </row>
    <row r="1371" spans="4:4" x14ac:dyDescent="0.25">
      <c r="D1371" s="157"/>
    </row>
    <row r="1372" spans="4:4" x14ac:dyDescent="0.25">
      <c r="D1372" s="157"/>
    </row>
    <row r="1373" spans="4:4" x14ac:dyDescent="0.25">
      <c r="D1373" s="157"/>
    </row>
    <row r="1374" spans="4:4" x14ac:dyDescent="0.25">
      <c r="D1374" s="157"/>
    </row>
    <row r="1375" spans="4:4" x14ac:dyDescent="0.25">
      <c r="D1375" s="157"/>
    </row>
    <row r="1376" spans="4:4" x14ac:dyDescent="0.25">
      <c r="D1376" s="157"/>
    </row>
    <row r="1377" spans="4:4" x14ac:dyDescent="0.25">
      <c r="D1377" s="157"/>
    </row>
    <row r="1378" spans="4:4" x14ac:dyDescent="0.25">
      <c r="D1378" s="157"/>
    </row>
    <row r="1379" spans="4:4" x14ac:dyDescent="0.25">
      <c r="D1379" s="157"/>
    </row>
    <row r="1380" spans="4:4" x14ac:dyDescent="0.25">
      <c r="D1380" s="157"/>
    </row>
    <row r="1381" spans="4:4" x14ac:dyDescent="0.25">
      <c r="D1381" s="157"/>
    </row>
    <row r="1382" spans="4:4" x14ac:dyDescent="0.25">
      <c r="D1382" s="157"/>
    </row>
    <row r="1383" spans="4:4" x14ac:dyDescent="0.25">
      <c r="D1383" s="157"/>
    </row>
    <row r="1384" spans="4:4" x14ac:dyDescent="0.25">
      <c r="D1384" s="157"/>
    </row>
    <row r="1385" spans="4:4" x14ac:dyDescent="0.25">
      <c r="D1385" s="157"/>
    </row>
    <row r="1386" spans="4:4" x14ac:dyDescent="0.25">
      <c r="D1386" s="157"/>
    </row>
    <row r="1387" spans="4:4" x14ac:dyDescent="0.25">
      <c r="D1387" s="157"/>
    </row>
    <row r="1388" spans="4:4" x14ac:dyDescent="0.25">
      <c r="D1388" s="157"/>
    </row>
    <row r="1389" spans="4:4" x14ac:dyDescent="0.25">
      <c r="D1389" s="157"/>
    </row>
    <row r="1390" spans="4:4" x14ac:dyDescent="0.25">
      <c r="D1390" s="157"/>
    </row>
    <row r="1391" spans="4:4" x14ac:dyDescent="0.25">
      <c r="D1391" s="157"/>
    </row>
    <row r="1392" spans="4:4" x14ac:dyDescent="0.25">
      <c r="D1392" s="157"/>
    </row>
    <row r="1393" spans="4:4" x14ac:dyDescent="0.25">
      <c r="D1393" s="157"/>
    </row>
    <row r="1394" spans="4:4" x14ac:dyDescent="0.25">
      <c r="D1394" s="157"/>
    </row>
    <row r="1395" spans="4:4" x14ac:dyDescent="0.25">
      <c r="D1395" s="157"/>
    </row>
    <row r="1396" spans="4:4" x14ac:dyDescent="0.25">
      <c r="D1396" s="157"/>
    </row>
    <row r="1397" spans="4:4" x14ac:dyDescent="0.25">
      <c r="D1397" s="157"/>
    </row>
    <row r="1398" spans="4:4" x14ac:dyDescent="0.25">
      <c r="D1398" s="157"/>
    </row>
    <row r="1399" spans="4:4" x14ac:dyDescent="0.25">
      <c r="D1399" s="157"/>
    </row>
    <row r="1400" spans="4:4" x14ac:dyDescent="0.25">
      <c r="D1400" s="157"/>
    </row>
    <row r="1401" spans="4:4" x14ac:dyDescent="0.25">
      <c r="D1401" s="157"/>
    </row>
    <row r="1402" spans="4:4" x14ac:dyDescent="0.25">
      <c r="D1402" s="157"/>
    </row>
    <row r="1403" spans="4:4" x14ac:dyDescent="0.25">
      <c r="D1403" s="157"/>
    </row>
    <row r="1404" spans="4:4" x14ac:dyDescent="0.25">
      <c r="D1404" s="157"/>
    </row>
    <row r="1405" spans="4:4" x14ac:dyDescent="0.25">
      <c r="D1405" s="157"/>
    </row>
    <row r="1406" spans="4:4" x14ac:dyDescent="0.25">
      <c r="D1406" s="157"/>
    </row>
    <row r="1407" spans="4:4" x14ac:dyDescent="0.25">
      <c r="D1407" s="157"/>
    </row>
    <row r="1408" spans="4:4" x14ac:dyDescent="0.25">
      <c r="D1408" s="157"/>
    </row>
    <row r="1409" spans="4:4" x14ac:dyDescent="0.25">
      <c r="D1409" s="157"/>
    </row>
    <row r="1410" spans="4:4" x14ac:dyDescent="0.25">
      <c r="D1410" s="157"/>
    </row>
    <row r="1411" spans="4:4" x14ac:dyDescent="0.25">
      <c r="D1411" s="157"/>
    </row>
    <row r="1412" spans="4:4" x14ac:dyDescent="0.25">
      <c r="D1412" s="157"/>
    </row>
    <row r="1413" spans="4:4" x14ac:dyDescent="0.25">
      <c r="D1413" s="157"/>
    </row>
    <row r="1414" spans="4:4" x14ac:dyDescent="0.25">
      <c r="D1414" s="157"/>
    </row>
    <row r="1415" spans="4:4" x14ac:dyDescent="0.25">
      <c r="D1415" s="157"/>
    </row>
    <row r="1416" spans="4:4" x14ac:dyDescent="0.25">
      <c r="D1416" s="157"/>
    </row>
    <row r="1417" spans="4:4" x14ac:dyDescent="0.25">
      <c r="D1417" s="157"/>
    </row>
    <row r="1418" spans="4:4" x14ac:dyDescent="0.25">
      <c r="D1418" s="157"/>
    </row>
    <row r="1419" spans="4:4" x14ac:dyDescent="0.25">
      <c r="D1419" s="157"/>
    </row>
    <row r="1420" spans="4:4" x14ac:dyDescent="0.25">
      <c r="D1420" s="157"/>
    </row>
    <row r="1421" spans="4:4" x14ac:dyDescent="0.25">
      <c r="D1421" s="157"/>
    </row>
    <row r="1422" spans="4:4" x14ac:dyDescent="0.25">
      <c r="D1422" s="157"/>
    </row>
    <row r="1423" spans="4:4" x14ac:dyDescent="0.25">
      <c r="D1423" s="157"/>
    </row>
    <row r="1424" spans="4:4" x14ac:dyDescent="0.25">
      <c r="D1424" s="157"/>
    </row>
    <row r="1425" spans="4:4" x14ac:dyDescent="0.25">
      <c r="D1425" s="157"/>
    </row>
    <row r="1426" spans="4:4" x14ac:dyDescent="0.25">
      <c r="D1426" s="157"/>
    </row>
    <row r="1427" spans="4:4" x14ac:dyDescent="0.25">
      <c r="D1427" s="157"/>
    </row>
    <row r="1428" spans="4:4" x14ac:dyDescent="0.25">
      <c r="D1428" s="157"/>
    </row>
    <row r="1429" spans="4:4" x14ac:dyDescent="0.25">
      <c r="D1429" s="157"/>
    </row>
    <row r="1430" spans="4:4" x14ac:dyDescent="0.25">
      <c r="D1430" s="157"/>
    </row>
    <row r="1431" spans="4:4" x14ac:dyDescent="0.25">
      <c r="D1431" s="157"/>
    </row>
    <row r="1432" spans="4:4" x14ac:dyDescent="0.25">
      <c r="D1432" s="157"/>
    </row>
    <row r="1433" spans="4:4" x14ac:dyDescent="0.25">
      <c r="D1433" s="157"/>
    </row>
    <row r="1434" spans="4:4" x14ac:dyDescent="0.25">
      <c r="D1434" s="157"/>
    </row>
    <row r="1435" spans="4:4" x14ac:dyDescent="0.25">
      <c r="D1435" s="157"/>
    </row>
    <row r="1436" spans="4:4" x14ac:dyDescent="0.25">
      <c r="D1436" s="157"/>
    </row>
    <row r="1437" spans="4:4" x14ac:dyDescent="0.25">
      <c r="D1437" s="157"/>
    </row>
    <row r="1438" spans="4:4" x14ac:dyDescent="0.25">
      <c r="D1438" s="157"/>
    </row>
    <row r="1439" spans="4:4" x14ac:dyDescent="0.25">
      <c r="D1439" s="157"/>
    </row>
    <row r="1440" spans="4:4" x14ac:dyDescent="0.25">
      <c r="D1440" s="157"/>
    </row>
    <row r="1441" spans="4:4" x14ac:dyDescent="0.25">
      <c r="D1441" s="157"/>
    </row>
    <row r="1442" spans="4:4" x14ac:dyDescent="0.25">
      <c r="D1442" s="157"/>
    </row>
    <row r="1443" spans="4:4" x14ac:dyDescent="0.25">
      <c r="D1443" s="157"/>
    </row>
    <row r="1444" spans="4:4" x14ac:dyDescent="0.25">
      <c r="D1444" s="157"/>
    </row>
    <row r="1445" spans="4:4" x14ac:dyDescent="0.25">
      <c r="D1445" s="157"/>
    </row>
    <row r="1446" spans="4:4" x14ac:dyDescent="0.25">
      <c r="D1446" s="157"/>
    </row>
    <row r="1447" spans="4:4" x14ac:dyDescent="0.25">
      <c r="D1447" s="157"/>
    </row>
    <row r="1448" spans="4:4" x14ac:dyDescent="0.25">
      <c r="D1448" s="157"/>
    </row>
    <row r="1449" spans="4:4" x14ac:dyDescent="0.25">
      <c r="D1449" s="157"/>
    </row>
    <row r="1450" spans="4:4" x14ac:dyDescent="0.25">
      <c r="D1450" s="157"/>
    </row>
    <row r="1451" spans="4:4" x14ac:dyDescent="0.25">
      <c r="D1451" s="157"/>
    </row>
    <row r="1452" spans="4:4" x14ac:dyDescent="0.25">
      <c r="D1452" s="157"/>
    </row>
    <row r="1453" spans="4:4" x14ac:dyDescent="0.25">
      <c r="D1453" s="157"/>
    </row>
    <row r="1454" spans="4:4" x14ac:dyDescent="0.25">
      <c r="D1454" s="157"/>
    </row>
    <row r="1455" spans="4:4" x14ac:dyDescent="0.25">
      <c r="D1455" s="157"/>
    </row>
    <row r="1456" spans="4:4" x14ac:dyDescent="0.25">
      <c r="D1456" s="157"/>
    </row>
    <row r="1457" spans="4:4" x14ac:dyDescent="0.25">
      <c r="D1457" s="157"/>
    </row>
    <row r="1458" spans="4:4" x14ac:dyDescent="0.25">
      <c r="D1458" s="157"/>
    </row>
    <row r="1459" spans="4:4" x14ac:dyDescent="0.25">
      <c r="D1459" s="157"/>
    </row>
    <row r="1460" spans="4:4" x14ac:dyDescent="0.25">
      <c r="D1460" s="157"/>
    </row>
    <row r="1461" spans="4:4" x14ac:dyDescent="0.25">
      <c r="D1461" s="157"/>
    </row>
    <row r="1462" spans="4:4" x14ac:dyDescent="0.25">
      <c r="D1462" s="157"/>
    </row>
    <row r="1463" spans="4:4" x14ac:dyDescent="0.25">
      <c r="D1463" s="157"/>
    </row>
    <row r="1464" spans="4:4" x14ac:dyDescent="0.25">
      <c r="D1464" s="157"/>
    </row>
    <row r="1465" spans="4:4" x14ac:dyDescent="0.25">
      <c r="D1465" s="157"/>
    </row>
    <row r="1466" spans="4:4" x14ac:dyDescent="0.25">
      <c r="D1466" s="157"/>
    </row>
    <row r="1467" spans="4:4" x14ac:dyDescent="0.25">
      <c r="D1467" s="157"/>
    </row>
    <row r="1468" spans="4:4" x14ac:dyDescent="0.25">
      <c r="D1468" s="157"/>
    </row>
    <row r="1469" spans="4:4" x14ac:dyDescent="0.25">
      <c r="D1469" s="157"/>
    </row>
    <row r="1470" spans="4:4" x14ac:dyDescent="0.25">
      <c r="D1470" s="157"/>
    </row>
    <row r="1471" spans="4:4" x14ac:dyDescent="0.25">
      <c r="D1471" s="157"/>
    </row>
    <row r="1472" spans="4:4" x14ac:dyDescent="0.25">
      <c r="D1472" s="157"/>
    </row>
    <row r="1473" spans="4:4" x14ac:dyDescent="0.25">
      <c r="D1473" s="157"/>
    </row>
    <row r="1474" spans="4:4" x14ac:dyDescent="0.25">
      <c r="D1474" s="157"/>
    </row>
    <row r="1475" spans="4:4" x14ac:dyDescent="0.25">
      <c r="D1475" s="157"/>
    </row>
    <row r="1476" spans="4:4" x14ac:dyDescent="0.25">
      <c r="D1476" s="157"/>
    </row>
    <row r="1477" spans="4:4" x14ac:dyDescent="0.25">
      <c r="D1477" s="157"/>
    </row>
    <row r="1478" spans="4:4" x14ac:dyDescent="0.25">
      <c r="D1478" s="157"/>
    </row>
    <row r="1479" spans="4:4" x14ac:dyDescent="0.25">
      <c r="D1479" s="157"/>
    </row>
    <row r="1480" spans="4:4" x14ac:dyDescent="0.25">
      <c r="D1480" s="157"/>
    </row>
    <row r="1481" spans="4:4" x14ac:dyDescent="0.25">
      <c r="D1481" s="157"/>
    </row>
    <row r="1482" spans="4:4" x14ac:dyDescent="0.25">
      <c r="D1482" s="157"/>
    </row>
    <row r="1483" spans="4:4" x14ac:dyDescent="0.25">
      <c r="D1483" s="157"/>
    </row>
    <row r="1484" spans="4:4" x14ac:dyDescent="0.25">
      <c r="D1484" s="157"/>
    </row>
    <row r="1485" spans="4:4" x14ac:dyDescent="0.25">
      <c r="D1485" s="157"/>
    </row>
    <row r="1486" spans="4:4" x14ac:dyDescent="0.25">
      <c r="D1486" s="157"/>
    </row>
    <row r="1487" spans="4:4" x14ac:dyDescent="0.25">
      <c r="D1487" s="157"/>
    </row>
    <row r="1488" spans="4:4" x14ac:dyDescent="0.25">
      <c r="D1488" s="157"/>
    </row>
    <row r="1489" spans="4:4" x14ac:dyDescent="0.25">
      <c r="D1489" s="157"/>
    </row>
    <row r="1490" spans="4:4" x14ac:dyDescent="0.25">
      <c r="D1490" s="157"/>
    </row>
    <row r="1491" spans="4:4" x14ac:dyDescent="0.25">
      <c r="D1491" s="157"/>
    </row>
    <row r="1492" spans="4:4" x14ac:dyDescent="0.25">
      <c r="D1492" s="157"/>
    </row>
    <row r="1493" spans="4:4" x14ac:dyDescent="0.25">
      <c r="D1493" s="157"/>
    </row>
    <row r="1494" spans="4:4" x14ac:dyDescent="0.25">
      <c r="D1494" s="157"/>
    </row>
    <row r="1495" spans="4:4" x14ac:dyDescent="0.25">
      <c r="D1495" s="157"/>
    </row>
    <row r="1496" spans="4:4" x14ac:dyDescent="0.25">
      <c r="D1496" s="157"/>
    </row>
    <row r="1497" spans="4:4" x14ac:dyDescent="0.25">
      <c r="D1497" s="157"/>
    </row>
    <row r="1498" spans="4:4" x14ac:dyDescent="0.25">
      <c r="D1498" s="157"/>
    </row>
    <row r="1499" spans="4:4" x14ac:dyDescent="0.25">
      <c r="D1499" s="157"/>
    </row>
    <row r="1500" spans="4:4" x14ac:dyDescent="0.25">
      <c r="D1500" s="157"/>
    </row>
    <row r="1501" spans="4:4" x14ac:dyDescent="0.25">
      <c r="D1501" s="157"/>
    </row>
    <row r="1502" spans="4:4" x14ac:dyDescent="0.25">
      <c r="D1502" s="157"/>
    </row>
    <row r="1503" spans="4:4" x14ac:dyDescent="0.25">
      <c r="D1503" s="157"/>
    </row>
    <row r="1504" spans="4:4" x14ac:dyDescent="0.25">
      <c r="D1504" s="157"/>
    </row>
    <row r="1505" spans="4:4" x14ac:dyDescent="0.25">
      <c r="D1505" s="157"/>
    </row>
    <row r="1506" spans="4:4" x14ac:dyDescent="0.25">
      <c r="D1506" s="157"/>
    </row>
    <row r="1507" spans="4:4" x14ac:dyDescent="0.25">
      <c r="D1507" s="157"/>
    </row>
    <row r="1508" spans="4:4" x14ac:dyDescent="0.25">
      <c r="D1508" s="157"/>
    </row>
    <row r="1509" spans="4:4" x14ac:dyDescent="0.25">
      <c r="D1509" s="157"/>
    </row>
    <row r="1510" spans="4:4" x14ac:dyDescent="0.25">
      <c r="D1510" s="157"/>
    </row>
    <row r="1511" spans="4:4" x14ac:dyDescent="0.25">
      <c r="D1511" s="157"/>
    </row>
    <row r="1512" spans="4:4" x14ac:dyDescent="0.25">
      <c r="D1512" s="157"/>
    </row>
    <row r="1513" spans="4:4" x14ac:dyDescent="0.25">
      <c r="D1513" s="157"/>
    </row>
    <row r="1514" spans="4:4" x14ac:dyDescent="0.25">
      <c r="D1514" s="157"/>
    </row>
    <row r="1515" spans="4:4" x14ac:dyDescent="0.25">
      <c r="D1515" s="157"/>
    </row>
    <row r="1516" spans="4:4" x14ac:dyDescent="0.25">
      <c r="D1516" s="157"/>
    </row>
    <row r="1517" spans="4:4" x14ac:dyDescent="0.25">
      <c r="D1517" s="157"/>
    </row>
    <row r="1518" spans="4:4" x14ac:dyDescent="0.25">
      <c r="D1518" s="157"/>
    </row>
    <row r="1519" spans="4:4" x14ac:dyDescent="0.25">
      <c r="D1519" s="157"/>
    </row>
    <row r="1520" spans="4:4" x14ac:dyDescent="0.25">
      <c r="D1520" s="157"/>
    </row>
    <row r="1521" spans="4:4" x14ac:dyDescent="0.25">
      <c r="D1521" s="157"/>
    </row>
    <row r="1522" spans="4:4" x14ac:dyDescent="0.25">
      <c r="D1522" s="157"/>
    </row>
    <row r="1523" spans="4:4" x14ac:dyDescent="0.25">
      <c r="D1523" s="157"/>
    </row>
    <row r="1524" spans="4:4" x14ac:dyDescent="0.25">
      <c r="D1524" s="157"/>
    </row>
    <row r="1525" spans="4:4" x14ac:dyDescent="0.25">
      <c r="D1525" s="157"/>
    </row>
    <row r="1526" spans="4:4" x14ac:dyDescent="0.25">
      <c r="D1526" s="157"/>
    </row>
    <row r="1527" spans="4:4" x14ac:dyDescent="0.25">
      <c r="D1527" s="157"/>
    </row>
    <row r="1528" spans="4:4" x14ac:dyDescent="0.25">
      <c r="D1528" s="157"/>
    </row>
    <row r="1529" spans="4:4" x14ac:dyDescent="0.25">
      <c r="D1529" s="157"/>
    </row>
    <row r="1530" spans="4:4" x14ac:dyDescent="0.25">
      <c r="D1530" s="157"/>
    </row>
    <row r="1531" spans="4:4" x14ac:dyDescent="0.25">
      <c r="D1531" s="157"/>
    </row>
    <row r="1532" spans="4:4" x14ac:dyDescent="0.25">
      <c r="D1532" s="157"/>
    </row>
    <row r="1533" spans="4:4" x14ac:dyDescent="0.25">
      <c r="D1533" s="157"/>
    </row>
    <row r="1534" spans="4:4" x14ac:dyDescent="0.25">
      <c r="D1534" s="157"/>
    </row>
    <row r="1535" spans="4:4" x14ac:dyDescent="0.25">
      <c r="D1535" s="157"/>
    </row>
    <row r="1536" spans="4:4" x14ac:dyDescent="0.25">
      <c r="D1536" s="157"/>
    </row>
    <row r="1537" spans="4:4" x14ac:dyDescent="0.25">
      <c r="D1537" s="157"/>
    </row>
    <row r="1538" spans="4:4" x14ac:dyDescent="0.25">
      <c r="D1538" s="157"/>
    </row>
    <row r="1539" spans="4:4" x14ac:dyDescent="0.25">
      <c r="D1539" s="157"/>
    </row>
    <row r="1540" spans="4:4" x14ac:dyDescent="0.25">
      <c r="D1540" s="157"/>
    </row>
    <row r="1541" spans="4:4" x14ac:dyDescent="0.25">
      <c r="D1541" s="157"/>
    </row>
    <row r="1542" spans="4:4" x14ac:dyDescent="0.25">
      <c r="D1542" s="157"/>
    </row>
    <row r="1543" spans="4:4" x14ac:dyDescent="0.25">
      <c r="D1543" s="157"/>
    </row>
    <row r="1544" spans="4:4" x14ac:dyDescent="0.25">
      <c r="D1544" s="157"/>
    </row>
    <row r="1545" spans="4:4" x14ac:dyDescent="0.25">
      <c r="D1545" s="157"/>
    </row>
    <row r="1546" spans="4:4" x14ac:dyDescent="0.25">
      <c r="D1546" s="157"/>
    </row>
    <row r="1547" spans="4:4" x14ac:dyDescent="0.25">
      <c r="D1547" s="157"/>
    </row>
    <row r="1548" spans="4:4" x14ac:dyDescent="0.25">
      <c r="D1548" s="157"/>
    </row>
    <row r="1549" spans="4:4" x14ac:dyDescent="0.25">
      <c r="D1549" s="157"/>
    </row>
    <row r="1550" spans="4:4" x14ac:dyDescent="0.25">
      <c r="D1550" s="157"/>
    </row>
    <row r="1551" spans="4:4" x14ac:dyDescent="0.25">
      <c r="D1551" s="157"/>
    </row>
    <row r="1552" spans="4:4" x14ac:dyDescent="0.25">
      <c r="D1552" s="157"/>
    </row>
    <row r="1553" spans="4:4" x14ac:dyDescent="0.25">
      <c r="D1553" s="157"/>
    </row>
    <row r="1554" spans="4:4" x14ac:dyDescent="0.25">
      <c r="D1554" s="157"/>
    </row>
    <row r="1555" spans="4:4" x14ac:dyDescent="0.25">
      <c r="D1555" s="157"/>
    </row>
    <row r="1556" spans="4:4" x14ac:dyDescent="0.25">
      <c r="D1556" s="157"/>
    </row>
    <row r="1557" spans="4:4" x14ac:dyDescent="0.25">
      <c r="D1557" s="157"/>
    </row>
    <row r="1558" spans="4:4" x14ac:dyDescent="0.25">
      <c r="D1558" s="157"/>
    </row>
    <row r="1559" spans="4:4" x14ac:dyDescent="0.25">
      <c r="D1559" s="157"/>
    </row>
    <row r="1560" spans="4:4" x14ac:dyDescent="0.25">
      <c r="D1560" s="157"/>
    </row>
    <row r="1561" spans="4:4" x14ac:dyDescent="0.25">
      <c r="D1561" s="157"/>
    </row>
    <row r="1562" spans="4:4" x14ac:dyDescent="0.25">
      <c r="D1562" s="157"/>
    </row>
    <row r="1563" spans="4:4" x14ac:dyDescent="0.25">
      <c r="D1563" s="157"/>
    </row>
    <row r="1564" spans="4:4" x14ac:dyDescent="0.25">
      <c r="D1564" s="157"/>
    </row>
    <row r="1565" spans="4:4" x14ac:dyDescent="0.25">
      <c r="D1565" s="157"/>
    </row>
    <row r="1566" spans="4:4" x14ac:dyDescent="0.25">
      <c r="D1566" s="157"/>
    </row>
    <row r="1567" spans="4:4" x14ac:dyDescent="0.25">
      <c r="D1567" s="157"/>
    </row>
    <row r="1568" spans="4:4" x14ac:dyDescent="0.25">
      <c r="D1568" s="157"/>
    </row>
    <row r="1569" spans="4:4" x14ac:dyDescent="0.25">
      <c r="D1569" s="157"/>
    </row>
    <row r="1570" spans="4:4" x14ac:dyDescent="0.25">
      <c r="D1570" s="157"/>
    </row>
    <row r="1571" spans="4:4" x14ac:dyDescent="0.25">
      <c r="D1571" s="157"/>
    </row>
    <row r="1572" spans="4:4" x14ac:dyDescent="0.25">
      <c r="D1572" s="157"/>
    </row>
    <row r="1573" spans="4:4" x14ac:dyDescent="0.25">
      <c r="D1573" s="157"/>
    </row>
    <row r="1574" spans="4:4" x14ac:dyDescent="0.25">
      <c r="D1574" s="157"/>
    </row>
    <row r="1575" spans="4:4" x14ac:dyDescent="0.25">
      <c r="D1575" s="157"/>
    </row>
    <row r="1576" spans="4:4" x14ac:dyDescent="0.25">
      <c r="D1576" s="157"/>
    </row>
    <row r="1577" spans="4:4" x14ac:dyDescent="0.25">
      <c r="D1577" s="157"/>
    </row>
    <row r="1578" spans="4:4" x14ac:dyDescent="0.25">
      <c r="D1578" s="157"/>
    </row>
    <row r="1579" spans="4:4" x14ac:dyDescent="0.25">
      <c r="D1579" s="157"/>
    </row>
    <row r="1580" spans="4:4" x14ac:dyDescent="0.25">
      <c r="D1580" s="157"/>
    </row>
    <row r="1581" spans="4:4" x14ac:dyDescent="0.25">
      <c r="D1581" s="157"/>
    </row>
    <row r="1582" spans="4:4" x14ac:dyDescent="0.25">
      <c r="D1582" s="157"/>
    </row>
    <row r="1583" spans="4:4" x14ac:dyDescent="0.25">
      <c r="D1583" s="157"/>
    </row>
    <row r="1584" spans="4:4" x14ac:dyDescent="0.25">
      <c r="D1584" s="157"/>
    </row>
    <row r="1585" spans="4:4" x14ac:dyDescent="0.25">
      <c r="D1585" s="157"/>
    </row>
    <row r="1586" spans="4:4" x14ac:dyDescent="0.25">
      <c r="D1586" s="157"/>
    </row>
    <row r="1587" spans="4:4" x14ac:dyDescent="0.25">
      <c r="D1587" s="157"/>
    </row>
    <row r="1588" spans="4:4" x14ac:dyDescent="0.25">
      <c r="D1588" s="157"/>
    </row>
    <row r="1589" spans="4:4" x14ac:dyDescent="0.25">
      <c r="D1589" s="157"/>
    </row>
    <row r="1590" spans="4:4" x14ac:dyDescent="0.25">
      <c r="D1590" s="157"/>
    </row>
    <row r="1591" spans="4:4" x14ac:dyDescent="0.25">
      <c r="D1591" s="157"/>
    </row>
    <row r="1592" spans="4:4" x14ac:dyDescent="0.25">
      <c r="D1592" s="157"/>
    </row>
    <row r="1593" spans="4:4" x14ac:dyDescent="0.25">
      <c r="D1593" s="157"/>
    </row>
    <row r="1594" spans="4:4" x14ac:dyDescent="0.25">
      <c r="D1594" s="157"/>
    </row>
    <row r="1595" spans="4:4" x14ac:dyDescent="0.25">
      <c r="D1595" s="157"/>
    </row>
    <row r="1596" spans="4:4" x14ac:dyDescent="0.25">
      <c r="D1596" s="157"/>
    </row>
    <row r="1597" spans="4:4" x14ac:dyDescent="0.25">
      <c r="D1597" s="157"/>
    </row>
    <row r="1598" spans="4:4" x14ac:dyDescent="0.25">
      <c r="D1598" s="157"/>
    </row>
    <row r="1599" spans="4:4" x14ac:dyDescent="0.25">
      <c r="D1599" s="157"/>
    </row>
    <row r="1600" spans="4:4" x14ac:dyDescent="0.25">
      <c r="D1600" s="157"/>
    </row>
    <row r="1601" spans="4:4" x14ac:dyDescent="0.25">
      <c r="D1601" s="157"/>
    </row>
    <row r="1602" spans="4:4" x14ac:dyDescent="0.25">
      <c r="D1602" s="157"/>
    </row>
    <row r="1603" spans="4:4" x14ac:dyDescent="0.25">
      <c r="D1603" s="157"/>
    </row>
    <row r="1604" spans="4:4" x14ac:dyDescent="0.25">
      <c r="D1604" s="157"/>
    </row>
    <row r="1605" spans="4:4" x14ac:dyDescent="0.25">
      <c r="D1605" s="157"/>
    </row>
    <row r="1606" spans="4:4" x14ac:dyDescent="0.25">
      <c r="D1606" s="157"/>
    </row>
    <row r="1607" spans="4:4" x14ac:dyDescent="0.25">
      <c r="D1607" s="157"/>
    </row>
    <row r="1608" spans="4:4" x14ac:dyDescent="0.25">
      <c r="D1608" s="157"/>
    </row>
    <row r="1609" spans="4:4" x14ac:dyDescent="0.25">
      <c r="D1609" s="157"/>
    </row>
    <row r="1610" spans="4:4" x14ac:dyDescent="0.25">
      <c r="D1610" s="157"/>
    </row>
    <row r="1611" spans="4:4" x14ac:dyDescent="0.25">
      <c r="D1611" s="157"/>
    </row>
    <row r="1612" spans="4:4" x14ac:dyDescent="0.25">
      <c r="D1612" s="157"/>
    </row>
    <row r="1613" spans="4:4" x14ac:dyDescent="0.25">
      <c r="D1613" s="157"/>
    </row>
    <row r="1614" spans="4:4" x14ac:dyDescent="0.25">
      <c r="D1614" s="157"/>
    </row>
    <row r="1615" spans="4:4" x14ac:dyDescent="0.25">
      <c r="D1615" s="157"/>
    </row>
    <row r="1616" spans="4:4" x14ac:dyDescent="0.25">
      <c r="D1616" s="157"/>
    </row>
    <row r="1617" spans="4:4" x14ac:dyDescent="0.25">
      <c r="D1617" s="157"/>
    </row>
    <row r="1618" spans="4:4" x14ac:dyDescent="0.25">
      <c r="D1618" s="157"/>
    </row>
    <row r="1619" spans="4:4" x14ac:dyDescent="0.25">
      <c r="D1619" s="157"/>
    </row>
    <row r="1620" spans="4:4" x14ac:dyDescent="0.25">
      <c r="D1620" s="157"/>
    </row>
    <row r="1621" spans="4:4" x14ac:dyDescent="0.25">
      <c r="D1621" s="157"/>
    </row>
    <row r="1622" spans="4:4" x14ac:dyDescent="0.25">
      <c r="D1622" s="157"/>
    </row>
    <row r="1623" spans="4:4" x14ac:dyDescent="0.25">
      <c r="D1623" s="157"/>
    </row>
    <row r="1624" spans="4:4" x14ac:dyDescent="0.25">
      <c r="D1624" s="157"/>
    </row>
    <row r="1625" spans="4:4" x14ac:dyDescent="0.25">
      <c r="D1625" s="157"/>
    </row>
    <row r="1626" spans="4:4" x14ac:dyDescent="0.25">
      <c r="D1626" s="157"/>
    </row>
    <row r="1627" spans="4:4" x14ac:dyDescent="0.25">
      <c r="D1627" s="157"/>
    </row>
    <row r="1628" spans="4:4" x14ac:dyDescent="0.25">
      <c r="D1628" s="157"/>
    </row>
    <row r="1629" spans="4:4" x14ac:dyDescent="0.25">
      <c r="D1629" s="157"/>
    </row>
    <row r="1630" spans="4:4" x14ac:dyDescent="0.25">
      <c r="D1630" s="157"/>
    </row>
    <row r="1631" spans="4:4" x14ac:dyDescent="0.25">
      <c r="D1631" s="157"/>
    </row>
    <row r="1632" spans="4:4" x14ac:dyDescent="0.25">
      <c r="D1632" s="157"/>
    </row>
    <row r="1633" spans="4:4" x14ac:dyDescent="0.25">
      <c r="D1633" s="157"/>
    </row>
    <row r="1634" spans="4:4" x14ac:dyDescent="0.25">
      <c r="D1634" s="157"/>
    </row>
    <row r="1635" spans="4:4" x14ac:dyDescent="0.25">
      <c r="D1635" s="157"/>
    </row>
    <row r="1636" spans="4:4" x14ac:dyDescent="0.25">
      <c r="D1636" s="157"/>
    </row>
    <row r="1637" spans="4:4" x14ac:dyDescent="0.25">
      <c r="D1637" s="157"/>
    </row>
    <row r="1638" spans="4:4" x14ac:dyDescent="0.25">
      <c r="D1638" s="157"/>
    </row>
    <row r="1639" spans="4:4" x14ac:dyDescent="0.25">
      <c r="D1639" s="157"/>
    </row>
    <row r="1640" spans="4:4" x14ac:dyDescent="0.25">
      <c r="D1640" s="157"/>
    </row>
    <row r="1641" spans="4:4" x14ac:dyDescent="0.25">
      <c r="D1641" s="157"/>
    </row>
    <row r="1642" spans="4:4" x14ac:dyDescent="0.25">
      <c r="D1642" s="157"/>
    </row>
    <row r="1643" spans="4:4" x14ac:dyDescent="0.25">
      <c r="D1643" s="157"/>
    </row>
    <row r="1644" spans="4:4" x14ac:dyDescent="0.25">
      <c r="D1644" s="157"/>
    </row>
    <row r="1645" spans="4:4" x14ac:dyDescent="0.25">
      <c r="D1645" s="157"/>
    </row>
    <row r="1646" spans="4:4" x14ac:dyDescent="0.25">
      <c r="D1646" s="157"/>
    </row>
    <row r="1647" spans="4:4" x14ac:dyDescent="0.25">
      <c r="D1647" s="157"/>
    </row>
    <row r="1648" spans="4:4" x14ac:dyDescent="0.25">
      <c r="D1648" s="157"/>
    </row>
    <row r="1649" spans="4:4" x14ac:dyDescent="0.25">
      <c r="D1649" s="157"/>
    </row>
    <row r="1650" spans="4:4" x14ac:dyDescent="0.25">
      <c r="D1650" s="157"/>
    </row>
    <row r="1651" spans="4:4" x14ac:dyDescent="0.25">
      <c r="D1651" s="157"/>
    </row>
    <row r="1652" spans="4:4" x14ac:dyDescent="0.25">
      <c r="D1652" s="157"/>
    </row>
    <row r="1653" spans="4:4" x14ac:dyDescent="0.25">
      <c r="D1653" s="157"/>
    </row>
    <row r="1654" spans="4:4" x14ac:dyDescent="0.25">
      <c r="D1654" s="157"/>
    </row>
    <row r="1655" spans="4:4" x14ac:dyDescent="0.25">
      <c r="D1655" s="157"/>
    </row>
    <row r="1656" spans="4:4" x14ac:dyDescent="0.25">
      <c r="D1656" s="157"/>
    </row>
    <row r="1657" spans="4:4" x14ac:dyDescent="0.25">
      <c r="D1657" s="157"/>
    </row>
    <row r="1658" spans="4:4" x14ac:dyDescent="0.25">
      <c r="D1658" s="157"/>
    </row>
    <row r="1659" spans="4:4" x14ac:dyDescent="0.25">
      <c r="D1659" s="157"/>
    </row>
    <row r="1660" spans="4:4" x14ac:dyDescent="0.25">
      <c r="D1660" s="157"/>
    </row>
    <row r="1661" spans="4:4" x14ac:dyDescent="0.25">
      <c r="D1661" s="157"/>
    </row>
    <row r="1662" spans="4:4" x14ac:dyDescent="0.25">
      <c r="D1662" s="157"/>
    </row>
    <row r="1663" spans="4:4" x14ac:dyDescent="0.25">
      <c r="D1663" s="157"/>
    </row>
    <row r="1664" spans="4:4" x14ac:dyDescent="0.25">
      <c r="D1664" s="157"/>
    </row>
    <row r="1665" spans="4:4" x14ac:dyDescent="0.25">
      <c r="D1665" s="157"/>
    </row>
    <row r="1666" spans="4:4" x14ac:dyDescent="0.25">
      <c r="D1666" s="157"/>
    </row>
    <row r="1667" spans="4:4" x14ac:dyDescent="0.25">
      <c r="D1667" s="157"/>
    </row>
    <row r="1668" spans="4:4" x14ac:dyDescent="0.25">
      <c r="D1668" s="157"/>
    </row>
    <row r="1669" spans="4:4" x14ac:dyDescent="0.25">
      <c r="D1669" s="157"/>
    </row>
    <row r="1670" spans="4:4" x14ac:dyDescent="0.25">
      <c r="D1670" s="157"/>
    </row>
    <row r="1671" spans="4:4" x14ac:dyDescent="0.25">
      <c r="D1671" s="157"/>
    </row>
    <row r="1672" spans="4:4" x14ac:dyDescent="0.25">
      <c r="D1672" s="157"/>
    </row>
    <row r="1673" spans="4:4" x14ac:dyDescent="0.25">
      <c r="D1673" s="157"/>
    </row>
    <row r="1674" spans="4:4" x14ac:dyDescent="0.25">
      <c r="D1674" s="157"/>
    </row>
    <row r="1675" spans="4:4" x14ac:dyDescent="0.25">
      <c r="D1675" s="157"/>
    </row>
    <row r="1676" spans="4:4" x14ac:dyDescent="0.25">
      <c r="D1676" s="157"/>
    </row>
    <row r="1677" spans="4:4" x14ac:dyDescent="0.25">
      <c r="D1677" s="157"/>
    </row>
    <row r="1678" spans="4:4" x14ac:dyDescent="0.25">
      <c r="D1678" s="157"/>
    </row>
    <row r="1679" spans="4:4" x14ac:dyDescent="0.25">
      <c r="D1679" s="157"/>
    </row>
    <row r="1680" spans="4:4" x14ac:dyDescent="0.25">
      <c r="D1680" s="157"/>
    </row>
    <row r="1681" spans="4:4" x14ac:dyDescent="0.25">
      <c r="D1681" s="157"/>
    </row>
    <row r="1682" spans="4:4" x14ac:dyDescent="0.25">
      <c r="D1682" s="157"/>
    </row>
    <row r="1683" spans="4:4" x14ac:dyDescent="0.25">
      <c r="D1683" s="157"/>
    </row>
    <row r="1684" spans="4:4" x14ac:dyDescent="0.25">
      <c r="D1684" s="157"/>
    </row>
    <row r="1685" spans="4:4" x14ac:dyDescent="0.25">
      <c r="D1685" s="157"/>
    </row>
    <row r="1686" spans="4:4" x14ac:dyDescent="0.25">
      <c r="D1686" s="157"/>
    </row>
    <row r="1687" spans="4:4" x14ac:dyDescent="0.25">
      <c r="D1687" s="157"/>
    </row>
    <row r="1688" spans="4:4" x14ac:dyDescent="0.25">
      <c r="D1688" s="157"/>
    </row>
    <row r="1689" spans="4:4" x14ac:dyDescent="0.25">
      <c r="D1689" s="157"/>
    </row>
    <row r="1690" spans="4:4" x14ac:dyDescent="0.25">
      <c r="D1690" s="157"/>
    </row>
    <row r="1691" spans="4:4" x14ac:dyDescent="0.25">
      <c r="D1691" s="157"/>
    </row>
    <row r="1692" spans="4:4" x14ac:dyDescent="0.25">
      <c r="D1692" s="157"/>
    </row>
    <row r="1693" spans="4:4" x14ac:dyDescent="0.25">
      <c r="D1693" s="157"/>
    </row>
    <row r="1694" spans="4:4" x14ac:dyDescent="0.25">
      <c r="D1694" s="157"/>
    </row>
    <row r="1695" spans="4:4" x14ac:dyDescent="0.25">
      <c r="D1695" s="157"/>
    </row>
    <row r="1696" spans="4:4" x14ac:dyDescent="0.25">
      <c r="D1696" s="157"/>
    </row>
    <row r="1697" spans="4:4" x14ac:dyDescent="0.25">
      <c r="D1697" s="157"/>
    </row>
    <row r="1698" spans="4:4" x14ac:dyDescent="0.25">
      <c r="D1698" s="157"/>
    </row>
    <row r="1699" spans="4:4" x14ac:dyDescent="0.25">
      <c r="D1699" s="157"/>
    </row>
    <row r="1700" spans="4:4" x14ac:dyDescent="0.25">
      <c r="D1700" s="157"/>
    </row>
    <row r="1701" spans="4:4" x14ac:dyDescent="0.25">
      <c r="D1701" s="157"/>
    </row>
    <row r="1702" spans="4:4" x14ac:dyDescent="0.25">
      <c r="D1702" s="157"/>
    </row>
    <row r="1703" spans="4:4" x14ac:dyDescent="0.25">
      <c r="D1703" s="157"/>
    </row>
    <row r="1704" spans="4:4" x14ac:dyDescent="0.25">
      <c r="D1704" s="157"/>
    </row>
    <row r="1705" spans="4:4" x14ac:dyDescent="0.25">
      <c r="D1705" s="157"/>
    </row>
    <row r="1706" spans="4:4" x14ac:dyDescent="0.25">
      <c r="D1706" s="157"/>
    </row>
    <row r="1707" spans="4:4" x14ac:dyDescent="0.25">
      <c r="D1707" s="157"/>
    </row>
    <row r="1708" spans="4:4" x14ac:dyDescent="0.25">
      <c r="D1708" s="157"/>
    </row>
    <row r="1709" spans="4:4" x14ac:dyDescent="0.25">
      <c r="D1709" s="157"/>
    </row>
    <row r="1710" spans="4:4" x14ac:dyDescent="0.25">
      <c r="D1710" s="157"/>
    </row>
    <row r="1711" spans="4:4" x14ac:dyDescent="0.25">
      <c r="D1711" s="157"/>
    </row>
    <row r="1712" spans="4:4" x14ac:dyDescent="0.25">
      <c r="D1712" s="157"/>
    </row>
    <row r="1713" spans="4:4" x14ac:dyDescent="0.25">
      <c r="D1713" s="157"/>
    </row>
    <row r="1714" spans="4:4" x14ac:dyDescent="0.25">
      <c r="D1714" s="157"/>
    </row>
    <row r="1715" spans="4:4" x14ac:dyDescent="0.25">
      <c r="D1715" s="157"/>
    </row>
    <row r="1716" spans="4:4" x14ac:dyDescent="0.25">
      <c r="D1716" s="157"/>
    </row>
    <row r="1717" spans="4:4" x14ac:dyDescent="0.25">
      <c r="D1717" s="157"/>
    </row>
    <row r="1718" spans="4:4" x14ac:dyDescent="0.25">
      <c r="D1718" s="157"/>
    </row>
    <row r="1719" spans="4:4" x14ac:dyDescent="0.25">
      <c r="D1719" s="157"/>
    </row>
    <row r="1720" spans="4:4" x14ac:dyDescent="0.25">
      <c r="D1720" s="157"/>
    </row>
    <row r="1721" spans="4:4" x14ac:dyDescent="0.25">
      <c r="D1721" s="157"/>
    </row>
    <row r="1722" spans="4:4" x14ac:dyDescent="0.25">
      <c r="D1722" s="157"/>
    </row>
    <row r="1723" spans="4:4" x14ac:dyDescent="0.25">
      <c r="D1723" s="157"/>
    </row>
    <row r="1724" spans="4:4" x14ac:dyDescent="0.25">
      <c r="D1724" s="157"/>
    </row>
    <row r="1725" spans="4:4" x14ac:dyDescent="0.25">
      <c r="D1725" s="157"/>
    </row>
    <row r="1726" spans="4:4" x14ac:dyDescent="0.25">
      <c r="D1726" s="157"/>
    </row>
    <row r="1727" spans="4:4" x14ac:dyDescent="0.25">
      <c r="D1727" s="157"/>
    </row>
    <row r="1728" spans="4:4" x14ac:dyDescent="0.25">
      <c r="D1728" s="157"/>
    </row>
    <row r="1729" spans="4:4" x14ac:dyDescent="0.25">
      <c r="D1729" s="157"/>
    </row>
    <row r="1730" spans="4:4" x14ac:dyDescent="0.25">
      <c r="D1730" s="157"/>
    </row>
    <row r="1731" spans="4:4" x14ac:dyDescent="0.25">
      <c r="D1731" s="157"/>
    </row>
    <row r="1732" spans="4:4" x14ac:dyDescent="0.25">
      <c r="D1732" s="157"/>
    </row>
    <row r="1733" spans="4:4" x14ac:dyDescent="0.25">
      <c r="D1733" s="157"/>
    </row>
    <row r="1734" spans="4:4" x14ac:dyDescent="0.25">
      <c r="D1734" s="157"/>
    </row>
    <row r="1735" spans="4:4" x14ac:dyDescent="0.25">
      <c r="D1735" s="157"/>
    </row>
    <row r="1736" spans="4:4" x14ac:dyDescent="0.25">
      <c r="D1736" s="157"/>
    </row>
    <row r="1737" spans="4:4" x14ac:dyDescent="0.25">
      <c r="D1737" s="157"/>
    </row>
    <row r="1738" spans="4:4" x14ac:dyDescent="0.25">
      <c r="D1738" s="157"/>
    </row>
    <row r="1739" spans="4:4" x14ac:dyDescent="0.25">
      <c r="D1739" s="157"/>
    </row>
    <row r="1740" spans="4:4" x14ac:dyDescent="0.25">
      <c r="D1740" s="157"/>
    </row>
    <row r="1741" spans="4:4" x14ac:dyDescent="0.25">
      <c r="D1741" s="157"/>
    </row>
    <row r="1742" spans="4:4" x14ac:dyDescent="0.25">
      <c r="D1742" s="157"/>
    </row>
    <row r="1743" spans="4:4" x14ac:dyDescent="0.25">
      <c r="D1743" s="157"/>
    </row>
    <row r="1744" spans="4:4" x14ac:dyDescent="0.25">
      <c r="D1744" s="157"/>
    </row>
    <row r="1745" spans="4:4" x14ac:dyDescent="0.25">
      <c r="D1745" s="157"/>
    </row>
    <row r="1746" spans="4:4" x14ac:dyDescent="0.25">
      <c r="D1746" s="157"/>
    </row>
    <row r="1747" spans="4:4" x14ac:dyDescent="0.25">
      <c r="D1747" s="157"/>
    </row>
    <row r="1748" spans="4:4" x14ac:dyDescent="0.25">
      <c r="D1748" s="157"/>
    </row>
    <row r="1749" spans="4:4" x14ac:dyDescent="0.25">
      <c r="D1749" s="157"/>
    </row>
    <row r="1750" spans="4:4" x14ac:dyDescent="0.25">
      <c r="D1750" s="157"/>
    </row>
    <row r="1751" spans="4:4" x14ac:dyDescent="0.25">
      <c r="D1751" s="157"/>
    </row>
    <row r="1752" spans="4:4" x14ac:dyDescent="0.25">
      <c r="D1752" s="157"/>
    </row>
    <row r="1753" spans="4:4" x14ac:dyDescent="0.25">
      <c r="D1753" s="157"/>
    </row>
    <row r="1754" spans="4:4" x14ac:dyDescent="0.25">
      <c r="D1754" s="157"/>
    </row>
    <row r="1755" spans="4:4" x14ac:dyDescent="0.25">
      <c r="D1755" s="157"/>
    </row>
    <row r="1756" spans="4:4" x14ac:dyDescent="0.25">
      <c r="D1756" s="157"/>
    </row>
    <row r="1757" spans="4:4" x14ac:dyDescent="0.25">
      <c r="D1757" s="157"/>
    </row>
    <row r="1758" spans="4:4" x14ac:dyDescent="0.25">
      <c r="D1758" s="157"/>
    </row>
    <row r="1759" spans="4:4" x14ac:dyDescent="0.25">
      <c r="D1759" s="157"/>
    </row>
    <row r="1760" spans="4:4" x14ac:dyDescent="0.25">
      <c r="D1760" s="157"/>
    </row>
    <row r="1761" spans="4:4" x14ac:dyDescent="0.25">
      <c r="D1761" s="157"/>
    </row>
    <row r="1762" spans="4:4" x14ac:dyDescent="0.25">
      <c r="D1762" s="157"/>
    </row>
    <row r="1763" spans="4:4" x14ac:dyDescent="0.25">
      <c r="D1763" s="157"/>
    </row>
    <row r="1764" spans="4:4" x14ac:dyDescent="0.25">
      <c r="D1764" s="157"/>
    </row>
    <row r="1765" spans="4:4" x14ac:dyDescent="0.25">
      <c r="D1765" s="157"/>
    </row>
    <row r="1766" spans="4:4" x14ac:dyDescent="0.25">
      <c r="D1766" s="157"/>
    </row>
    <row r="1767" spans="4:4" x14ac:dyDescent="0.25">
      <c r="D1767" s="157"/>
    </row>
    <row r="1768" spans="4:4" x14ac:dyDescent="0.25">
      <c r="D1768" s="157"/>
    </row>
    <row r="1769" spans="4:4" x14ac:dyDescent="0.25">
      <c r="D1769" s="157"/>
    </row>
    <row r="1770" spans="4:4" x14ac:dyDescent="0.25">
      <c r="D1770" s="157"/>
    </row>
    <row r="1771" spans="4:4" x14ac:dyDescent="0.25">
      <c r="D1771" s="157"/>
    </row>
    <row r="1772" spans="4:4" x14ac:dyDescent="0.25">
      <c r="D1772" s="157"/>
    </row>
    <row r="1773" spans="4:4" x14ac:dyDescent="0.25">
      <c r="D1773" s="157"/>
    </row>
    <row r="1774" spans="4:4" x14ac:dyDescent="0.25">
      <c r="D1774" s="157"/>
    </row>
    <row r="1775" spans="4:4" x14ac:dyDescent="0.25">
      <c r="D1775" s="157"/>
    </row>
    <row r="1776" spans="4:4" x14ac:dyDescent="0.25">
      <c r="D1776" s="157"/>
    </row>
    <row r="1777" spans="4:4" x14ac:dyDescent="0.25">
      <c r="D1777" s="157"/>
    </row>
    <row r="1778" spans="4:4" x14ac:dyDescent="0.25">
      <c r="D1778" s="157"/>
    </row>
    <row r="1779" spans="4:4" x14ac:dyDescent="0.25">
      <c r="D1779" s="157"/>
    </row>
    <row r="1780" spans="4:4" x14ac:dyDescent="0.25">
      <c r="D1780" s="157"/>
    </row>
    <row r="1781" spans="4:4" x14ac:dyDescent="0.25">
      <c r="D1781" s="157"/>
    </row>
    <row r="1782" spans="4:4" x14ac:dyDescent="0.25">
      <c r="D1782" s="157"/>
    </row>
    <row r="1783" spans="4:4" x14ac:dyDescent="0.25">
      <c r="D1783" s="157"/>
    </row>
    <row r="1784" spans="4:4" x14ac:dyDescent="0.25">
      <c r="D1784" s="157"/>
    </row>
    <row r="1785" spans="4:4" x14ac:dyDescent="0.25">
      <c r="D1785" s="157"/>
    </row>
    <row r="1786" spans="4:4" x14ac:dyDescent="0.25">
      <c r="D1786" s="157"/>
    </row>
    <row r="1787" spans="4:4" x14ac:dyDescent="0.25">
      <c r="D1787" s="157"/>
    </row>
    <row r="1788" spans="4:4" x14ac:dyDescent="0.25">
      <c r="D1788" s="157"/>
    </row>
    <row r="1789" spans="4:4" x14ac:dyDescent="0.25">
      <c r="D1789" s="157"/>
    </row>
    <row r="1790" spans="4:4" x14ac:dyDescent="0.25">
      <c r="D1790" s="157"/>
    </row>
    <row r="1791" spans="4:4" x14ac:dyDescent="0.25">
      <c r="D1791" s="157"/>
    </row>
    <row r="1792" spans="4:4" x14ac:dyDescent="0.25">
      <c r="D1792" s="157"/>
    </row>
    <row r="1793" spans="4:4" x14ac:dyDescent="0.25">
      <c r="D1793" s="157"/>
    </row>
    <row r="1794" spans="4:4" x14ac:dyDescent="0.25">
      <c r="D1794" s="157"/>
    </row>
    <row r="1795" spans="4:4" x14ac:dyDescent="0.25">
      <c r="D1795" s="157"/>
    </row>
    <row r="1796" spans="4:4" x14ac:dyDescent="0.25">
      <c r="D1796" s="157"/>
    </row>
    <row r="1797" spans="4:4" x14ac:dyDescent="0.25">
      <c r="D1797" s="157"/>
    </row>
    <row r="1798" spans="4:4" x14ac:dyDescent="0.25">
      <c r="D1798" s="157"/>
    </row>
    <row r="1799" spans="4:4" x14ac:dyDescent="0.25">
      <c r="D1799" s="157"/>
    </row>
    <row r="1800" spans="4:4" x14ac:dyDescent="0.25">
      <c r="D1800" s="157"/>
    </row>
    <row r="1801" spans="4:4" x14ac:dyDescent="0.25">
      <c r="D1801" s="157"/>
    </row>
    <row r="1802" spans="4:4" x14ac:dyDescent="0.25">
      <c r="D1802" s="157"/>
    </row>
    <row r="1803" spans="4:4" x14ac:dyDescent="0.25">
      <c r="D1803" s="157"/>
    </row>
    <row r="1804" spans="4:4" x14ac:dyDescent="0.25">
      <c r="D1804" s="157"/>
    </row>
    <row r="1805" spans="4:4" x14ac:dyDescent="0.25">
      <c r="D1805" s="157"/>
    </row>
    <row r="1806" spans="4:4" x14ac:dyDescent="0.25">
      <c r="D1806" s="157"/>
    </row>
    <row r="1807" spans="4:4" x14ac:dyDescent="0.25">
      <c r="D1807" s="157"/>
    </row>
    <row r="1808" spans="4:4" x14ac:dyDescent="0.25">
      <c r="D1808" s="157"/>
    </row>
    <row r="1809" spans="4:4" x14ac:dyDescent="0.25">
      <c r="D1809" s="157"/>
    </row>
    <row r="1810" spans="4:4" x14ac:dyDescent="0.25">
      <c r="D1810" s="157"/>
    </row>
    <row r="1811" spans="4:4" x14ac:dyDescent="0.25">
      <c r="D1811" s="157"/>
    </row>
    <row r="1812" spans="4:4" x14ac:dyDescent="0.25">
      <c r="D1812" s="157"/>
    </row>
    <row r="1813" spans="4:4" x14ac:dyDescent="0.25">
      <c r="D1813" s="157"/>
    </row>
    <row r="1814" spans="4:4" x14ac:dyDescent="0.25">
      <c r="D1814" s="157"/>
    </row>
    <row r="1815" spans="4:4" x14ac:dyDescent="0.25">
      <c r="D1815" s="157"/>
    </row>
    <row r="1816" spans="4:4" x14ac:dyDescent="0.25">
      <c r="D1816" s="157"/>
    </row>
    <row r="1817" spans="4:4" x14ac:dyDescent="0.25">
      <c r="D1817" s="157"/>
    </row>
    <row r="1818" spans="4:4" x14ac:dyDescent="0.25">
      <c r="D1818" s="157"/>
    </row>
    <row r="1819" spans="4:4" x14ac:dyDescent="0.25">
      <c r="D1819" s="157"/>
    </row>
    <row r="1820" spans="4:4" x14ac:dyDescent="0.25">
      <c r="D1820" s="157"/>
    </row>
    <row r="1821" spans="4:4" x14ac:dyDescent="0.25">
      <c r="D1821" s="157"/>
    </row>
    <row r="1822" spans="4:4" x14ac:dyDescent="0.25">
      <c r="D1822" s="157"/>
    </row>
    <row r="1823" spans="4:4" x14ac:dyDescent="0.25">
      <c r="D1823" s="157"/>
    </row>
    <row r="1824" spans="4:4" x14ac:dyDescent="0.25">
      <c r="D1824" s="157"/>
    </row>
    <row r="1825" spans="4:4" x14ac:dyDescent="0.25">
      <c r="D1825" s="157"/>
    </row>
    <row r="1826" spans="4:4" x14ac:dyDescent="0.25">
      <c r="D1826" s="157"/>
    </row>
    <row r="1827" spans="4:4" x14ac:dyDescent="0.25">
      <c r="D1827" s="157"/>
    </row>
    <row r="1828" spans="4:4" x14ac:dyDescent="0.25">
      <c r="D1828" s="157"/>
    </row>
    <row r="1829" spans="4:4" x14ac:dyDescent="0.25">
      <c r="D1829" s="157"/>
    </row>
    <row r="1830" spans="4:4" x14ac:dyDescent="0.25">
      <c r="D1830" s="157"/>
    </row>
    <row r="1831" spans="4:4" x14ac:dyDescent="0.25">
      <c r="D1831" s="157"/>
    </row>
    <row r="1832" spans="4:4" x14ac:dyDescent="0.25">
      <c r="D1832" s="157"/>
    </row>
    <row r="1833" spans="4:4" x14ac:dyDescent="0.25">
      <c r="D1833" s="157"/>
    </row>
    <row r="1834" spans="4:4" x14ac:dyDescent="0.25">
      <c r="D1834" s="157"/>
    </row>
    <row r="1835" spans="4:4" x14ac:dyDescent="0.25">
      <c r="D1835" s="157"/>
    </row>
    <row r="1836" spans="4:4" x14ac:dyDescent="0.25">
      <c r="D1836" s="157"/>
    </row>
    <row r="1837" spans="4:4" x14ac:dyDescent="0.25">
      <c r="D1837" s="157"/>
    </row>
    <row r="1838" spans="4:4" x14ac:dyDescent="0.25">
      <c r="D1838" s="157"/>
    </row>
    <row r="1839" spans="4:4" x14ac:dyDescent="0.25">
      <c r="D1839" s="157"/>
    </row>
    <row r="1840" spans="4:4" x14ac:dyDescent="0.25">
      <c r="D1840" s="157"/>
    </row>
    <row r="1841" spans="4:4" x14ac:dyDescent="0.25">
      <c r="D1841" s="157"/>
    </row>
    <row r="1842" spans="4:4" x14ac:dyDescent="0.25">
      <c r="D1842" s="157"/>
    </row>
    <row r="1843" spans="4:4" x14ac:dyDescent="0.25">
      <c r="D1843" s="157"/>
    </row>
    <row r="1844" spans="4:4" x14ac:dyDescent="0.25">
      <c r="D1844" s="157"/>
    </row>
    <row r="1845" spans="4:4" x14ac:dyDescent="0.25">
      <c r="D1845" s="157"/>
    </row>
    <row r="1846" spans="4:4" x14ac:dyDescent="0.25">
      <c r="D1846" s="157"/>
    </row>
    <row r="1847" spans="4:4" x14ac:dyDescent="0.25">
      <c r="D1847" s="157"/>
    </row>
    <row r="1848" spans="4:4" x14ac:dyDescent="0.25">
      <c r="D1848" s="157"/>
    </row>
    <row r="1849" spans="4:4" x14ac:dyDescent="0.25">
      <c r="D1849" s="157"/>
    </row>
    <row r="1850" spans="4:4" x14ac:dyDescent="0.25">
      <c r="D1850" s="157"/>
    </row>
    <row r="1851" spans="4:4" x14ac:dyDescent="0.25">
      <c r="D1851" s="157"/>
    </row>
    <row r="1852" spans="4:4" x14ac:dyDescent="0.25">
      <c r="D1852" s="157"/>
    </row>
    <row r="1853" spans="4:4" x14ac:dyDescent="0.25">
      <c r="D1853" s="157"/>
    </row>
    <row r="1854" spans="4:4" x14ac:dyDescent="0.25">
      <c r="D1854" s="157"/>
    </row>
    <row r="1855" spans="4:4" x14ac:dyDescent="0.25">
      <c r="D1855" s="157"/>
    </row>
    <row r="1856" spans="4:4" x14ac:dyDescent="0.25">
      <c r="D1856" s="157"/>
    </row>
    <row r="1857" spans="4:4" x14ac:dyDescent="0.25">
      <c r="D1857" s="157"/>
    </row>
    <row r="1858" spans="4:4" x14ac:dyDescent="0.25">
      <c r="D1858" s="157"/>
    </row>
    <row r="1859" spans="4:4" x14ac:dyDescent="0.25">
      <c r="D1859" s="157"/>
    </row>
    <row r="1860" spans="4:4" x14ac:dyDescent="0.25">
      <c r="D1860" s="157"/>
    </row>
    <row r="1861" spans="4:4" x14ac:dyDescent="0.25">
      <c r="D1861" s="157"/>
    </row>
    <row r="1862" spans="4:4" x14ac:dyDescent="0.25">
      <c r="D1862" s="157"/>
    </row>
    <row r="1863" spans="4:4" x14ac:dyDescent="0.25">
      <c r="D1863" s="157"/>
    </row>
    <row r="1864" spans="4:4" x14ac:dyDescent="0.25">
      <c r="D1864" s="157"/>
    </row>
    <row r="1865" spans="4:4" x14ac:dyDescent="0.25">
      <c r="D1865" s="157"/>
    </row>
    <row r="1866" spans="4:4" x14ac:dyDescent="0.25">
      <c r="D1866" s="157"/>
    </row>
    <row r="1867" spans="4:4" x14ac:dyDescent="0.25">
      <c r="D1867" s="157"/>
    </row>
    <row r="1868" spans="4:4" x14ac:dyDescent="0.25">
      <c r="D1868" s="157"/>
    </row>
    <row r="1869" spans="4:4" x14ac:dyDescent="0.25">
      <c r="D1869" s="157"/>
    </row>
    <row r="1870" spans="4:4" x14ac:dyDescent="0.25">
      <c r="D1870" s="157"/>
    </row>
    <row r="1871" spans="4:4" x14ac:dyDescent="0.25">
      <c r="D1871" s="157"/>
    </row>
    <row r="1872" spans="4:4" x14ac:dyDescent="0.25">
      <c r="D1872" s="157"/>
    </row>
    <row r="1873" spans="4:4" x14ac:dyDescent="0.25">
      <c r="D1873" s="157"/>
    </row>
    <row r="1874" spans="4:4" x14ac:dyDescent="0.25">
      <c r="D1874" s="157"/>
    </row>
    <row r="1875" spans="4:4" x14ac:dyDescent="0.25">
      <c r="D1875" s="157"/>
    </row>
    <row r="1876" spans="4:4" x14ac:dyDescent="0.25">
      <c r="D1876" s="157"/>
    </row>
    <row r="1877" spans="4:4" x14ac:dyDescent="0.25">
      <c r="D1877" s="157"/>
    </row>
    <row r="1878" spans="4:4" x14ac:dyDescent="0.25">
      <c r="D1878" s="157"/>
    </row>
    <row r="1879" spans="4:4" x14ac:dyDescent="0.25">
      <c r="D1879" s="157"/>
    </row>
    <row r="1880" spans="4:4" x14ac:dyDescent="0.25">
      <c r="D1880" s="157"/>
    </row>
    <row r="1881" spans="4:4" x14ac:dyDescent="0.25">
      <c r="D1881" s="157"/>
    </row>
    <row r="1882" spans="4:4" x14ac:dyDescent="0.25">
      <c r="D1882" s="157"/>
    </row>
    <row r="1883" spans="4:4" x14ac:dyDescent="0.25">
      <c r="D1883" s="157"/>
    </row>
    <row r="1884" spans="4:4" x14ac:dyDescent="0.25">
      <c r="D1884" s="157"/>
    </row>
    <row r="1885" spans="4:4" x14ac:dyDescent="0.25">
      <c r="D1885" s="157"/>
    </row>
    <row r="1886" spans="4:4" x14ac:dyDescent="0.25">
      <c r="D1886" s="157"/>
    </row>
    <row r="1887" spans="4:4" x14ac:dyDescent="0.25">
      <c r="D1887" s="157"/>
    </row>
    <row r="1888" spans="4:4" x14ac:dyDescent="0.25">
      <c r="D1888" s="157"/>
    </row>
    <row r="1889" spans="4:4" x14ac:dyDescent="0.25">
      <c r="D1889" s="157"/>
    </row>
    <row r="1890" spans="4:4" x14ac:dyDescent="0.25">
      <c r="D1890" s="157"/>
    </row>
    <row r="1891" spans="4:4" x14ac:dyDescent="0.25">
      <c r="D1891" s="157"/>
    </row>
    <row r="1892" spans="4:4" x14ac:dyDescent="0.25">
      <c r="D1892" s="157"/>
    </row>
    <row r="1893" spans="4:4" x14ac:dyDescent="0.25">
      <c r="D1893" s="157"/>
    </row>
    <row r="1894" spans="4:4" x14ac:dyDescent="0.25">
      <c r="D1894" s="157"/>
    </row>
    <row r="1895" spans="4:4" x14ac:dyDescent="0.25">
      <c r="D1895" s="157"/>
    </row>
    <row r="1896" spans="4:4" x14ac:dyDescent="0.25">
      <c r="D1896" s="157"/>
    </row>
    <row r="1897" spans="4:4" x14ac:dyDescent="0.25">
      <c r="D1897" s="157"/>
    </row>
    <row r="1898" spans="4:4" x14ac:dyDescent="0.25">
      <c r="D1898" s="157"/>
    </row>
    <row r="1899" spans="4:4" x14ac:dyDescent="0.25">
      <c r="D1899" s="157"/>
    </row>
    <row r="1900" spans="4:4" x14ac:dyDescent="0.25">
      <c r="D1900" s="157"/>
    </row>
    <row r="1901" spans="4:4" x14ac:dyDescent="0.25">
      <c r="D1901" s="157"/>
    </row>
    <row r="1902" spans="4:4" x14ac:dyDescent="0.25">
      <c r="D1902" s="157"/>
    </row>
    <row r="1903" spans="4:4" x14ac:dyDescent="0.25">
      <c r="D1903" s="157"/>
    </row>
    <row r="1904" spans="4:4" x14ac:dyDescent="0.25">
      <c r="D1904" s="157"/>
    </row>
    <row r="1905" spans="4:4" x14ac:dyDescent="0.25">
      <c r="D1905" s="157"/>
    </row>
    <row r="1906" spans="4:4" x14ac:dyDescent="0.25">
      <c r="D1906" s="157"/>
    </row>
    <row r="1907" spans="4:4" x14ac:dyDescent="0.25">
      <c r="D1907" s="157"/>
    </row>
    <row r="1908" spans="4:4" x14ac:dyDescent="0.25">
      <c r="D1908" s="157"/>
    </row>
    <row r="1909" spans="4:4" x14ac:dyDescent="0.25">
      <c r="D1909" s="157"/>
    </row>
    <row r="1910" spans="4:4" x14ac:dyDescent="0.25">
      <c r="D1910" s="157"/>
    </row>
    <row r="1911" spans="4:4" x14ac:dyDescent="0.25">
      <c r="D1911" s="157"/>
    </row>
    <row r="1912" spans="4:4" x14ac:dyDescent="0.25">
      <c r="D1912" s="157"/>
    </row>
    <row r="1913" spans="4:4" x14ac:dyDescent="0.25">
      <c r="D1913" s="157"/>
    </row>
    <row r="1914" spans="4:4" x14ac:dyDescent="0.25">
      <c r="D1914" s="157"/>
    </row>
    <row r="1915" spans="4:4" x14ac:dyDescent="0.25">
      <c r="D1915" s="157"/>
    </row>
    <row r="1916" spans="4:4" x14ac:dyDescent="0.25">
      <c r="D1916" s="157"/>
    </row>
    <row r="1917" spans="4:4" x14ac:dyDescent="0.25">
      <c r="D1917" s="157"/>
    </row>
    <row r="1918" spans="4:4" x14ac:dyDescent="0.25">
      <c r="D1918" s="157"/>
    </row>
    <row r="1919" spans="4:4" x14ac:dyDescent="0.25">
      <c r="D1919" s="157"/>
    </row>
    <row r="1920" spans="4:4" x14ac:dyDescent="0.25">
      <c r="D1920" s="157"/>
    </row>
    <row r="1921" spans="4:4" x14ac:dyDescent="0.25">
      <c r="D1921" s="157"/>
    </row>
    <row r="1922" spans="4:4" x14ac:dyDescent="0.25">
      <c r="D1922" s="157"/>
    </row>
    <row r="1923" spans="4:4" x14ac:dyDescent="0.25">
      <c r="D1923" s="157"/>
    </row>
    <row r="1924" spans="4:4" x14ac:dyDescent="0.25">
      <c r="D1924" s="157"/>
    </row>
    <row r="1925" spans="4:4" x14ac:dyDescent="0.25">
      <c r="D1925" s="157"/>
    </row>
    <row r="1926" spans="4:4" x14ac:dyDescent="0.25">
      <c r="D1926" s="157"/>
    </row>
    <row r="1927" spans="4:4" x14ac:dyDescent="0.25">
      <c r="D1927" s="157"/>
    </row>
    <row r="1928" spans="4:4" x14ac:dyDescent="0.25">
      <c r="D1928" s="157"/>
    </row>
    <row r="1929" spans="4:4" x14ac:dyDescent="0.25">
      <c r="D1929" s="157"/>
    </row>
    <row r="1930" spans="4:4" x14ac:dyDescent="0.25">
      <c r="D1930" s="157"/>
    </row>
    <row r="1931" spans="4:4" x14ac:dyDescent="0.25">
      <c r="D1931" s="157"/>
    </row>
    <row r="1932" spans="4:4" x14ac:dyDescent="0.25">
      <c r="D1932" s="157"/>
    </row>
    <row r="1933" spans="4:4" x14ac:dyDescent="0.25">
      <c r="D1933" s="157"/>
    </row>
    <row r="1934" spans="4:4" x14ac:dyDescent="0.25">
      <c r="D1934" s="157"/>
    </row>
    <row r="1935" spans="4:4" x14ac:dyDescent="0.25">
      <c r="D1935" s="157"/>
    </row>
    <row r="1936" spans="4:4" x14ac:dyDescent="0.25">
      <c r="D1936" s="157"/>
    </row>
    <row r="1937" spans="4:4" x14ac:dyDescent="0.25">
      <c r="D1937" s="157"/>
    </row>
    <row r="1938" spans="4:4" x14ac:dyDescent="0.25">
      <c r="D1938" s="157"/>
    </row>
    <row r="1939" spans="4:4" x14ac:dyDescent="0.25">
      <c r="D1939" s="157"/>
    </row>
    <row r="1940" spans="4:4" x14ac:dyDescent="0.25">
      <c r="D1940" s="157"/>
    </row>
    <row r="1941" spans="4:4" x14ac:dyDescent="0.25">
      <c r="D1941" s="157"/>
    </row>
    <row r="1942" spans="4:4" x14ac:dyDescent="0.25">
      <c r="D1942" s="157"/>
    </row>
    <row r="1943" spans="4:4" x14ac:dyDescent="0.25">
      <c r="D1943" s="157"/>
    </row>
    <row r="1944" spans="4:4" x14ac:dyDescent="0.25">
      <c r="D1944" s="157"/>
    </row>
    <row r="1945" spans="4:4" x14ac:dyDescent="0.25">
      <c r="D1945" s="157"/>
    </row>
    <row r="1946" spans="4:4" x14ac:dyDescent="0.25">
      <c r="D1946" s="157"/>
    </row>
    <row r="1947" spans="4:4" x14ac:dyDescent="0.25">
      <c r="D1947" s="157"/>
    </row>
    <row r="1948" spans="4:4" x14ac:dyDescent="0.25">
      <c r="D1948" s="157"/>
    </row>
    <row r="1949" spans="4:4" x14ac:dyDescent="0.25">
      <c r="D1949" s="157"/>
    </row>
    <row r="1950" spans="4:4" x14ac:dyDescent="0.25">
      <c r="D1950" s="157"/>
    </row>
    <row r="1951" spans="4:4" x14ac:dyDescent="0.25">
      <c r="D1951" s="157"/>
    </row>
    <row r="1952" spans="4:4" x14ac:dyDescent="0.25">
      <c r="D1952" s="157"/>
    </row>
    <row r="1953" spans="4:4" x14ac:dyDescent="0.25">
      <c r="D1953" s="157"/>
    </row>
    <row r="1954" spans="4:4" x14ac:dyDescent="0.25">
      <c r="D1954" s="157"/>
    </row>
    <row r="1955" spans="4:4" x14ac:dyDescent="0.25">
      <c r="D1955" s="157"/>
    </row>
    <row r="1956" spans="4:4" x14ac:dyDescent="0.25">
      <c r="D1956" s="157"/>
    </row>
    <row r="1957" spans="4:4" x14ac:dyDescent="0.25">
      <c r="D1957" s="157"/>
    </row>
    <row r="1958" spans="4:4" x14ac:dyDescent="0.25">
      <c r="D1958" s="157"/>
    </row>
    <row r="1959" spans="4:4" x14ac:dyDescent="0.25">
      <c r="D1959" s="157"/>
    </row>
    <row r="1960" spans="4:4" x14ac:dyDescent="0.25">
      <c r="D1960" s="157"/>
    </row>
    <row r="1961" spans="4:4" x14ac:dyDescent="0.25">
      <c r="D1961" s="157"/>
    </row>
    <row r="1962" spans="4:4" x14ac:dyDescent="0.25">
      <c r="D1962" s="157"/>
    </row>
    <row r="1963" spans="4:4" x14ac:dyDescent="0.25">
      <c r="D1963" s="157"/>
    </row>
    <row r="1964" spans="4:4" x14ac:dyDescent="0.25">
      <c r="D1964" s="157"/>
    </row>
    <row r="1965" spans="4:4" x14ac:dyDescent="0.25">
      <c r="D1965" s="157"/>
    </row>
    <row r="1966" spans="4:4" x14ac:dyDescent="0.25">
      <c r="D1966" s="157"/>
    </row>
    <row r="1967" spans="4:4" x14ac:dyDescent="0.25">
      <c r="D1967" s="157"/>
    </row>
    <row r="1968" spans="4:4" x14ac:dyDescent="0.25">
      <c r="D1968" s="157"/>
    </row>
    <row r="1969" spans="4:4" x14ac:dyDescent="0.25">
      <c r="D1969" s="157"/>
    </row>
    <row r="1970" spans="4:4" x14ac:dyDescent="0.25">
      <c r="D1970" s="157"/>
    </row>
    <row r="1971" spans="4:4" x14ac:dyDescent="0.25">
      <c r="D1971" s="157"/>
    </row>
    <row r="1972" spans="4:4" x14ac:dyDescent="0.25">
      <c r="D1972" s="157"/>
    </row>
    <row r="1973" spans="4:4" x14ac:dyDescent="0.25">
      <c r="D1973" s="157"/>
    </row>
    <row r="1974" spans="4:4" x14ac:dyDescent="0.25">
      <c r="D1974" s="157"/>
    </row>
    <row r="1975" spans="4:4" x14ac:dyDescent="0.25">
      <c r="D1975" s="157"/>
    </row>
    <row r="1976" spans="4:4" x14ac:dyDescent="0.25">
      <c r="D1976" s="157"/>
    </row>
    <row r="1977" spans="4:4" x14ac:dyDescent="0.25">
      <c r="D1977" s="157"/>
    </row>
    <row r="1978" spans="4:4" x14ac:dyDescent="0.25">
      <c r="D1978" s="157"/>
    </row>
    <row r="1979" spans="4:4" x14ac:dyDescent="0.25">
      <c r="D1979" s="157"/>
    </row>
    <row r="1980" spans="4:4" x14ac:dyDescent="0.25">
      <c r="D1980" s="157"/>
    </row>
    <row r="1981" spans="4:4" x14ac:dyDescent="0.25">
      <c r="D1981" s="157"/>
    </row>
    <row r="1982" spans="4:4" x14ac:dyDescent="0.25">
      <c r="D1982" s="157"/>
    </row>
    <row r="1983" spans="4:4" x14ac:dyDescent="0.25">
      <c r="D1983" s="157"/>
    </row>
    <row r="1984" spans="4:4" x14ac:dyDescent="0.25">
      <c r="D1984" s="157"/>
    </row>
    <row r="1985" spans="4:4" x14ac:dyDescent="0.25">
      <c r="D1985" s="157"/>
    </row>
    <row r="1986" spans="4:4" x14ac:dyDescent="0.25">
      <c r="D1986" s="157"/>
    </row>
    <row r="1987" spans="4:4" x14ac:dyDescent="0.25">
      <c r="D1987" s="157"/>
    </row>
    <row r="1988" spans="4:4" x14ac:dyDescent="0.25">
      <c r="D1988" s="157"/>
    </row>
    <row r="1989" spans="4:4" x14ac:dyDescent="0.25">
      <c r="D1989" s="157"/>
    </row>
    <row r="1990" spans="4:4" x14ac:dyDescent="0.25">
      <c r="D1990" s="157"/>
    </row>
    <row r="1991" spans="4:4" x14ac:dyDescent="0.25">
      <c r="D1991" s="157"/>
    </row>
    <row r="1992" spans="4:4" x14ac:dyDescent="0.25">
      <c r="D1992" s="157"/>
    </row>
    <row r="1993" spans="4:4" x14ac:dyDescent="0.25">
      <c r="D1993" s="157"/>
    </row>
    <row r="1994" spans="4:4" x14ac:dyDescent="0.25">
      <c r="D1994" s="157"/>
    </row>
    <row r="1995" spans="4:4" x14ac:dyDescent="0.25">
      <c r="D1995" s="157"/>
    </row>
    <row r="1996" spans="4:4" x14ac:dyDescent="0.25">
      <c r="D1996" s="157"/>
    </row>
    <row r="1997" spans="4:4" x14ac:dyDescent="0.25">
      <c r="D1997" s="157"/>
    </row>
    <row r="1998" spans="4:4" x14ac:dyDescent="0.25">
      <c r="D1998" s="157"/>
    </row>
    <row r="1999" spans="4:4" x14ac:dyDescent="0.25">
      <c r="D1999" s="157"/>
    </row>
    <row r="2000" spans="4:4" x14ac:dyDescent="0.25">
      <c r="D2000" s="157"/>
    </row>
    <row r="2001" spans="4:4" x14ac:dyDescent="0.25">
      <c r="D2001" s="157"/>
    </row>
    <row r="2002" spans="4:4" x14ac:dyDescent="0.25">
      <c r="D2002" s="157"/>
    </row>
    <row r="2003" spans="4:4" x14ac:dyDescent="0.25">
      <c r="D2003" s="157"/>
    </row>
    <row r="2004" spans="4:4" x14ac:dyDescent="0.25">
      <c r="D2004" s="157"/>
    </row>
    <row r="2005" spans="4:4" x14ac:dyDescent="0.25">
      <c r="D2005" s="157"/>
    </row>
    <row r="2006" spans="4:4" x14ac:dyDescent="0.25">
      <c r="D2006" s="157"/>
    </row>
    <row r="2007" spans="4:4" x14ac:dyDescent="0.25">
      <c r="D2007" s="157"/>
    </row>
    <row r="2008" spans="4:4" x14ac:dyDescent="0.25">
      <c r="D2008" s="157"/>
    </row>
    <row r="2009" spans="4:4" x14ac:dyDescent="0.25">
      <c r="D2009" s="157"/>
    </row>
    <row r="2010" spans="4:4" x14ac:dyDescent="0.25">
      <c r="D2010" s="157"/>
    </row>
    <row r="2011" spans="4:4" x14ac:dyDescent="0.25">
      <c r="D2011" s="157"/>
    </row>
    <row r="2012" spans="4:4" x14ac:dyDescent="0.25">
      <c r="D2012" s="157"/>
    </row>
    <row r="2013" spans="4:4" x14ac:dyDescent="0.25">
      <c r="D2013" s="157"/>
    </row>
    <row r="2014" spans="4:4" x14ac:dyDescent="0.25">
      <c r="D2014" s="157"/>
    </row>
    <row r="2015" spans="4:4" x14ac:dyDescent="0.25">
      <c r="D2015" s="157"/>
    </row>
    <row r="2016" spans="4:4" x14ac:dyDescent="0.25">
      <c r="D2016" s="157"/>
    </row>
    <row r="2017" spans="4:4" x14ac:dyDescent="0.25">
      <c r="D2017" s="157"/>
    </row>
    <row r="2018" spans="4:4" x14ac:dyDescent="0.25">
      <c r="D2018" s="157"/>
    </row>
    <row r="2019" spans="4:4" x14ac:dyDescent="0.25">
      <c r="D2019" s="157"/>
    </row>
    <row r="2020" spans="4:4" x14ac:dyDescent="0.25">
      <c r="D2020" s="157"/>
    </row>
    <row r="2021" spans="4:4" x14ac:dyDescent="0.25">
      <c r="D2021" s="157"/>
    </row>
    <row r="2022" spans="4:4" x14ac:dyDescent="0.25">
      <c r="D2022" s="157"/>
    </row>
    <row r="2023" spans="4:4" x14ac:dyDescent="0.25">
      <c r="D2023" s="157"/>
    </row>
    <row r="2024" spans="4:4" x14ac:dyDescent="0.25">
      <c r="D2024" s="157"/>
    </row>
    <row r="2025" spans="4:4" x14ac:dyDescent="0.25">
      <c r="D2025" s="157"/>
    </row>
    <row r="2026" spans="4:4" x14ac:dyDescent="0.25">
      <c r="D2026" s="157"/>
    </row>
    <row r="2027" spans="4:4" x14ac:dyDescent="0.25">
      <c r="D2027" s="157"/>
    </row>
    <row r="2028" spans="4:4" x14ac:dyDescent="0.25">
      <c r="D2028" s="157"/>
    </row>
    <row r="2029" spans="4:4" x14ac:dyDescent="0.25">
      <c r="D2029" s="157"/>
    </row>
    <row r="2030" spans="4:4" x14ac:dyDescent="0.25">
      <c r="D2030" s="157"/>
    </row>
    <row r="2031" spans="4:4" x14ac:dyDescent="0.25">
      <c r="D2031" s="157"/>
    </row>
    <row r="2032" spans="4:4" x14ac:dyDescent="0.25">
      <c r="D2032" s="157"/>
    </row>
    <row r="2033" spans="4:4" x14ac:dyDescent="0.25">
      <c r="D2033" s="157"/>
    </row>
    <row r="2034" spans="4:4" x14ac:dyDescent="0.25">
      <c r="D2034" s="157"/>
    </row>
    <row r="2035" spans="4:4" x14ac:dyDescent="0.25">
      <c r="D2035" s="157"/>
    </row>
    <row r="2036" spans="4:4" x14ac:dyDescent="0.25">
      <c r="D2036" s="157"/>
    </row>
    <row r="2037" spans="4:4" x14ac:dyDescent="0.25">
      <c r="D2037" s="157"/>
    </row>
    <row r="2038" spans="4:4" x14ac:dyDescent="0.25">
      <c r="D2038" s="157"/>
    </row>
    <row r="2039" spans="4:4" x14ac:dyDescent="0.25">
      <c r="D2039" s="157"/>
    </row>
    <row r="2040" spans="4:4" x14ac:dyDescent="0.25">
      <c r="D2040" s="157"/>
    </row>
    <row r="2041" spans="4:4" x14ac:dyDescent="0.25">
      <c r="D2041" s="157"/>
    </row>
    <row r="2042" spans="4:4" x14ac:dyDescent="0.25">
      <c r="D2042" s="157"/>
    </row>
    <row r="2043" spans="4:4" x14ac:dyDescent="0.25">
      <c r="D2043" s="157"/>
    </row>
    <row r="2044" spans="4:4" x14ac:dyDescent="0.25">
      <c r="D2044" s="157"/>
    </row>
    <row r="2045" spans="4:4" x14ac:dyDescent="0.25">
      <c r="D2045" s="157"/>
    </row>
    <row r="2046" spans="4:4" x14ac:dyDescent="0.25">
      <c r="D2046" s="157"/>
    </row>
    <row r="2047" spans="4:4" x14ac:dyDescent="0.25">
      <c r="D2047" s="157"/>
    </row>
    <row r="2048" spans="4:4" x14ac:dyDescent="0.25">
      <c r="D2048" s="157"/>
    </row>
    <row r="2049" spans="4:4" x14ac:dyDescent="0.25">
      <c r="D2049" s="157"/>
    </row>
    <row r="2050" spans="4:4" x14ac:dyDescent="0.25">
      <c r="D2050" s="157"/>
    </row>
    <row r="2051" spans="4:4" x14ac:dyDescent="0.25">
      <c r="D2051" s="157"/>
    </row>
    <row r="2052" spans="4:4" x14ac:dyDescent="0.25">
      <c r="D2052" s="157"/>
    </row>
    <row r="2053" spans="4:4" x14ac:dyDescent="0.25">
      <c r="D2053" s="157"/>
    </row>
    <row r="2054" spans="4:4" x14ac:dyDescent="0.25">
      <c r="D2054" s="157"/>
    </row>
    <row r="2055" spans="4:4" x14ac:dyDescent="0.25">
      <c r="D2055" s="157"/>
    </row>
    <row r="2056" spans="4:4" x14ac:dyDescent="0.25">
      <c r="D2056" s="157"/>
    </row>
    <row r="2057" spans="4:4" x14ac:dyDescent="0.25">
      <c r="D2057" s="157"/>
    </row>
    <row r="2058" spans="4:4" x14ac:dyDescent="0.25">
      <c r="D2058" s="157"/>
    </row>
    <row r="2059" spans="4:4" x14ac:dyDescent="0.25">
      <c r="D2059" s="157"/>
    </row>
    <row r="2060" spans="4:4" x14ac:dyDescent="0.25">
      <c r="D2060" s="157"/>
    </row>
    <row r="2061" spans="4:4" x14ac:dyDescent="0.25">
      <c r="D2061" s="157"/>
    </row>
    <row r="2062" spans="4:4" x14ac:dyDescent="0.25">
      <c r="D2062" s="157"/>
    </row>
    <row r="2063" spans="4:4" x14ac:dyDescent="0.25">
      <c r="D2063" s="157"/>
    </row>
    <row r="2064" spans="4:4" x14ac:dyDescent="0.25">
      <c r="D2064" s="157"/>
    </row>
    <row r="2065" spans="4:4" x14ac:dyDescent="0.25">
      <c r="D2065" s="157"/>
    </row>
    <row r="2066" spans="4:4" x14ac:dyDescent="0.25">
      <c r="D2066" s="157"/>
    </row>
    <row r="2067" spans="4:4" x14ac:dyDescent="0.25">
      <c r="D2067" s="157"/>
    </row>
    <row r="2068" spans="4:4" x14ac:dyDescent="0.25">
      <c r="D2068" s="157"/>
    </row>
    <row r="2069" spans="4:4" x14ac:dyDescent="0.25">
      <c r="D2069" s="157"/>
    </row>
    <row r="2070" spans="4:4" x14ac:dyDescent="0.25">
      <c r="D2070" s="157"/>
    </row>
    <row r="2071" spans="4:4" x14ac:dyDescent="0.25">
      <c r="D2071" s="157"/>
    </row>
    <row r="2072" spans="4:4" x14ac:dyDescent="0.25">
      <c r="D2072" s="157"/>
    </row>
    <row r="2073" spans="4:4" x14ac:dyDescent="0.25">
      <c r="D2073" s="157"/>
    </row>
    <row r="2074" spans="4:4" x14ac:dyDescent="0.25">
      <c r="D2074" s="157"/>
    </row>
    <row r="2075" spans="4:4" x14ac:dyDescent="0.25">
      <c r="D2075" s="157"/>
    </row>
    <row r="2076" spans="4:4" x14ac:dyDescent="0.25">
      <c r="D2076" s="157"/>
    </row>
    <row r="2077" spans="4:4" x14ac:dyDescent="0.25">
      <c r="D2077" s="157"/>
    </row>
    <row r="2078" spans="4:4" x14ac:dyDescent="0.25">
      <c r="D2078" s="157"/>
    </row>
    <row r="2079" spans="4:4" x14ac:dyDescent="0.25">
      <c r="D2079" s="157"/>
    </row>
    <row r="2080" spans="4:4" x14ac:dyDescent="0.25">
      <c r="D2080" s="157"/>
    </row>
    <row r="2081" spans="4:4" x14ac:dyDescent="0.25">
      <c r="D2081" s="157"/>
    </row>
    <row r="2082" spans="4:4" x14ac:dyDescent="0.25">
      <c r="D2082" s="157"/>
    </row>
    <row r="2083" spans="4:4" x14ac:dyDescent="0.25">
      <c r="D2083" s="157"/>
    </row>
    <row r="2084" spans="4:4" x14ac:dyDescent="0.25">
      <c r="D2084" s="157"/>
    </row>
    <row r="2085" spans="4:4" x14ac:dyDescent="0.25">
      <c r="D2085" s="157"/>
    </row>
    <row r="2086" spans="4:4" x14ac:dyDescent="0.25">
      <c r="D2086" s="157"/>
    </row>
    <row r="2087" spans="4:4" x14ac:dyDescent="0.25">
      <c r="D2087" s="157"/>
    </row>
    <row r="2088" spans="4:4" x14ac:dyDescent="0.25">
      <c r="D2088" s="157"/>
    </row>
    <row r="2089" spans="4:4" x14ac:dyDescent="0.25">
      <c r="D2089" s="157"/>
    </row>
    <row r="2090" spans="4:4" x14ac:dyDescent="0.25">
      <c r="D2090" s="157"/>
    </row>
    <row r="2091" spans="4:4" x14ac:dyDescent="0.25">
      <c r="D2091" s="157"/>
    </row>
    <row r="2092" spans="4:4" x14ac:dyDescent="0.25">
      <c r="D2092" s="157"/>
    </row>
    <row r="2093" spans="4:4" x14ac:dyDescent="0.25">
      <c r="D2093" s="157"/>
    </row>
    <row r="2094" spans="4:4" x14ac:dyDescent="0.25">
      <c r="D2094" s="157"/>
    </row>
    <row r="2095" spans="4:4" x14ac:dyDescent="0.25">
      <c r="D2095" s="157"/>
    </row>
    <row r="2096" spans="4:4" x14ac:dyDescent="0.25">
      <c r="D2096" s="157"/>
    </row>
    <row r="2097" spans="4:4" x14ac:dyDescent="0.25">
      <c r="D2097" s="157"/>
    </row>
    <row r="2098" spans="4:4" x14ac:dyDescent="0.25">
      <c r="D2098" s="157"/>
    </row>
    <row r="2099" spans="4:4" x14ac:dyDescent="0.25">
      <c r="D2099" s="157"/>
    </row>
    <row r="2100" spans="4:4" x14ac:dyDescent="0.25">
      <c r="D2100" s="157"/>
    </row>
    <row r="2101" spans="4:4" x14ac:dyDescent="0.25">
      <c r="D2101" s="157"/>
    </row>
    <row r="2102" spans="4:4" x14ac:dyDescent="0.25">
      <c r="D2102" s="157"/>
    </row>
    <row r="2103" spans="4:4" x14ac:dyDescent="0.25">
      <c r="D2103" s="157"/>
    </row>
    <row r="2104" spans="4:4" x14ac:dyDescent="0.25">
      <c r="D2104" s="157"/>
    </row>
    <row r="2105" spans="4:4" x14ac:dyDescent="0.25">
      <c r="D2105" s="157"/>
    </row>
    <row r="2106" spans="4:4" x14ac:dyDescent="0.25">
      <c r="D2106" s="157"/>
    </row>
    <row r="2107" spans="4:4" x14ac:dyDescent="0.25">
      <c r="D2107" s="157"/>
    </row>
    <row r="2108" spans="4:4" x14ac:dyDescent="0.25">
      <c r="D2108" s="157"/>
    </row>
    <row r="2109" spans="4:4" x14ac:dyDescent="0.25">
      <c r="D2109" s="157"/>
    </row>
    <row r="2110" spans="4:4" x14ac:dyDescent="0.25">
      <c r="D2110" s="157"/>
    </row>
    <row r="2111" spans="4:4" x14ac:dyDescent="0.25">
      <c r="D2111" s="157"/>
    </row>
    <row r="2112" spans="4:4" x14ac:dyDescent="0.25">
      <c r="D2112" s="157"/>
    </row>
    <row r="2113" spans="4:4" x14ac:dyDescent="0.25">
      <c r="D2113" s="157"/>
    </row>
    <row r="2114" spans="4:4" x14ac:dyDescent="0.25">
      <c r="D2114" s="157"/>
    </row>
    <row r="2115" spans="4:4" x14ac:dyDescent="0.25">
      <c r="D2115" s="157"/>
    </row>
    <row r="2116" spans="4:4" x14ac:dyDescent="0.25">
      <c r="D2116" s="157"/>
    </row>
    <row r="2117" spans="4:4" x14ac:dyDescent="0.25">
      <c r="D2117" s="157"/>
    </row>
    <row r="2118" spans="4:4" x14ac:dyDescent="0.25">
      <c r="D2118" s="157"/>
    </row>
    <row r="2119" spans="4:4" x14ac:dyDescent="0.25">
      <c r="D2119" s="157"/>
    </row>
    <row r="2120" spans="4:4" x14ac:dyDescent="0.25">
      <c r="D2120" s="157"/>
    </row>
    <row r="2121" spans="4:4" x14ac:dyDescent="0.25">
      <c r="D2121" s="157"/>
    </row>
    <row r="2122" spans="4:4" x14ac:dyDescent="0.25">
      <c r="D2122" s="157"/>
    </row>
    <row r="2123" spans="4:4" x14ac:dyDescent="0.25">
      <c r="D2123" s="157"/>
    </row>
    <row r="2124" spans="4:4" x14ac:dyDescent="0.25">
      <c r="D2124" s="157"/>
    </row>
    <row r="2125" spans="4:4" x14ac:dyDescent="0.25">
      <c r="D2125" s="157"/>
    </row>
    <row r="2126" spans="4:4" x14ac:dyDescent="0.25">
      <c r="D2126" s="157"/>
    </row>
    <row r="2127" spans="4:4" x14ac:dyDescent="0.25">
      <c r="D2127" s="157"/>
    </row>
    <row r="2128" spans="4:4" x14ac:dyDescent="0.25">
      <c r="D2128" s="157"/>
    </row>
    <row r="2129" spans="4:4" x14ac:dyDescent="0.25">
      <c r="D2129" s="157"/>
    </row>
    <row r="2130" spans="4:4" x14ac:dyDescent="0.25">
      <c r="D2130" s="157"/>
    </row>
    <row r="2131" spans="4:4" x14ac:dyDescent="0.25">
      <c r="D2131" s="157"/>
    </row>
    <row r="2132" spans="4:4" x14ac:dyDescent="0.25">
      <c r="D2132" s="157"/>
    </row>
    <row r="2133" spans="4:4" x14ac:dyDescent="0.25">
      <c r="D2133" s="157"/>
    </row>
    <row r="2134" spans="4:4" x14ac:dyDescent="0.25">
      <c r="D2134" s="157"/>
    </row>
    <row r="2135" spans="4:4" x14ac:dyDescent="0.25">
      <c r="D2135" s="157"/>
    </row>
    <row r="2136" spans="4:4" x14ac:dyDescent="0.25">
      <c r="D2136" s="157"/>
    </row>
    <row r="2137" spans="4:4" x14ac:dyDescent="0.25">
      <c r="D2137" s="157"/>
    </row>
    <row r="2138" spans="4:4" x14ac:dyDescent="0.25">
      <c r="D2138" s="157"/>
    </row>
    <row r="2139" spans="4:4" x14ac:dyDescent="0.25">
      <c r="D2139" s="157"/>
    </row>
    <row r="2140" spans="4:4" x14ac:dyDescent="0.25">
      <c r="D2140" s="157"/>
    </row>
    <row r="2141" spans="4:4" x14ac:dyDescent="0.25">
      <c r="D2141" s="157"/>
    </row>
    <row r="2142" spans="4:4" x14ac:dyDescent="0.25">
      <c r="D2142" s="157"/>
    </row>
    <row r="2143" spans="4:4" x14ac:dyDescent="0.25">
      <c r="D2143" s="157"/>
    </row>
    <row r="2144" spans="4:4" x14ac:dyDescent="0.25">
      <c r="D2144" s="157"/>
    </row>
    <row r="2145" spans="4:4" x14ac:dyDescent="0.25">
      <c r="D2145" s="157"/>
    </row>
    <row r="2146" spans="4:4" x14ac:dyDescent="0.25">
      <c r="D2146" s="157"/>
    </row>
    <row r="2147" spans="4:4" x14ac:dyDescent="0.25">
      <c r="D2147" s="157"/>
    </row>
    <row r="2148" spans="4:4" x14ac:dyDescent="0.25">
      <c r="D2148" s="157"/>
    </row>
    <row r="2149" spans="4:4" x14ac:dyDescent="0.25">
      <c r="D2149" s="157"/>
    </row>
    <row r="2150" spans="4:4" x14ac:dyDescent="0.25">
      <c r="D2150" s="157"/>
    </row>
    <row r="2151" spans="4:4" x14ac:dyDescent="0.25">
      <c r="D2151" s="157"/>
    </row>
    <row r="2152" spans="4:4" x14ac:dyDescent="0.25">
      <c r="D2152" s="157"/>
    </row>
    <row r="2153" spans="4:4" x14ac:dyDescent="0.25">
      <c r="D2153" s="157"/>
    </row>
    <row r="2154" spans="4:4" x14ac:dyDescent="0.25">
      <c r="D2154" s="157"/>
    </row>
    <row r="2155" spans="4:4" x14ac:dyDescent="0.25">
      <c r="D2155" s="157"/>
    </row>
    <row r="2156" spans="4:4" x14ac:dyDescent="0.25">
      <c r="D2156" s="157"/>
    </row>
    <row r="2157" spans="4:4" x14ac:dyDescent="0.25">
      <c r="D2157" s="157"/>
    </row>
    <row r="2158" spans="4:4" x14ac:dyDescent="0.25">
      <c r="D2158" s="157"/>
    </row>
    <row r="2159" spans="4:4" x14ac:dyDescent="0.25">
      <c r="D2159" s="157"/>
    </row>
    <row r="2160" spans="4:4" x14ac:dyDescent="0.25">
      <c r="D2160" s="157"/>
    </row>
    <row r="2161" spans="4:4" x14ac:dyDescent="0.25">
      <c r="D2161" s="157"/>
    </row>
    <row r="2162" spans="4:4" x14ac:dyDescent="0.25">
      <c r="D2162" s="157"/>
    </row>
    <row r="2163" spans="4:4" x14ac:dyDescent="0.25">
      <c r="D2163" s="157"/>
    </row>
    <row r="2164" spans="4:4" x14ac:dyDescent="0.25">
      <c r="D2164" s="157"/>
    </row>
    <row r="2165" spans="4:4" x14ac:dyDescent="0.25">
      <c r="D2165" s="157"/>
    </row>
    <row r="2166" spans="4:4" x14ac:dyDescent="0.25">
      <c r="D2166" s="157"/>
    </row>
    <row r="2167" spans="4:4" x14ac:dyDescent="0.25">
      <c r="D2167" s="157"/>
    </row>
    <row r="2168" spans="4:4" x14ac:dyDescent="0.25">
      <c r="D2168" s="157"/>
    </row>
    <row r="2169" spans="4:4" x14ac:dyDescent="0.25">
      <c r="D2169" s="157"/>
    </row>
    <row r="2170" spans="4:4" x14ac:dyDescent="0.25">
      <c r="D2170" s="157"/>
    </row>
    <row r="2171" spans="4:4" x14ac:dyDescent="0.25">
      <c r="D2171" s="157"/>
    </row>
    <row r="2172" spans="4:4" x14ac:dyDescent="0.25">
      <c r="D2172" s="157"/>
    </row>
    <row r="2173" spans="4:4" x14ac:dyDescent="0.25">
      <c r="D2173" s="157"/>
    </row>
    <row r="2174" spans="4:4" x14ac:dyDescent="0.25">
      <c r="D2174" s="157"/>
    </row>
    <row r="2175" spans="4:4" x14ac:dyDescent="0.25">
      <c r="D2175" s="157"/>
    </row>
    <row r="2176" spans="4:4" x14ac:dyDescent="0.25">
      <c r="D2176" s="157"/>
    </row>
    <row r="2177" spans="4:4" x14ac:dyDescent="0.25">
      <c r="D2177" s="157"/>
    </row>
    <row r="2178" spans="4:4" x14ac:dyDescent="0.25">
      <c r="D2178" s="157"/>
    </row>
    <row r="2179" spans="4:4" x14ac:dyDescent="0.25">
      <c r="D2179" s="157"/>
    </row>
    <row r="2180" spans="4:4" x14ac:dyDescent="0.25">
      <c r="D2180" s="157"/>
    </row>
    <row r="2181" spans="4:4" x14ac:dyDescent="0.25">
      <c r="D2181" s="157"/>
    </row>
    <row r="2182" spans="4:4" x14ac:dyDescent="0.25">
      <c r="D2182" s="157"/>
    </row>
    <row r="2183" spans="4:4" x14ac:dyDescent="0.25">
      <c r="D2183" s="157"/>
    </row>
    <row r="2184" spans="4:4" x14ac:dyDescent="0.25">
      <c r="D2184" s="157"/>
    </row>
    <row r="2185" spans="4:4" x14ac:dyDescent="0.25">
      <c r="D2185" s="157"/>
    </row>
    <row r="2186" spans="4:4" x14ac:dyDescent="0.25">
      <c r="D2186" s="157"/>
    </row>
    <row r="2187" spans="4:4" x14ac:dyDescent="0.25">
      <c r="D2187" s="157"/>
    </row>
    <row r="2188" spans="4:4" x14ac:dyDescent="0.25">
      <c r="D2188" s="157"/>
    </row>
    <row r="2189" spans="4:4" x14ac:dyDescent="0.25">
      <c r="D2189" s="157"/>
    </row>
    <row r="2190" spans="4:4" x14ac:dyDescent="0.25">
      <c r="D2190" s="157"/>
    </row>
    <row r="2191" spans="4:4" x14ac:dyDescent="0.25">
      <c r="D2191" s="157"/>
    </row>
    <row r="2192" spans="4:4" x14ac:dyDescent="0.25">
      <c r="D2192" s="157"/>
    </row>
    <row r="2193" spans="4:4" x14ac:dyDescent="0.25">
      <c r="D2193" s="157"/>
    </row>
    <row r="2194" spans="4:4" x14ac:dyDescent="0.25">
      <c r="D2194" s="157"/>
    </row>
    <row r="2195" spans="4:4" x14ac:dyDescent="0.25">
      <c r="D2195" s="157"/>
    </row>
    <row r="2196" spans="4:4" x14ac:dyDescent="0.25">
      <c r="D2196" s="157"/>
    </row>
    <row r="2197" spans="4:4" x14ac:dyDescent="0.25">
      <c r="D2197" s="157"/>
    </row>
    <row r="2198" spans="4:4" x14ac:dyDescent="0.25">
      <c r="D2198" s="157"/>
    </row>
    <row r="2199" spans="4:4" x14ac:dyDescent="0.25">
      <c r="D2199" s="157"/>
    </row>
    <row r="2200" spans="4:4" x14ac:dyDescent="0.25">
      <c r="D2200" s="157"/>
    </row>
    <row r="2201" spans="4:4" x14ac:dyDescent="0.25">
      <c r="D2201" s="157"/>
    </row>
    <row r="2202" spans="4:4" x14ac:dyDescent="0.25">
      <c r="D2202" s="157"/>
    </row>
    <row r="2203" spans="4:4" x14ac:dyDescent="0.25">
      <c r="D2203" s="157"/>
    </row>
    <row r="2204" spans="4:4" x14ac:dyDescent="0.25">
      <c r="D2204" s="157"/>
    </row>
    <row r="2205" spans="4:4" x14ac:dyDescent="0.25">
      <c r="D2205" s="157"/>
    </row>
    <row r="2206" spans="4:4" x14ac:dyDescent="0.25">
      <c r="D2206" s="157"/>
    </row>
    <row r="2207" spans="4:4" x14ac:dyDescent="0.25">
      <c r="D2207" s="157"/>
    </row>
    <row r="2208" spans="4:4" x14ac:dyDescent="0.25">
      <c r="D2208" s="157"/>
    </row>
    <row r="2209" spans="4:4" x14ac:dyDescent="0.25">
      <c r="D2209" s="157"/>
    </row>
    <row r="2210" spans="4:4" x14ac:dyDescent="0.25">
      <c r="D2210" s="157"/>
    </row>
    <row r="2211" spans="4:4" x14ac:dyDescent="0.25">
      <c r="D2211" s="157"/>
    </row>
    <row r="2212" spans="4:4" x14ac:dyDescent="0.25">
      <c r="D2212" s="157"/>
    </row>
    <row r="2213" spans="4:4" x14ac:dyDescent="0.25">
      <c r="D2213" s="157"/>
    </row>
    <row r="2214" spans="4:4" x14ac:dyDescent="0.25">
      <c r="D2214" s="157"/>
    </row>
    <row r="2215" spans="4:4" x14ac:dyDescent="0.25">
      <c r="D2215" s="157"/>
    </row>
    <row r="2216" spans="4:4" x14ac:dyDescent="0.25">
      <c r="D2216" s="157"/>
    </row>
    <row r="2217" spans="4:4" x14ac:dyDescent="0.25">
      <c r="D2217" s="157"/>
    </row>
    <row r="2218" spans="4:4" x14ac:dyDescent="0.25">
      <c r="D2218" s="157"/>
    </row>
    <row r="2219" spans="4:4" x14ac:dyDescent="0.25">
      <c r="D2219" s="157"/>
    </row>
    <row r="2220" spans="4:4" x14ac:dyDescent="0.25">
      <c r="D2220" s="157"/>
    </row>
    <row r="2221" spans="4:4" x14ac:dyDescent="0.25">
      <c r="D2221" s="157"/>
    </row>
    <row r="2222" spans="4:4" x14ac:dyDescent="0.25">
      <c r="D2222" s="157"/>
    </row>
    <row r="2223" spans="4:4" x14ac:dyDescent="0.25">
      <c r="D2223" s="157"/>
    </row>
    <row r="2224" spans="4:4" x14ac:dyDescent="0.25">
      <c r="D2224" s="157"/>
    </row>
    <row r="2225" spans="4:4" x14ac:dyDescent="0.25">
      <c r="D2225" s="157"/>
    </row>
    <row r="2226" spans="4:4" x14ac:dyDescent="0.25">
      <c r="D2226" s="157"/>
    </row>
    <row r="2227" spans="4:4" x14ac:dyDescent="0.25">
      <c r="D2227" s="157"/>
    </row>
    <row r="2228" spans="4:4" x14ac:dyDescent="0.25">
      <c r="D2228" s="157"/>
    </row>
    <row r="2229" spans="4:4" x14ac:dyDescent="0.25">
      <c r="D2229" s="157"/>
    </row>
    <row r="2230" spans="4:4" x14ac:dyDescent="0.25">
      <c r="D2230" s="157"/>
    </row>
    <row r="2231" spans="4:4" x14ac:dyDescent="0.25">
      <c r="D2231" s="157"/>
    </row>
    <row r="2232" spans="4:4" x14ac:dyDescent="0.25">
      <c r="D2232" s="157"/>
    </row>
    <row r="2233" spans="4:4" x14ac:dyDescent="0.25">
      <c r="D2233" s="157"/>
    </row>
    <row r="2234" spans="4:4" x14ac:dyDescent="0.25">
      <c r="D2234" s="157"/>
    </row>
    <row r="2235" spans="4:4" x14ac:dyDescent="0.25">
      <c r="D2235" s="157"/>
    </row>
    <row r="2236" spans="4:4" x14ac:dyDescent="0.25">
      <c r="D2236" s="157"/>
    </row>
    <row r="2237" spans="4:4" x14ac:dyDescent="0.25">
      <c r="D2237" s="157"/>
    </row>
    <row r="2238" spans="4:4" x14ac:dyDescent="0.25">
      <c r="D2238" s="157"/>
    </row>
    <row r="2239" spans="4:4" x14ac:dyDescent="0.25">
      <c r="D2239" s="157"/>
    </row>
    <row r="2240" spans="4:4" x14ac:dyDescent="0.25">
      <c r="D2240" s="157"/>
    </row>
    <row r="2241" spans="4:4" x14ac:dyDescent="0.25">
      <c r="D2241" s="157"/>
    </row>
    <row r="2242" spans="4:4" x14ac:dyDescent="0.25">
      <c r="D2242" s="157"/>
    </row>
    <row r="2243" spans="4:4" x14ac:dyDescent="0.25">
      <c r="D2243" s="157"/>
    </row>
    <row r="2244" spans="4:4" x14ac:dyDescent="0.25">
      <c r="D2244" s="157"/>
    </row>
    <row r="2245" spans="4:4" x14ac:dyDescent="0.25">
      <c r="D2245" s="157"/>
    </row>
    <row r="2246" spans="4:4" x14ac:dyDescent="0.25">
      <c r="D2246" s="157"/>
    </row>
    <row r="2247" spans="4:4" x14ac:dyDescent="0.25">
      <c r="D2247" s="157"/>
    </row>
    <row r="2248" spans="4:4" x14ac:dyDescent="0.25">
      <c r="D2248" s="157"/>
    </row>
    <row r="2249" spans="4:4" x14ac:dyDescent="0.25">
      <c r="D2249" s="157"/>
    </row>
    <row r="2250" spans="4:4" x14ac:dyDescent="0.25">
      <c r="D2250" s="157"/>
    </row>
    <row r="2251" spans="4:4" x14ac:dyDescent="0.25">
      <c r="D2251" s="157"/>
    </row>
    <row r="2252" spans="4:4" x14ac:dyDescent="0.25">
      <c r="D2252" s="157"/>
    </row>
    <row r="2253" spans="4:4" x14ac:dyDescent="0.25">
      <c r="D2253" s="157"/>
    </row>
    <row r="2254" spans="4:4" x14ac:dyDescent="0.25">
      <c r="D2254" s="157"/>
    </row>
    <row r="2255" spans="4:4" x14ac:dyDescent="0.25">
      <c r="D2255" s="157"/>
    </row>
    <row r="2256" spans="4:4" x14ac:dyDescent="0.25">
      <c r="D2256" s="157"/>
    </row>
    <row r="2257" spans="4:4" x14ac:dyDescent="0.25">
      <c r="D2257" s="157"/>
    </row>
    <row r="2258" spans="4:4" x14ac:dyDescent="0.25">
      <c r="D2258" s="157"/>
    </row>
    <row r="2259" spans="4:4" x14ac:dyDescent="0.25">
      <c r="D2259" s="157"/>
    </row>
    <row r="2260" spans="4:4" x14ac:dyDescent="0.25">
      <c r="D2260" s="157"/>
    </row>
    <row r="2261" spans="4:4" x14ac:dyDescent="0.25">
      <c r="D2261" s="157"/>
    </row>
    <row r="2262" spans="4:4" x14ac:dyDescent="0.25">
      <c r="D2262" s="157"/>
    </row>
    <row r="2263" spans="4:4" x14ac:dyDescent="0.25">
      <c r="D2263" s="157"/>
    </row>
    <row r="2264" spans="4:4" x14ac:dyDescent="0.25">
      <c r="D2264" s="157"/>
    </row>
    <row r="2265" spans="4:4" x14ac:dyDescent="0.25">
      <c r="D2265" s="157"/>
    </row>
    <row r="2266" spans="4:4" x14ac:dyDescent="0.25">
      <c r="D2266" s="157"/>
    </row>
    <row r="2267" spans="4:4" x14ac:dyDescent="0.25">
      <c r="D2267" s="157"/>
    </row>
    <row r="2268" spans="4:4" x14ac:dyDescent="0.25">
      <c r="D2268" s="157"/>
    </row>
    <row r="2269" spans="4:4" x14ac:dyDescent="0.25">
      <c r="D2269" s="157"/>
    </row>
    <row r="2270" spans="4:4" x14ac:dyDescent="0.25">
      <c r="D2270" s="157"/>
    </row>
    <row r="2271" spans="4:4" x14ac:dyDescent="0.25">
      <c r="D2271" s="157"/>
    </row>
    <row r="2272" spans="4:4" x14ac:dyDescent="0.25">
      <c r="D2272" s="157"/>
    </row>
    <row r="2273" spans="4:4" x14ac:dyDescent="0.25">
      <c r="D2273" s="157"/>
    </row>
    <row r="2274" spans="4:4" x14ac:dyDescent="0.25">
      <c r="D2274" s="157"/>
    </row>
    <row r="2275" spans="4:4" x14ac:dyDescent="0.25">
      <c r="D2275" s="157"/>
    </row>
    <row r="2276" spans="4:4" x14ac:dyDescent="0.25">
      <c r="D2276" s="157"/>
    </row>
    <row r="2277" spans="4:4" x14ac:dyDescent="0.25">
      <c r="D2277" s="157"/>
    </row>
    <row r="2278" spans="4:4" x14ac:dyDescent="0.25">
      <c r="D2278" s="157"/>
    </row>
    <row r="2279" spans="4:4" x14ac:dyDescent="0.25">
      <c r="D2279" s="157"/>
    </row>
    <row r="2280" spans="4:4" x14ac:dyDescent="0.25">
      <c r="D2280" s="157"/>
    </row>
    <row r="2281" spans="4:4" x14ac:dyDescent="0.25">
      <c r="D2281" s="157"/>
    </row>
    <row r="2282" spans="4:4" x14ac:dyDescent="0.25">
      <c r="D2282" s="157"/>
    </row>
    <row r="2283" spans="4:4" x14ac:dyDescent="0.25">
      <c r="D2283" s="157"/>
    </row>
    <row r="2284" spans="4:4" x14ac:dyDescent="0.25">
      <c r="D2284" s="157"/>
    </row>
    <row r="2285" spans="4:4" x14ac:dyDescent="0.25">
      <c r="D2285" s="157"/>
    </row>
    <row r="2286" spans="4:4" x14ac:dyDescent="0.25">
      <c r="D2286" s="157"/>
    </row>
    <row r="2287" spans="4:4" x14ac:dyDescent="0.25">
      <c r="D2287" s="157"/>
    </row>
    <row r="2288" spans="4:4" x14ac:dyDescent="0.25">
      <c r="D2288" s="157"/>
    </row>
    <row r="2289" spans="4:4" x14ac:dyDescent="0.25">
      <c r="D2289" s="157"/>
    </row>
    <row r="2290" spans="4:4" x14ac:dyDescent="0.25">
      <c r="D2290" s="157"/>
    </row>
    <row r="2291" spans="4:4" x14ac:dyDescent="0.25">
      <c r="D2291" s="157"/>
    </row>
    <row r="2292" spans="4:4" x14ac:dyDescent="0.25">
      <c r="D2292" s="157"/>
    </row>
    <row r="2293" spans="4:4" x14ac:dyDescent="0.25">
      <c r="D2293" s="157"/>
    </row>
    <row r="2294" spans="4:4" x14ac:dyDescent="0.25">
      <c r="D2294" s="157"/>
    </row>
    <row r="2295" spans="4:4" x14ac:dyDescent="0.25">
      <c r="D2295" s="157"/>
    </row>
    <row r="2296" spans="4:4" x14ac:dyDescent="0.25">
      <c r="D2296" s="157"/>
    </row>
    <row r="2297" spans="4:4" x14ac:dyDescent="0.25">
      <c r="D2297" s="157"/>
    </row>
    <row r="2298" spans="4:4" x14ac:dyDescent="0.25">
      <c r="D2298" s="157"/>
    </row>
    <row r="2299" spans="4:4" x14ac:dyDescent="0.25">
      <c r="D2299" s="157"/>
    </row>
    <row r="2300" spans="4:4" x14ac:dyDescent="0.25">
      <c r="D2300" s="157"/>
    </row>
    <row r="2301" spans="4:4" x14ac:dyDescent="0.25">
      <c r="D2301" s="157"/>
    </row>
    <row r="2302" spans="4:4" x14ac:dyDescent="0.25">
      <c r="D2302" s="157"/>
    </row>
    <row r="2303" spans="4:4" x14ac:dyDescent="0.25">
      <c r="D2303" s="157"/>
    </row>
    <row r="2304" spans="4:4" x14ac:dyDescent="0.25">
      <c r="D2304" s="157"/>
    </row>
    <row r="2305" spans="4:4" x14ac:dyDescent="0.25">
      <c r="D2305" s="157"/>
    </row>
    <row r="2306" spans="4:4" x14ac:dyDescent="0.25">
      <c r="D2306" s="157"/>
    </row>
    <row r="2307" spans="4:4" x14ac:dyDescent="0.25">
      <c r="D2307" s="157"/>
    </row>
    <row r="2308" spans="4:4" x14ac:dyDescent="0.25">
      <c r="D2308" s="157"/>
    </row>
    <row r="2309" spans="4:4" x14ac:dyDescent="0.25">
      <c r="D2309" s="157"/>
    </row>
    <row r="2310" spans="4:4" x14ac:dyDescent="0.25">
      <c r="D2310" s="157"/>
    </row>
    <row r="2311" spans="4:4" x14ac:dyDescent="0.25">
      <c r="D2311" s="157"/>
    </row>
    <row r="2312" spans="4:4" x14ac:dyDescent="0.25">
      <c r="D2312" s="157"/>
    </row>
    <row r="2313" spans="4:4" x14ac:dyDescent="0.25">
      <c r="D2313" s="157"/>
    </row>
    <row r="2314" spans="4:4" x14ac:dyDescent="0.25">
      <c r="D2314" s="157"/>
    </row>
    <row r="2315" spans="4:4" x14ac:dyDescent="0.25">
      <c r="D2315" s="157"/>
    </row>
    <row r="2316" spans="4:4" x14ac:dyDescent="0.25">
      <c r="D2316" s="157"/>
    </row>
    <row r="2317" spans="4:4" x14ac:dyDescent="0.25">
      <c r="D2317" s="157"/>
    </row>
    <row r="2318" spans="4:4" x14ac:dyDescent="0.25">
      <c r="D2318" s="157"/>
    </row>
    <row r="2319" spans="4:4" x14ac:dyDescent="0.25">
      <c r="D2319" s="157"/>
    </row>
    <row r="2320" spans="4:4" x14ac:dyDescent="0.25">
      <c r="D2320" s="157"/>
    </row>
    <row r="2321" spans="4:4" x14ac:dyDescent="0.25">
      <c r="D2321" s="157"/>
    </row>
    <row r="2322" spans="4:4" x14ac:dyDescent="0.25">
      <c r="D2322" s="157"/>
    </row>
    <row r="2323" spans="4:4" x14ac:dyDescent="0.25">
      <c r="D2323" s="157"/>
    </row>
    <row r="2324" spans="4:4" x14ac:dyDescent="0.25">
      <c r="D2324" s="157"/>
    </row>
    <row r="2325" spans="4:4" x14ac:dyDescent="0.25">
      <c r="D2325" s="157"/>
    </row>
    <row r="2326" spans="4:4" x14ac:dyDescent="0.25">
      <c r="D2326" s="157"/>
    </row>
    <row r="2327" spans="4:4" x14ac:dyDescent="0.25">
      <c r="D2327" s="157"/>
    </row>
    <row r="2328" spans="4:4" x14ac:dyDescent="0.25">
      <c r="D2328" s="157"/>
    </row>
    <row r="2329" spans="4:4" x14ac:dyDescent="0.25">
      <c r="D2329" s="157"/>
    </row>
    <row r="2330" spans="4:4" x14ac:dyDescent="0.25">
      <c r="D2330" s="157"/>
    </row>
    <row r="2331" spans="4:4" x14ac:dyDescent="0.25">
      <c r="D2331" s="157"/>
    </row>
    <row r="2332" spans="4:4" x14ac:dyDescent="0.25">
      <c r="D2332" s="157"/>
    </row>
    <row r="2333" spans="4:4" x14ac:dyDescent="0.25">
      <c r="D2333" s="157"/>
    </row>
    <row r="2334" spans="4:4" x14ac:dyDescent="0.25">
      <c r="D2334" s="157"/>
    </row>
    <row r="2335" spans="4:4" x14ac:dyDescent="0.25">
      <c r="D2335" s="157"/>
    </row>
    <row r="2336" spans="4:4" x14ac:dyDescent="0.25">
      <c r="D2336" s="157"/>
    </row>
    <row r="2337" spans="4:4" x14ac:dyDescent="0.25">
      <c r="D2337" s="157"/>
    </row>
    <row r="2338" spans="4:4" x14ac:dyDescent="0.25">
      <c r="D2338" s="157"/>
    </row>
    <row r="2339" spans="4:4" x14ac:dyDescent="0.25">
      <c r="D2339" s="157"/>
    </row>
    <row r="2340" spans="4:4" x14ac:dyDescent="0.25">
      <c r="D2340" s="157"/>
    </row>
    <row r="2341" spans="4:4" x14ac:dyDescent="0.25">
      <c r="D2341" s="157"/>
    </row>
    <row r="2342" spans="4:4" x14ac:dyDescent="0.25">
      <c r="D2342" s="157"/>
    </row>
    <row r="2343" spans="4:4" x14ac:dyDescent="0.25">
      <c r="D2343" s="157"/>
    </row>
    <row r="2344" spans="4:4" x14ac:dyDescent="0.25">
      <c r="D2344" s="157"/>
    </row>
    <row r="2345" spans="4:4" x14ac:dyDescent="0.25">
      <c r="D2345" s="157"/>
    </row>
    <row r="2346" spans="4:4" x14ac:dyDescent="0.25">
      <c r="D2346" s="157"/>
    </row>
    <row r="2347" spans="4:4" x14ac:dyDescent="0.25">
      <c r="D2347" s="157"/>
    </row>
    <row r="2348" spans="4:4" x14ac:dyDescent="0.25">
      <c r="D2348" s="157"/>
    </row>
    <row r="2349" spans="4:4" x14ac:dyDescent="0.25">
      <c r="D2349" s="157"/>
    </row>
    <row r="2350" spans="4:4" x14ac:dyDescent="0.25">
      <c r="D2350" s="157"/>
    </row>
    <row r="2351" spans="4:4" x14ac:dyDescent="0.25">
      <c r="D2351" s="157"/>
    </row>
    <row r="2352" spans="4:4" x14ac:dyDescent="0.25">
      <c r="D2352" s="157"/>
    </row>
    <row r="2353" spans="4:4" x14ac:dyDescent="0.25">
      <c r="D2353" s="157"/>
    </row>
    <row r="2354" spans="4:4" x14ac:dyDescent="0.25">
      <c r="D2354" s="157"/>
    </row>
    <row r="2355" spans="4:4" x14ac:dyDescent="0.25">
      <c r="D2355" s="157"/>
    </row>
    <row r="2356" spans="4:4" x14ac:dyDescent="0.25">
      <c r="D2356" s="157"/>
    </row>
    <row r="2357" spans="4:4" x14ac:dyDescent="0.25">
      <c r="D2357" s="157"/>
    </row>
    <row r="2358" spans="4:4" x14ac:dyDescent="0.25">
      <c r="D2358" s="157"/>
    </row>
    <row r="2359" spans="4:4" x14ac:dyDescent="0.25">
      <c r="D2359" s="157"/>
    </row>
    <row r="2360" spans="4:4" x14ac:dyDescent="0.25">
      <c r="D2360" s="157"/>
    </row>
    <row r="2361" spans="4:4" x14ac:dyDescent="0.25">
      <c r="D2361" s="157"/>
    </row>
    <row r="2362" spans="4:4" x14ac:dyDescent="0.25">
      <c r="D2362" s="157"/>
    </row>
    <row r="2363" spans="4:4" x14ac:dyDescent="0.25">
      <c r="D2363" s="157"/>
    </row>
    <row r="2364" spans="4:4" x14ac:dyDescent="0.25">
      <c r="D2364" s="157"/>
    </row>
    <row r="2365" spans="4:4" x14ac:dyDescent="0.25">
      <c r="D2365" s="157"/>
    </row>
    <row r="2366" spans="4:4" x14ac:dyDescent="0.25">
      <c r="D2366" s="157"/>
    </row>
    <row r="2367" spans="4:4" x14ac:dyDescent="0.25">
      <c r="D2367" s="157"/>
    </row>
    <row r="2368" spans="4:4" x14ac:dyDescent="0.25">
      <c r="D2368" s="157"/>
    </row>
    <row r="2369" spans="4:4" x14ac:dyDescent="0.25">
      <c r="D2369" s="157"/>
    </row>
    <row r="2370" spans="4:4" x14ac:dyDescent="0.25">
      <c r="D2370" s="157"/>
    </row>
    <row r="2371" spans="4:4" x14ac:dyDescent="0.25">
      <c r="D2371" s="157"/>
    </row>
    <row r="2372" spans="4:4" x14ac:dyDescent="0.25">
      <c r="D2372" s="157"/>
    </row>
    <row r="2373" spans="4:4" x14ac:dyDescent="0.25">
      <c r="D2373" s="157"/>
    </row>
    <row r="2374" spans="4:4" x14ac:dyDescent="0.25">
      <c r="D2374" s="157"/>
    </row>
    <row r="2375" spans="4:4" x14ac:dyDescent="0.25">
      <c r="D2375" s="157"/>
    </row>
    <row r="2376" spans="4:4" x14ac:dyDescent="0.25">
      <c r="D2376" s="157"/>
    </row>
    <row r="2377" spans="4:4" x14ac:dyDescent="0.25">
      <c r="D2377" s="157"/>
    </row>
    <row r="2378" spans="4:4" x14ac:dyDescent="0.25">
      <c r="D2378" s="157"/>
    </row>
    <row r="2379" spans="4:4" x14ac:dyDescent="0.25">
      <c r="D2379" s="157"/>
    </row>
    <row r="2380" spans="4:4" x14ac:dyDescent="0.25">
      <c r="D2380" s="157"/>
    </row>
    <row r="2381" spans="4:4" x14ac:dyDescent="0.25">
      <c r="D2381" s="157"/>
    </row>
    <row r="2382" spans="4:4" x14ac:dyDescent="0.25">
      <c r="D2382" s="157"/>
    </row>
    <row r="2383" spans="4:4" x14ac:dyDescent="0.25">
      <c r="D2383" s="157"/>
    </row>
    <row r="2384" spans="4:4" x14ac:dyDescent="0.25">
      <c r="D2384" s="157"/>
    </row>
    <row r="2385" spans="4:4" x14ac:dyDescent="0.25">
      <c r="D2385" s="157"/>
    </row>
    <row r="2386" spans="4:4" x14ac:dyDescent="0.25">
      <c r="D2386" s="157"/>
    </row>
    <row r="2387" spans="4:4" x14ac:dyDescent="0.25">
      <c r="D2387" s="157"/>
    </row>
    <row r="2388" spans="4:4" x14ac:dyDescent="0.25">
      <c r="D2388" s="157"/>
    </row>
    <row r="2389" spans="4:4" x14ac:dyDescent="0.25">
      <c r="D2389" s="157"/>
    </row>
    <row r="2390" spans="4:4" x14ac:dyDescent="0.25">
      <c r="D2390" s="157"/>
    </row>
    <row r="2391" spans="4:4" x14ac:dyDescent="0.25">
      <c r="D2391" s="157"/>
    </row>
    <row r="2392" spans="4:4" x14ac:dyDescent="0.25">
      <c r="D2392" s="157"/>
    </row>
    <row r="2393" spans="4:4" x14ac:dyDescent="0.25">
      <c r="D2393" s="157"/>
    </row>
    <row r="2394" spans="4:4" x14ac:dyDescent="0.25">
      <c r="D2394" s="157"/>
    </row>
    <row r="2395" spans="4:4" x14ac:dyDescent="0.25">
      <c r="D2395" s="157"/>
    </row>
    <row r="2396" spans="4:4" x14ac:dyDescent="0.25">
      <c r="D2396" s="157"/>
    </row>
    <row r="2397" spans="4:4" x14ac:dyDescent="0.25">
      <c r="D2397" s="157"/>
    </row>
    <row r="2398" spans="4:4" x14ac:dyDescent="0.25">
      <c r="D2398" s="157"/>
    </row>
    <row r="2399" spans="4:4" x14ac:dyDescent="0.25">
      <c r="D2399" s="157"/>
    </row>
    <row r="2400" spans="4:4" x14ac:dyDescent="0.25">
      <c r="D2400" s="157"/>
    </row>
    <row r="2401" spans="4:4" x14ac:dyDescent="0.25">
      <c r="D2401" s="157"/>
    </row>
    <row r="2402" spans="4:4" x14ac:dyDescent="0.25">
      <c r="D2402" s="157"/>
    </row>
    <row r="2403" spans="4:4" x14ac:dyDescent="0.25">
      <c r="D2403" s="157"/>
    </row>
    <row r="2404" spans="4:4" x14ac:dyDescent="0.25">
      <c r="D2404" s="157"/>
    </row>
    <row r="2405" spans="4:4" x14ac:dyDescent="0.25">
      <c r="D2405" s="157"/>
    </row>
    <row r="2406" spans="4:4" x14ac:dyDescent="0.25">
      <c r="D2406" s="157"/>
    </row>
    <row r="2407" spans="4:4" x14ac:dyDescent="0.25">
      <c r="D2407" s="157"/>
    </row>
    <row r="2408" spans="4:4" x14ac:dyDescent="0.25">
      <c r="D2408" s="157"/>
    </row>
    <row r="2409" spans="4:4" x14ac:dyDescent="0.25">
      <c r="D2409" s="157"/>
    </row>
    <row r="2410" spans="4:4" x14ac:dyDescent="0.25">
      <c r="D2410" s="157"/>
    </row>
    <row r="2411" spans="4:4" x14ac:dyDescent="0.25">
      <c r="D2411" s="157"/>
    </row>
    <row r="2412" spans="4:4" x14ac:dyDescent="0.25">
      <c r="D2412" s="157"/>
    </row>
    <row r="2413" spans="4:4" x14ac:dyDescent="0.25">
      <c r="D2413" s="157"/>
    </row>
    <row r="2414" spans="4:4" x14ac:dyDescent="0.25">
      <c r="D2414" s="157"/>
    </row>
    <row r="2415" spans="4:4" x14ac:dyDescent="0.25">
      <c r="D2415" s="157"/>
    </row>
    <row r="2416" spans="4:4" x14ac:dyDescent="0.25">
      <c r="D2416" s="157"/>
    </row>
    <row r="2417" spans="4:4" x14ac:dyDescent="0.25">
      <c r="D2417" s="157"/>
    </row>
    <row r="2418" spans="4:4" x14ac:dyDescent="0.25">
      <c r="D2418" s="157"/>
    </row>
    <row r="2419" spans="4:4" x14ac:dyDescent="0.25">
      <c r="D2419" s="157"/>
    </row>
    <row r="2420" spans="4:4" x14ac:dyDescent="0.25">
      <c r="D2420" s="157"/>
    </row>
    <row r="2421" spans="4:4" x14ac:dyDescent="0.25">
      <c r="D2421" s="157"/>
    </row>
    <row r="2422" spans="4:4" x14ac:dyDescent="0.25">
      <c r="D2422" s="157"/>
    </row>
    <row r="2423" spans="4:4" x14ac:dyDescent="0.25">
      <c r="D2423" s="157"/>
    </row>
    <row r="2424" spans="4:4" x14ac:dyDescent="0.25">
      <c r="D2424" s="157"/>
    </row>
    <row r="2425" spans="4:4" x14ac:dyDescent="0.25">
      <c r="D2425" s="157"/>
    </row>
    <row r="2426" spans="4:4" x14ac:dyDescent="0.25">
      <c r="D2426" s="157"/>
    </row>
    <row r="2427" spans="4:4" x14ac:dyDescent="0.25">
      <c r="D2427" s="157"/>
    </row>
    <row r="2428" spans="4:4" x14ac:dyDescent="0.25">
      <c r="D2428" s="157"/>
    </row>
    <row r="2429" spans="4:4" x14ac:dyDescent="0.25">
      <c r="D2429" s="157"/>
    </row>
    <row r="2430" spans="4:4" x14ac:dyDescent="0.25">
      <c r="D2430" s="157"/>
    </row>
    <row r="2431" spans="4:4" x14ac:dyDescent="0.25">
      <c r="D2431" s="157"/>
    </row>
    <row r="2432" spans="4:4" x14ac:dyDescent="0.25">
      <c r="D2432" s="157"/>
    </row>
    <row r="2433" spans="4:4" x14ac:dyDescent="0.25">
      <c r="D2433" s="157"/>
    </row>
    <row r="2434" spans="4:4" x14ac:dyDescent="0.25">
      <c r="D2434" s="157"/>
    </row>
    <row r="2435" spans="4:4" x14ac:dyDescent="0.25">
      <c r="D2435" s="157"/>
    </row>
    <row r="2436" spans="4:4" x14ac:dyDescent="0.25">
      <c r="D2436" s="157"/>
    </row>
    <row r="2437" spans="4:4" x14ac:dyDescent="0.25">
      <c r="D2437" s="157"/>
    </row>
    <row r="2438" spans="4:4" x14ac:dyDescent="0.25">
      <c r="D2438" s="157"/>
    </row>
    <row r="2439" spans="4:4" x14ac:dyDescent="0.25">
      <c r="D2439" s="157"/>
    </row>
    <row r="2440" spans="4:4" x14ac:dyDescent="0.25">
      <c r="D2440" s="157"/>
    </row>
    <row r="2441" spans="4:4" x14ac:dyDescent="0.25">
      <c r="D2441" s="157"/>
    </row>
    <row r="2442" spans="4:4" x14ac:dyDescent="0.25">
      <c r="D2442" s="157"/>
    </row>
    <row r="2443" spans="4:4" x14ac:dyDescent="0.25">
      <c r="D2443" s="157"/>
    </row>
    <row r="2444" spans="4:4" x14ac:dyDescent="0.25">
      <c r="D2444" s="157"/>
    </row>
    <row r="2445" spans="4:4" x14ac:dyDescent="0.25">
      <c r="D2445" s="157"/>
    </row>
    <row r="2446" spans="4:4" x14ac:dyDescent="0.25">
      <c r="D2446" s="157"/>
    </row>
    <row r="2447" spans="4:4" x14ac:dyDescent="0.25">
      <c r="D2447" s="157"/>
    </row>
    <row r="2448" spans="4:4" x14ac:dyDescent="0.25">
      <c r="D2448" s="157"/>
    </row>
    <row r="2449" spans="4:4" x14ac:dyDescent="0.25">
      <c r="D2449" s="157"/>
    </row>
    <row r="2450" spans="4:4" x14ac:dyDescent="0.25">
      <c r="D2450" s="157"/>
    </row>
    <row r="2451" spans="4:4" x14ac:dyDescent="0.25">
      <c r="D2451" s="157"/>
    </row>
    <row r="2452" spans="4:4" x14ac:dyDescent="0.25">
      <c r="D2452" s="157"/>
    </row>
    <row r="2453" spans="4:4" x14ac:dyDescent="0.25">
      <c r="D2453" s="157"/>
    </row>
    <row r="2454" spans="4:4" x14ac:dyDescent="0.25">
      <c r="D2454" s="157"/>
    </row>
    <row r="2455" spans="4:4" x14ac:dyDescent="0.25">
      <c r="D2455" s="157"/>
    </row>
    <row r="2456" spans="4:4" x14ac:dyDescent="0.25">
      <c r="D2456" s="157"/>
    </row>
    <row r="2457" spans="4:4" x14ac:dyDescent="0.25">
      <c r="D2457" s="157"/>
    </row>
    <row r="2458" spans="4:4" x14ac:dyDescent="0.25">
      <c r="D2458" s="157"/>
    </row>
    <row r="2459" spans="4:4" x14ac:dyDescent="0.25">
      <c r="D2459" s="157"/>
    </row>
    <row r="2460" spans="4:4" x14ac:dyDescent="0.25">
      <c r="D2460" s="157"/>
    </row>
    <row r="2461" spans="4:4" x14ac:dyDescent="0.25">
      <c r="D2461" s="157"/>
    </row>
    <row r="2462" spans="4:4" x14ac:dyDescent="0.25">
      <c r="D2462" s="157"/>
    </row>
    <row r="2463" spans="4:4" x14ac:dyDescent="0.25">
      <c r="D2463" s="157"/>
    </row>
    <row r="2464" spans="4:4" x14ac:dyDescent="0.25">
      <c r="D2464" s="157"/>
    </row>
    <row r="2465" spans="4:4" x14ac:dyDescent="0.25">
      <c r="D2465" s="157"/>
    </row>
    <row r="2466" spans="4:4" x14ac:dyDescent="0.25">
      <c r="D2466" s="157"/>
    </row>
    <row r="2467" spans="4:4" x14ac:dyDescent="0.25">
      <c r="D2467" s="157"/>
    </row>
    <row r="2468" spans="4:4" x14ac:dyDescent="0.25">
      <c r="D2468" s="157"/>
    </row>
    <row r="2469" spans="4:4" x14ac:dyDescent="0.25">
      <c r="D2469" s="157"/>
    </row>
    <row r="2470" spans="4:4" x14ac:dyDescent="0.25">
      <c r="D2470" s="157"/>
    </row>
    <row r="2471" spans="4:4" x14ac:dyDescent="0.25">
      <c r="D2471" s="157"/>
    </row>
    <row r="2472" spans="4:4" x14ac:dyDescent="0.25">
      <c r="D2472" s="157"/>
    </row>
    <row r="2473" spans="4:4" x14ac:dyDescent="0.25">
      <c r="D2473" s="157"/>
    </row>
    <row r="2474" spans="4:4" x14ac:dyDescent="0.25">
      <c r="D2474" s="157"/>
    </row>
    <row r="2475" spans="4:4" x14ac:dyDescent="0.25">
      <c r="D2475" s="157"/>
    </row>
    <row r="2476" spans="4:4" x14ac:dyDescent="0.25">
      <c r="D2476" s="157"/>
    </row>
    <row r="2477" spans="4:4" x14ac:dyDescent="0.25">
      <c r="D2477" s="157"/>
    </row>
    <row r="2478" spans="4:4" x14ac:dyDescent="0.25">
      <c r="D2478" s="157"/>
    </row>
    <row r="2479" spans="4:4" x14ac:dyDescent="0.25">
      <c r="D2479" s="157"/>
    </row>
    <row r="2480" spans="4:4" x14ac:dyDescent="0.25">
      <c r="D2480" s="157"/>
    </row>
    <row r="2481" spans="4:4" x14ac:dyDescent="0.25">
      <c r="D2481" s="157"/>
    </row>
    <row r="2482" spans="4:4" x14ac:dyDescent="0.25">
      <c r="D2482" s="157"/>
    </row>
    <row r="2483" spans="4:4" x14ac:dyDescent="0.25">
      <c r="D2483" s="157"/>
    </row>
    <row r="2484" spans="4:4" x14ac:dyDescent="0.25">
      <c r="D2484" s="157"/>
    </row>
    <row r="2485" spans="4:4" x14ac:dyDescent="0.25">
      <c r="D2485" s="157"/>
    </row>
    <row r="2486" spans="4:4" x14ac:dyDescent="0.25">
      <c r="D2486" s="157"/>
    </row>
    <row r="2487" spans="4:4" x14ac:dyDescent="0.25">
      <c r="D2487" s="157"/>
    </row>
    <row r="2488" spans="4:4" x14ac:dyDescent="0.25">
      <c r="D2488" s="157"/>
    </row>
    <row r="2489" spans="4:4" x14ac:dyDescent="0.25">
      <c r="D2489" s="157"/>
    </row>
    <row r="2490" spans="4:4" x14ac:dyDescent="0.25">
      <c r="D2490" s="157"/>
    </row>
    <row r="2491" spans="4:4" x14ac:dyDescent="0.25">
      <c r="D2491" s="157"/>
    </row>
    <row r="2492" spans="4:4" x14ac:dyDescent="0.25">
      <c r="D2492" s="157"/>
    </row>
    <row r="2493" spans="4:4" x14ac:dyDescent="0.25">
      <c r="D2493" s="157"/>
    </row>
    <row r="2494" spans="4:4" x14ac:dyDescent="0.25">
      <c r="D2494" s="157"/>
    </row>
    <row r="2495" spans="4:4" x14ac:dyDescent="0.25">
      <c r="D2495" s="157"/>
    </row>
    <row r="2496" spans="4:4" x14ac:dyDescent="0.25">
      <c r="D2496" s="157"/>
    </row>
    <row r="2497" spans="4:4" x14ac:dyDescent="0.25">
      <c r="D2497" s="157"/>
    </row>
    <row r="2498" spans="4:4" x14ac:dyDescent="0.25">
      <c r="D2498" s="157"/>
    </row>
    <row r="2499" spans="4:4" x14ac:dyDescent="0.25">
      <c r="D2499" s="157"/>
    </row>
    <row r="2500" spans="4:4" x14ac:dyDescent="0.25">
      <c r="D2500" s="157"/>
    </row>
    <row r="2501" spans="4:4" x14ac:dyDescent="0.25">
      <c r="D2501" s="157"/>
    </row>
    <row r="2502" spans="4:4" x14ac:dyDescent="0.25">
      <c r="D2502" s="157"/>
    </row>
    <row r="2503" spans="4:4" x14ac:dyDescent="0.25">
      <c r="D2503" s="157"/>
    </row>
    <row r="2504" spans="4:4" x14ac:dyDescent="0.25">
      <c r="D2504" s="157"/>
    </row>
    <row r="2505" spans="4:4" x14ac:dyDescent="0.25">
      <c r="D2505" s="157"/>
    </row>
    <row r="2506" spans="4:4" x14ac:dyDescent="0.25">
      <c r="D2506" s="157"/>
    </row>
    <row r="2507" spans="4:4" x14ac:dyDescent="0.25">
      <c r="D2507" s="157"/>
    </row>
    <row r="2508" spans="4:4" x14ac:dyDescent="0.25">
      <c r="D2508" s="157"/>
    </row>
    <row r="2509" spans="4:4" x14ac:dyDescent="0.25">
      <c r="D2509" s="157"/>
    </row>
    <row r="2510" spans="4:4" x14ac:dyDescent="0.25">
      <c r="D2510" s="157"/>
    </row>
    <row r="2511" spans="4:4" x14ac:dyDescent="0.25">
      <c r="D2511" s="157"/>
    </row>
    <row r="2512" spans="4:4" x14ac:dyDescent="0.25">
      <c r="D2512" s="157"/>
    </row>
    <row r="2513" spans="4:4" x14ac:dyDescent="0.25">
      <c r="D2513" s="157"/>
    </row>
    <row r="2514" spans="4:4" x14ac:dyDescent="0.25">
      <c r="D2514" s="157"/>
    </row>
    <row r="2515" spans="4:4" x14ac:dyDescent="0.25">
      <c r="D2515" s="157"/>
    </row>
    <row r="2516" spans="4:4" x14ac:dyDescent="0.25">
      <c r="D2516" s="157"/>
    </row>
    <row r="2517" spans="4:4" x14ac:dyDescent="0.25">
      <c r="D2517" s="157"/>
    </row>
    <row r="2518" spans="4:4" x14ac:dyDescent="0.25">
      <c r="D2518" s="157"/>
    </row>
    <row r="2519" spans="4:4" x14ac:dyDescent="0.25">
      <c r="D2519" s="157"/>
    </row>
    <row r="2520" spans="4:4" x14ac:dyDescent="0.25">
      <c r="D2520" s="157"/>
    </row>
    <row r="2521" spans="4:4" x14ac:dyDescent="0.25">
      <c r="D2521" s="157"/>
    </row>
    <row r="2522" spans="4:4" x14ac:dyDescent="0.25">
      <c r="D2522" s="157"/>
    </row>
    <row r="2523" spans="4:4" x14ac:dyDescent="0.25">
      <c r="D2523" s="157"/>
    </row>
    <row r="2524" spans="4:4" x14ac:dyDescent="0.25">
      <c r="D2524" s="157"/>
    </row>
    <row r="2525" spans="4:4" x14ac:dyDescent="0.25">
      <c r="D2525" s="157"/>
    </row>
    <row r="2526" spans="4:4" x14ac:dyDescent="0.25">
      <c r="D2526" s="157"/>
    </row>
    <row r="2527" spans="4:4" x14ac:dyDescent="0.25">
      <c r="D2527" s="157"/>
    </row>
    <row r="2528" spans="4:4" x14ac:dyDescent="0.25">
      <c r="D2528" s="157"/>
    </row>
    <row r="2529" spans="4:4" x14ac:dyDescent="0.25">
      <c r="D2529" s="157"/>
    </row>
    <row r="2530" spans="4:4" x14ac:dyDescent="0.25">
      <c r="D2530" s="157"/>
    </row>
    <row r="2531" spans="4:4" x14ac:dyDescent="0.25">
      <c r="D2531" s="157"/>
    </row>
    <row r="2532" spans="4:4" x14ac:dyDescent="0.25">
      <c r="D2532" s="157"/>
    </row>
    <row r="2533" spans="4:4" x14ac:dyDescent="0.25">
      <c r="D2533" s="157"/>
    </row>
    <row r="2534" spans="4:4" x14ac:dyDescent="0.25">
      <c r="D2534" s="157"/>
    </row>
    <row r="2535" spans="4:4" x14ac:dyDescent="0.25">
      <c r="D2535" s="157"/>
    </row>
    <row r="2536" spans="4:4" x14ac:dyDescent="0.25">
      <c r="D2536" s="157"/>
    </row>
    <row r="2537" spans="4:4" x14ac:dyDescent="0.25">
      <c r="D2537" s="157"/>
    </row>
    <row r="2538" spans="4:4" x14ac:dyDescent="0.25">
      <c r="D2538" s="157"/>
    </row>
    <row r="2539" spans="4:4" x14ac:dyDescent="0.25">
      <c r="D2539" s="157"/>
    </row>
    <row r="2540" spans="4:4" x14ac:dyDescent="0.25">
      <c r="D2540" s="157"/>
    </row>
    <row r="2541" spans="4:4" x14ac:dyDescent="0.25">
      <c r="D2541" s="157"/>
    </row>
    <row r="2542" spans="4:4" x14ac:dyDescent="0.25">
      <c r="D2542" s="157"/>
    </row>
    <row r="2543" spans="4:4" x14ac:dyDescent="0.25">
      <c r="D2543" s="157"/>
    </row>
    <row r="2544" spans="4:4" x14ac:dyDescent="0.25">
      <c r="D2544" s="157"/>
    </row>
    <row r="2545" spans="4:4" x14ac:dyDescent="0.25">
      <c r="D2545" s="157"/>
    </row>
    <row r="2546" spans="4:4" x14ac:dyDescent="0.25">
      <c r="D2546" s="157"/>
    </row>
    <row r="2547" spans="4:4" x14ac:dyDescent="0.25">
      <c r="D2547" s="157"/>
    </row>
    <row r="2548" spans="4:4" x14ac:dyDescent="0.25">
      <c r="D2548" s="157"/>
    </row>
    <row r="2549" spans="4:4" x14ac:dyDescent="0.25">
      <c r="D2549" s="157"/>
    </row>
    <row r="2550" spans="4:4" x14ac:dyDescent="0.25">
      <c r="D2550" s="157"/>
    </row>
    <row r="2551" spans="4:4" x14ac:dyDescent="0.25">
      <c r="D2551" s="157"/>
    </row>
    <row r="2552" spans="4:4" x14ac:dyDescent="0.25">
      <c r="D2552" s="157"/>
    </row>
    <row r="2553" spans="4:4" x14ac:dyDescent="0.25">
      <c r="D2553" s="157"/>
    </row>
    <row r="2554" spans="4:4" x14ac:dyDescent="0.25">
      <c r="D2554" s="157"/>
    </row>
    <row r="2555" spans="4:4" x14ac:dyDescent="0.25">
      <c r="D2555" s="157"/>
    </row>
    <row r="2556" spans="4:4" x14ac:dyDescent="0.25">
      <c r="D2556" s="157"/>
    </row>
    <row r="2557" spans="4:4" x14ac:dyDescent="0.25">
      <c r="D2557" s="157"/>
    </row>
    <row r="2558" spans="4:4" x14ac:dyDescent="0.25">
      <c r="D2558" s="157"/>
    </row>
    <row r="2559" spans="4:4" x14ac:dyDescent="0.25">
      <c r="D2559" s="157"/>
    </row>
    <row r="2560" spans="4:4" x14ac:dyDescent="0.25">
      <c r="D2560" s="157"/>
    </row>
    <row r="2561" spans="4:4" x14ac:dyDescent="0.25">
      <c r="D2561" s="157"/>
    </row>
    <row r="2562" spans="4:4" x14ac:dyDescent="0.25">
      <c r="D2562" s="157"/>
    </row>
    <row r="2563" spans="4:4" x14ac:dyDescent="0.25">
      <c r="D2563" s="157"/>
    </row>
    <row r="2564" spans="4:4" x14ac:dyDescent="0.25">
      <c r="D2564" s="157"/>
    </row>
    <row r="2565" spans="4:4" x14ac:dyDescent="0.25">
      <c r="D2565" s="157"/>
    </row>
    <row r="2566" spans="4:4" x14ac:dyDescent="0.25">
      <c r="D2566" s="157"/>
    </row>
    <row r="2567" spans="4:4" x14ac:dyDescent="0.25">
      <c r="D2567" s="157"/>
    </row>
    <row r="2568" spans="4:4" x14ac:dyDescent="0.25">
      <c r="D2568" s="157"/>
    </row>
    <row r="2569" spans="4:4" x14ac:dyDescent="0.25">
      <c r="D2569" s="157"/>
    </row>
    <row r="2570" spans="4:4" x14ac:dyDescent="0.25">
      <c r="D2570" s="157"/>
    </row>
    <row r="2571" spans="4:4" x14ac:dyDescent="0.25">
      <c r="D2571" s="157"/>
    </row>
    <row r="2572" spans="4:4" x14ac:dyDescent="0.25">
      <c r="D2572" s="157"/>
    </row>
    <row r="2573" spans="4:4" x14ac:dyDescent="0.25">
      <c r="D2573" s="157"/>
    </row>
    <row r="2574" spans="4:4" x14ac:dyDescent="0.25">
      <c r="D2574" s="157"/>
    </row>
    <row r="2575" spans="4:4" x14ac:dyDescent="0.25">
      <c r="D2575" s="157"/>
    </row>
    <row r="2576" spans="4:4" x14ac:dyDescent="0.25">
      <c r="D2576" s="157"/>
    </row>
    <row r="2577" spans="4:4" x14ac:dyDescent="0.25">
      <c r="D2577" s="157"/>
    </row>
    <row r="2578" spans="4:4" x14ac:dyDescent="0.25">
      <c r="D2578" s="157"/>
    </row>
    <row r="2579" spans="4:4" x14ac:dyDescent="0.25">
      <c r="D2579" s="157"/>
    </row>
    <row r="2580" spans="4:4" x14ac:dyDescent="0.25">
      <c r="D2580" s="157"/>
    </row>
    <row r="2581" spans="4:4" x14ac:dyDescent="0.25">
      <c r="D2581" s="157"/>
    </row>
    <row r="2582" spans="4:4" x14ac:dyDescent="0.25">
      <c r="D2582" s="157"/>
    </row>
    <row r="2583" spans="4:4" x14ac:dyDescent="0.25">
      <c r="D2583" s="157"/>
    </row>
    <row r="2584" spans="4:4" x14ac:dyDescent="0.25">
      <c r="D2584" s="157"/>
    </row>
    <row r="2585" spans="4:4" x14ac:dyDescent="0.25">
      <c r="D2585" s="157"/>
    </row>
    <row r="2586" spans="4:4" x14ac:dyDescent="0.25">
      <c r="D2586" s="157"/>
    </row>
    <row r="2587" spans="4:4" x14ac:dyDescent="0.25">
      <c r="D2587" s="157"/>
    </row>
    <row r="2588" spans="4:4" x14ac:dyDescent="0.25">
      <c r="D2588" s="157"/>
    </row>
    <row r="2589" spans="4:4" x14ac:dyDescent="0.25">
      <c r="D2589" s="157"/>
    </row>
    <row r="2590" spans="4:4" x14ac:dyDescent="0.25">
      <c r="D2590" s="157"/>
    </row>
    <row r="2591" spans="4:4" x14ac:dyDescent="0.25">
      <c r="D2591" s="157"/>
    </row>
    <row r="2592" spans="4:4" x14ac:dyDescent="0.25">
      <c r="D2592" s="157"/>
    </row>
    <row r="2593" spans="4:4" x14ac:dyDescent="0.25">
      <c r="D2593" s="157"/>
    </row>
    <row r="2594" spans="4:4" x14ac:dyDescent="0.25">
      <c r="D2594" s="157"/>
    </row>
    <row r="2595" spans="4:4" x14ac:dyDescent="0.25">
      <c r="D2595" s="157"/>
    </row>
    <row r="2596" spans="4:4" x14ac:dyDescent="0.25">
      <c r="D2596" s="157"/>
    </row>
    <row r="2597" spans="4:4" x14ac:dyDescent="0.25">
      <c r="D2597" s="157"/>
    </row>
    <row r="2598" spans="4:4" x14ac:dyDescent="0.25">
      <c r="D2598" s="157"/>
    </row>
    <row r="2599" spans="4:4" x14ac:dyDescent="0.25">
      <c r="D2599" s="157"/>
    </row>
    <row r="2600" spans="4:4" x14ac:dyDescent="0.25">
      <c r="D2600" s="157"/>
    </row>
    <row r="2601" spans="4:4" x14ac:dyDescent="0.25">
      <c r="D2601" s="157"/>
    </row>
    <row r="2602" spans="4:4" x14ac:dyDescent="0.25">
      <c r="D2602" s="157"/>
    </row>
    <row r="2603" spans="4:4" x14ac:dyDescent="0.25">
      <c r="D2603" s="157"/>
    </row>
    <row r="2604" spans="4:4" x14ac:dyDescent="0.25">
      <c r="D2604" s="157"/>
    </row>
    <row r="2605" spans="4:4" x14ac:dyDescent="0.25">
      <c r="D2605" s="157"/>
    </row>
    <row r="2606" spans="4:4" x14ac:dyDescent="0.25">
      <c r="D2606" s="157"/>
    </row>
    <row r="2607" spans="4:4" x14ac:dyDescent="0.25">
      <c r="D2607" s="157"/>
    </row>
    <row r="2608" spans="4:4" x14ac:dyDescent="0.25">
      <c r="D2608" s="157"/>
    </row>
    <row r="2609" spans="4:4" x14ac:dyDescent="0.25">
      <c r="D2609" s="157"/>
    </row>
    <row r="2610" spans="4:4" x14ac:dyDescent="0.25">
      <c r="D2610" s="157"/>
    </row>
    <row r="2611" spans="4:4" x14ac:dyDescent="0.25">
      <c r="D2611" s="157"/>
    </row>
    <row r="2612" spans="4:4" x14ac:dyDescent="0.25">
      <c r="D2612" s="157"/>
    </row>
    <row r="2613" spans="4:4" x14ac:dyDescent="0.25">
      <c r="D2613" s="157"/>
    </row>
    <row r="2614" spans="4:4" x14ac:dyDescent="0.25">
      <c r="D2614" s="157"/>
    </row>
    <row r="2615" spans="4:4" x14ac:dyDescent="0.25">
      <c r="D2615" s="157"/>
    </row>
    <row r="2616" spans="4:4" x14ac:dyDescent="0.25">
      <c r="D2616" s="157"/>
    </row>
    <row r="2617" spans="4:4" x14ac:dyDescent="0.25">
      <c r="D2617" s="157"/>
    </row>
    <row r="2618" spans="4:4" x14ac:dyDescent="0.25">
      <c r="D2618" s="157"/>
    </row>
    <row r="2619" spans="4:4" x14ac:dyDescent="0.25">
      <c r="D2619" s="157"/>
    </row>
    <row r="2620" spans="4:4" x14ac:dyDescent="0.25">
      <c r="D2620" s="157"/>
    </row>
    <row r="2621" spans="4:4" x14ac:dyDescent="0.25">
      <c r="D2621" s="157"/>
    </row>
    <row r="2622" spans="4:4" x14ac:dyDescent="0.25">
      <c r="D2622" s="157"/>
    </row>
    <row r="2623" spans="4:4" x14ac:dyDescent="0.25">
      <c r="D2623" s="157"/>
    </row>
    <row r="2624" spans="4:4" x14ac:dyDescent="0.25">
      <c r="D2624" s="157"/>
    </row>
    <row r="2625" spans="4:4" x14ac:dyDescent="0.25">
      <c r="D2625" s="157"/>
    </row>
    <row r="2626" spans="4:4" x14ac:dyDescent="0.25">
      <c r="D2626" s="157"/>
    </row>
    <row r="2627" spans="4:4" x14ac:dyDescent="0.25">
      <c r="D2627" s="157"/>
    </row>
    <row r="2628" spans="4:4" x14ac:dyDescent="0.25">
      <c r="D2628" s="157"/>
    </row>
    <row r="2629" spans="4:4" x14ac:dyDescent="0.25">
      <c r="D2629" s="157"/>
    </row>
    <row r="2630" spans="4:4" x14ac:dyDescent="0.25">
      <c r="D2630" s="157"/>
    </row>
    <row r="2631" spans="4:4" x14ac:dyDescent="0.25">
      <c r="D2631" s="157"/>
    </row>
    <row r="2632" spans="4:4" x14ac:dyDescent="0.25">
      <c r="D2632" s="157"/>
    </row>
    <row r="2633" spans="4:4" x14ac:dyDescent="0.25">
      <c r="D2633" s="157"/>
    </row>
    <row r="2634" spans="4:4" x14ac:dyDescent="0.25">
      <c r="D2634" s="157"/>
    </row>
    <row r="2635" spans="4:4" x14ac:dyDescent="0.25">
      <c r="D2635" s="157"/>
    </row>
    <row r="2636" spans="4:4" x14ac:dyDescent="0.25">
      <c r="D2636" s="157"/>
    </row>
    <row r="2637" spans="4:4" x14ac:dyDescent="0.25">
      <c r="D2637" s="157"/>
    </row>
    <row r="2638" spans="4:4" x14ac:dyDescent="0.25">
      <c r="D2638" s="157"/>
    </row>
    <row r="2639" spans="4:4" x14ac:dyDescent="0.25">
      <c r="D2639" s="157"/>
    </row>
    <row r="2640" spans="4:4" x14ac:dyDescent="0.25">
      <c r="D2640" s="157"/>
    </row>
    <row r="2641" spans="4:4" x14ac:dyDescent="0.25">
      <c r="D2641" s="157"/>
    </row>
    <row r="2642" spans="4:4" x14ac:dyDescent="0.25">
      <c r="D2642" s="157"/>
    </row>
    <row r="2643" spans="4:4" x14ac:dyDescent="0.25">
      <c r="D2643" s="157"/>
    </row>
    <row r="2644" spans="4:4" x14ac:dyDescent="0.25">
      <c r="D2644" s="157"/>
    </row>
    <row r="2645" spans="4:4" x14ac:dyDescent="0.25">
      <c r="D2645" s="157"/>
    </row>
    <row r="2646" spans="4:4" x14ac:dyDescent="0.25">
      <c r="D2646" s="157"/>
    </row>
    <row r="2647" spans="4:4" x14ac:dyDescent="0.25">
      <c r="D2647" s="157"/>
    </row>
    <row r="2648" spans="4:4" x14ac:dyDescent="0.25">
      <c r="D2648" s="157"/>
    </row>
    <row r="2649" spans="4:4" x14ac:dyDescent="0.25">
      <c r="D2649" s="157"/>
    </row>
    <row r="2650" spans="4:4" x14ac:dyDescent="0.25">
      <c r="D2650" s="157"/>
    </row>
    <row r="2651" spans="4:4" x14ac:dyDescent="0.25">
      <c r="D2651" s="157"/>
    </row>
    <row r="2652" spans="4:4" x14ac:dyDescent="0.25">
      <c r="D2652" s="157"/>
    </row>
    <row r="2653" spans="4:4" x14ac:dyDescent="0.25">
      <c r="D2653" s="157"/>
    </row>
    <row r="2654" spans="4:4" x14ac:dyDescent="0.25">
      <c r="D2654" s="157"/>
    </row>
    <row r="2655" spans="4:4" x14ac:dyDescent="0.25">
      <c r="D2655" s="157"/>
    </row>
    <row r="2656" spans="4:4" x14ac:dyDescent="0.25">
      <c r="D2656" s="157"/>
    </row>
    <row r="2657" spans="4:4" x14ac:dyDescent="0.25">
      <c r="D2657" s="157"/>
    </row>
    <row r="2658" spans="4:4" x14ac:dyDescent="0.25">
      <c r="D2658" s="157"/>
    </row>
    <row r="2659" spans="4:4" x14ac:dyDescent="0.25">
      <c r="D2659" s="157"/>
    </row>
    <row r="2660" spans="4:4" x14ac:dyDescent="0.25">
      <c r="D2660" s="157"/>
    </row>
    <row r="2661" spans="4:4" x14ac:dyDescent="0.25">
      <c r="D2661" s="157"/>
    </row>
    <row r="2662" spans="4:4" x14ac:dyDescent="0.25">
      <c r="D2662" s="157"/>
    </row>
    <row r="2663" spans="4:4" x14ac:dyDescent="0.25">
      <c r="D2663" s="157"/>
    </row>
    <row r="2664" spans="4:4" x14ac:dyDescent="0.25">
      <c r="D2664" s="157"/>
    </row>
    <row r="2665" spans="4:4" x14ac:dyDescent="0.25">
      <c r="D2665" s="157"/>
    </row>
    <row r="2666" spans="4:4" x14ac:dyDescent="0.25">
      <c r="D2666" s="157"/>
    </row>
    <row r="2667" spans="4:4" x14ac:dyDescent="0.25">
      <c r="D2667" s="157"/>
    </row>
    <row r="2668" spans="4:4" x14ac:dyDescent="0.25">
      <c r="D2668" s="157"/>
    </row>
    <row r="2669" spans="4:4" x14ac:dyDescent="0.25">
      <c r="D2669" s="157"/>
    </row>
    <row r="2670" spans="4:4" x14ac:dyDescent="0.25">
      <c r="D2670" s="157"/>
    </row>
    <row r="2671" spans="4:4" x14ac:dyDescent="0.25">
      <c r="D2671" s="157"/>
    </row>
    <row r="2672" spans="4:4" x14ac:dyDescent="0.25">
      <c r="D2672" s="157"/>
    </row>
    <row r="2673" spans="4:4" x14ac:dyDescent="0.25">
      <c r="D2673" s="157"/>
    </row>
    <row r="2674" spans="4:4" x14ac:dyDescent="0.25">
      <c r="D2674" s="157"/>
    </row>
    <row r="2675" spans="4:4" x14ac:dyDescent="0.25">
      <c r="D2675" s="157"/>
    </row>
    <row r="2676" spans="4:4" x14ac:dyDescent="0.25">
      <c r="D2676" s="157"/>
    </row>
    <row r="2677" spans="4:4" x14ac:dyDescent="0.25">
      <c r="D2677" s="157"/>
    </row>
    <row r="2678" spans="4:4" x14ac:dyDescent="0.25">
      <c r="D2678" s="157"/>
    </row>
    <row r="2679" spans="4:4" x14ac:dyDescent="0.25">
      <c r="D2679" s="157"/>
    </row>
    <row r="2680" spans="4:4" x14ac:dyDescent="0.25">
      <c r="D2680" s="157"/>
    </row>
    <row r="2681" spans="4:4" x14ac:dyDescent="0.25">
      <c r="D2681" s="157"/>
    </row>
    <row r="2682" spans="4:4" x14ac:dyDescent="0.25">
      <c r="D2682" s="157"/>
    </row>
    <row r="2683" spans="4:4" x14ac:dyDescent="0.25">
      <c r="D2683" s="157"/>
    </row>
    <row r="2684" spans="4:4" x14ac:dyDescent="0.25">
      <c r="D2684" s="157"/>
    </row>
    <row r="2685" spans="4:4" x14ac:dyDescent="0.25">
      <c r="D2685" s="157"/>
    </row>
    <row r="2686" spans="4:4" x14ac:dyDescent="0.25">
      <c r="D2686" s="157"/>
    </row>
    <row r="2687" spans="4:4" x14ac:dyDescent="0.25">
      <c r="D2687" s="157"/>
    </row>
    <row r="2688" spans="4:4" x14ac:dyDescent="0.25">
      <c r="D2688" s="157"/>
    </row>
    <row r="2689" spans="4:4" x14ac:dyDescent="0.25">
      <c r="D2689" s="157"/>
    </row>
    <row r="2690" spans="4:4" x14ac:dyDescent="0.25">
      <c r="D2690" s="157"/>
    </row>
    <row r="2691" spans="4:4" x14ac:dyDescent="0.25">
      <c r="D2691" s="157"/>
    </row>
    <row r="2692" spans="4:4" x14ac:dyDescent="0.25">
      <c r="D2692" s="157"/>
    </row>
    <row r="2693" spans="4:4" x14ac:dyDescent="0.25">
      <c r="D2693" s="157"/>
    </row>
    <row r="2694" spans="4:4" x14ac:dyDescent="0.25">
      <c r="D2694" s="157"/>
    </row>
    <row r="2695" spans="4:4" x14ac:dyDescent="0.25">
      <c r="D2695" s="157"/>
    </row>
    <row r="2696" spans="4:4" x14ac:dyDescent="0.25">
      <c r="D2696" s="157"/>
    </row>
    <row r="2697" spans="4:4" x14ac:dyDescent="0.25">
      <c r="D2697" s="157"/>
    </row>
    <row r="2698" spans="4:4" x14ac:dyDescent="0.25">
      <c r="D2698" s="157"/>
    </row>
    <row r="2699" spans="4:4" x14ac:dyDescent="0.25">
      <c r="D2699" s="157"/>
    </row>
    <row r="2700" spans="4:4" x14ac:dyDescent="0.25">
      <c r="D2700" s="157"/>
    </row>
    <row r="2701" spans="4:4" x14ac:dyDescent="0.25">
      <c r="D2701" s="157"/>
    </row>
    <row r="2702" spans="4:4" x14ac:dyDescent="0.25">
      <c r="D2702" s="157"/>
    </row>
    <row r="2703" spans="4:4" x14ac:dyDescent="0.25">
      <c r="D2703" s="157"/>
    </row>
    <row r="2704" spans="4:4" x14ac:dyDescent="0.25">
      <c r="D2704" s="157"/>
    </row>
    <row r="2705" spans="4:4" x14ac:dyDescent="0.25">
      <c r="D2705" s="157"/>
    </row>
    <row r="2706" spans="4:4" x14ac:dyDescent="0.25">
      <c r="D2706" s="157"/>
    </row>
    <row r="2707" spans="4:4" x14ac:dyDescent="0.25">
      <c r="D2707" s="157"/>
    </row>
    <row r="2708" spans="4:4" x14ac:dyDescent="0.25">
      <c r="D2708" s="157"/>
    </row>
    <row r="2709" spans="4:4" x14ac:dyDescent="0.25">
      <c r="D2709" s="157"/>
    </row>
    <row r="2710" spans="4:4" x14ac:dyDescent="0.25">
      <c r="D2710" s="157"/>
    </row>
    <row r="2711" spans="4:4" x14ac:dyDescent="0.25">
      <c r="D2711" s="157"/>
    </row>
    <row r="2712" spans="4:4" x14ac:dyDescent="0.25">
      <c r="D2712" s="157"/>
    </row>
    <row r="2713" spans="4:4" x14ac:dyDescent="0.25">
      <c r="D2713" s="157"/>
    </row>
    <row r="2714" spans="4:4" x14ac:dyDescent="0.25">
      <c r="D2714" s="157"/>
    </row>
    <row r="2715" spans="4:4" x14ac:dyDescent="0.25">
      <c r="D2715" s="157"/>
    </row>
    <row r="2716" spans="4:4" x14ac:dyDescent="0.25">
      <c r="D2716" s="157"/>
    </row>
    <row r="2717" spans="4:4" x14ac:dyDescent="0.25">
      <c r="D2717" s="157"/>
    </row>
    <row r="2718" spans="4:4" x14ac:dyDescent="0.25">
      <c r="D2718" s="157"/>
    </row>
    <row r="2719" spans="4:4" x14ac:dyDescent="0.25">
      <c r="D2719" s="157"/>
    </row>
    <row r="2720" spans="4:4" x14ac:dyDescent="0.25">
      <c r="D2720" s="157"/>
    </row>
    <row r="2721" spans="4:4" x14ac:dyDescent="0.25">
      <c r="D2721" s="157"/>
    </row>
    <row r="2722" spans="4:4" x14ac:dyDescent="0.25">
      <c r="D2722" s="157"/>
    </row>
    <row r="2723" spans="4:4" x14ac:dyDescent="0.25">
      <c r="D2723" s="157"/>
    </row>
    <row r="2724" spans="4:4" x14ac:dyDescent="0.25">
      <c r="D2724" s="157"/>
    </row>
    <row r="2725" spans="4:4" x14ac:dyDescent="0.25">
      <c r="D2725" s="157"/>
    </row>
    <row r="2726" spans="4:4" x14ac:dyDescent="0.25">
      <c r="D2726" s="157"/>
    </row>
    <row r="2727" spans="4:4" x14ac:dyDescent="0.25">
      <c r="D2727" s="157"/>
    </row>
    <row r="2728" spans="4:4" x14ac:dyDescent="0.25">
      <c r="D2728" s="157"/>
    </row>
    <row r="2729" spans="4:4" x14ac:dyDescent="0.25">
      <c r="D2729" s="157"/>
    </row>
    <row r="2730" spans="4:4" x14ac:dyDescent="0.25">
      <c r="D2730" s="157"/>
    </row>
    <row r="2731" spans="4:4" x14ac:dyDescent="0.25">
      <c r="D2731" s="157"/>
    </row>
    <row r="2732" spans="4:4" x14ac:dyDescent="0.25">
      <c r="D2732" s="157"/>
    </row>
    <row r="2733" spans="4:4" x14ac:dyDescent="0.25">
      <c r="D2733" s="157"/>
    </row>
    <row r="2734" spans="4:4" x14ac:dyDescent="0.25">
      <c r="D2734" s="157"/>
    </row>
    <row r="2735" spans="4:4" x14ac:dyDescent="0.25">
      <c r="D2735" s="157"/>
    </row>
    <row r="2736" spans="4:4" x14ac:dyDescent="0.25">
      <c r="D2736" s="157"/>
    </row>
    <row r="2737" spans="4:4" x14ac:dyDescent="0.25">
      <c r="D2737" s="157"/>
    </row>
    <row r="2738" spans="4:4" x14ac:dyDescent="0.25">
      <c r="D2738" s="157"/>
    </row>
    <row r="2739" spans="4:4" x14ac:dyDescent="0.25">
      <c r="D2739" s="157"/>
    </row>
    <row r="2740" spans="4:4" x14ac:dyDescent="0.25">
      <c r="D2740" s="157"/>
    </row>
    <row r="2741" spans="4:4" x14ac:dyDescent="0.25">
      <c r="D2741" s="157"/>
    </row>
    <row r="2742" spans="4:4" x14ac:dyDescent="0.25">
      <c r="D2742" s="157"/>
    </row>
    <row r="2743" spans="4:4" x14ac:dyDescent="0.25">
      <c r="D2743" s="157"/>
    </row>
    <row r="2744" spans="4:4" x14ac:dyDescent="0.25">
      <c r="D2744" s="157"/>
    </row>
    <row r="2745" spans="4:4" x14ac:dyDescent="0.25">
      <c r="D2745" s="157"/>
    </row>
    <row r="2746" spans="4:4" x14ac:dyDescent="0.25">
      <c r="D2746" s="157"/>
    </row>
    <row r="2747" spans="4:4" x14ac:dyDescent="0.25">
      <c r="D2747" s="157"/>
    </row>
    <row r="2748" spans="4:4" x14ac:dyDescent="0.25">
      <c r="D2748" s="157"/>
    </row>
    <row r="2749" spans="4:4" x14ac:dyDescent="0.25">
      <c r="D2749" s="157"/>
    </row>
    <row r="2750" spans="4:4" x14ac:dyDescent="0.25">
      <c r="D2750" s="157"/>
    </row>
    <row r="2751" spans="4:4" x14ac:dyDescent="0.25">
      <c r="D2751" s="157"/>
    </row>
    <row r="2752" spans="4:4" x14ac:dyDescent="0.25">
      <c r="D2752" s="157"/>
    </row>
    <row r="2753" spans="4:4" x14ac:dyDescent="0.25">
      <c r="D2753" s="157"/>
    </row>
    <row r="2754" spans="4:4" x14ac:dyDescent="0.25">
      <c r="D2754" s="157"/>
    </row>
    <row r="2755" spans="4:4" x14ac:dyDescent="0.25">
      <c r="D2755" s="157"/>
    </row>
    <row r="2756" spans="4:4" x14ac:dyDescent="0.25">
      <c r="D2756" s="157"/>
    </row>
    <row r="2757" spans="4:4" x14ac:dyDescent="0.25">
      <c r="D2757" s="157"/>
    </row>
    <row r="2758" spans="4:4" x14ac:dyDescent="0.25">
      <c r="D2758" s="157"/>
    </row>
    <row r="2759" spans="4:4" x14ac:dyDescent="0.25">
      <c r="D2759" s="157"/>
    </row>
    <row r="2760" spans="4:4" x14ac:dyDescent="0.25">
      <c r="D2760" s="157"/>
    </row>
    <row r="2761" spans="4:4" x14ac:dyDescent="0.25">
      <c r="D2761" s="157"/>
    </row>
    <row r="2762" spans="4:4" x14ac:dyDescent="0.25">
      <c r="D2762" s="157"/>
    </row>
    <row r="2763" spans="4:4" x14ac:dyDescent="0.25">
      <c r="D2763" s="157"/>
    </row>
    <row r="2764" spans="4:4" x14ac:dyDescent="0.25">
      <c r="D2764" s="157"/>
    </row>
    <row r="2765" spans="4:4" x14ac:dyDescent="0.25">
      <c r="D2765" s="157"/>
    </row>
    <row r="2766" spans="4:4" x14ac:dyDescent="0.25">
      <c r="D2766" s="157"/>
    </row>
    <row r="2767" spans="4:4" x14ac:dyDescent="0.25">
      <c r="D2767" s="157"/>
    </row>
    <row r="2768" spans="4:4" x14ac:dyDescent="0.25">
      <c r="D2768" s="157"/>
    </row>
    <row r="2769" spans="4:4" x14ac:dyDescent="0.25">
      <c r="D2769" s="157"/>
    </row>
    <row r="2770" spans="4:4" x14ac:dyDescent="0.25">
      <c r="D2770" s="157"/>
    </row>
    <row r="2771" spans="4:4" x14ac:dyDescent="0.25">
      <c r="D2771" s="157"/>
    </row>
    <row r="2772" spans="4:4" x14ac:dyDescent="0.25">
      <c r="D2772" s="157"/>
    </row>
    <row r="2773" spans="4:4" x14ac:dyDescent="0.25">
      <c r="D2773" s="157"/>
    </row>
    <row r="2774" spans="4:4" x14ac:dyDescent="0.25">
      <c r="D2774" s="157"/>
    </row>
    <row r="2775" spans="4:4" x14ac:dyDescent="0.25">
      <c r="D2775" s="157"/>
    </row>
    <row r="2776" spans="4:4" x14ac:dyDescent="0.25">
      <c r="D2776" s="157"/>
    </row>
    <row r="2777" spans="4:4" x14ac:dyDescent="0.25">
      <c r="D2777" s="157"/>
    </row>
    <row r="2778" spans="4:4" x14ac:dyDescent="0.25">
      <c r="D2778" s="157"/>
    </row>
    <row r="2779" spans="4:4" x14ac:dyDescent="0.25">
      <c r="D2779" s="157"/>
    </row>
    <row r="2780" spans="4:4" x14ac:dyDescent="0.25">
      <c r="D2780" s="157"/>
    </row>
    <row r="2781" spans="4:4" x14ac:dyDescent="0.25">
      <c r="D2781" s="157"/>
    </row>
    <row r="2782" spans="4:4" x14ac:dyDescent="0.25">
      <c r="D2782" s="157"/>
    </row>
    <row r="2783" spans="4:4" x14ac:dyDescent="0.25">
      <c r="D2783" s="157"/>
    </row>
    <row r="2784" spans="4:4" x14ac:dyDescent="0.25">
      <c r="D2784" s="157"/>
    </row>
    <row r="2785" spans="4:4" x14ac:dyDescent="0.25">
      <c r="D2785" s="157"/>
    </row>
    <row r="2786" spans="4:4" x14ac:dyDescent="0.25">
      <c r="D2786" s="157"/>
    </row>
    <row r="2787" spans="4:4" x14ac:dyDescent="0.25">
      <c r="D2787" s="157"/>
    </row>
    <row r="2788" spans="4:4" x14ac:dyDescent="0.25">
      <c r="D2788" s="157"/>
    </row>
    <row r="2789" spans="4:4" x14ac:dyDescent="0.25">
      <c r="D2789" s="157"/>
    </row>
    <row r="2790" spans="4:4" x14ac:dyDescent="0.25">
      <c r="D2790" s="157"/>
    </row>
    <row r="2791" spans="4:4" x14ac:dyDescent="0.25">
      <c r="D2791" s="157"/>
    </row>
    <row r="2792" spans="4:4" x14ac:dyDescent="0.25">
      <c r="D2792" s="157"/>
    </row>
    <row r="2793" spans="4:4" x14ac:dyDescent="0.25">
      <c r="D2793" s="157"/>
    </row>
    <row r="2794" spans="4:4" x14ac:dyDescent="0.25">
      <c r="D2794" s="157"/>
    </row>
    <row r="2795" spans="4:4" x14ac:dyDescent="0.25">
      <c r="D2795" s="157"/>
    </row>
    <row r="2796" spans="4:4" x14ac:dyDescent="0.25">
      <c r="D2796" s="157"/>
    </row>
    <row r="2797" spans="4:4" x14ac:dyDescent="0.25">
      <c r="D2797" s="157"/>
    </row>
    <row r="2798" spans="4:4" x14ac:dyDescent="0.25">
      <c r="D2798" s="157"/>
    </row>
    <row r="2799" spans="4:4" x14ac:dyDescent="0.25">
      <c r="D2799" s="157"/>
    </row>
    <row r="2800" spans="4:4" x14ac:dyDescent="0.25">
      <c r="D2800" s="157"/>
    </row>
    <row r="2801" spans="4:4" x14ac:dyDescent="0.25">
      <c r="D2801" s="157"/>
    </row>
    <row r="2802" spans="4:4" x14ac:dyDescent="0.25">
      <c r="D2802" s="157"/>
    </row>
    <row r="2803" spans="4:4" x14ac:dyDescent="0.25">
      <c r="D2803" s="157"/>
    </row>
    <row r="2804" spans="4:4" x14ac:dyDescent="0.25">
      <c r="D2804" s="157"/>
    </row>
    <row r="2805" spans="4:4" x14ac:dyDescent="0.25">
      <c r="D2805" s="157"/>
    </row>
    <row r="2806" spans="4:4" x14ac:dyDescent="0.25">
      <c r="D2806" s="157"/>
    </row>
    <row r="2807" spans="4:4" x14ac:dyDescent="0.25">
      <c r="D2807" s="157"/>
    </row>
    <row r="2808" spans="4:4" x14ac:dyDescent="0.25">
      <c r="D2808" s="157"/>
    </row>
    <row r="2809" spans="4:4" x14ac:dyDescent="0.25">
      <c r="D2809" s="157"/>
    </row>
    <row r="2810" spans="4:4" x14ac:dyDescent="0.25">
      <c r="D2810" s="157"/>
    </row>
    <row r="2811" spans="4:4" x14ac:dyDescent="0.25">
      <c r="D2811" s="157"/>
    </row>
    <row r="2812" spans="4:4" x14ac:dyDescent="0.25">
      <c r="D2812" s="157"/>
    </row>
    <row r="2813" spans="4:4" x14ac:dyDescent="0.25">
      <c r="D2813" s="157"/>
    </row>
    <row r="2814" spans="4:4" x14ac:dyDescent="0.25">
      <c r="D2814" s="157"/>
    </row>
    <row r="2815" spans="4:4" x14ac:dyDescent="0.25">
      <c r="D2815" s="157"/>
    </row>
    <row r="2816" spans="4:4" x14ac:dyDescent="0.25">
      <c r="D2816" s="157"/>
    </row>
    <row r="2817" spans="4:4" x14ac:dyDescent="0.25">
      <c r="D2817" s="157"/>
    </row>
    <row r="2818" spans="4:4" x14ac:dyDescent="0.25">
      <c r="D2818" s="157"/>
    </row>
    <row r="2819" spans="4:4" x14ac:dyDescent="0.25">
      <c r="D2819" s="157"/>
    </row>
    <row r="2820" spans="4:4" x14ac:dyDescent="0.25">
      <c r="D2820" s="157"/>
    </row>
    <row r="2821" spans="4:4" x14ac:dyDescent="0.25">
      <c r="D2821" s="157"/>
    </row>
    <row r="2822" spans="4:4" x14ac:dyDescent="0.25">
      <c r="D2822" s="157"/>
    </row>
    <row r="2823" spans="4:4" x14ac:dyDescent="0.25">
      <c r="D2823" s="157"/>
    </row>
    <row r="2824" spans="4:4" x14ac:dyDescent="0.25">
      <c r="D2824" s="157"/>
    </row>
    <row r="2825" spans="4:4" x14ac:dyDescent="0.25">
      <c r="D2825" s="157"/>
    </row>
    <row r="2826" spans="4:4" x14ac:dyDescent="0.25">
      <c r="D2826" s="157"/>
    </row>
    <row r="2827" spans="4:4" x14ac:dyDescent="0.25">
      <c r="D2827" s="157"/>
    </row>
    <row r="2828" spans="4:4" x14ac:dyDescent="0.25">
      <c r="D2828" s="157"/>
    </row>
    <row r="2829" spans="4:4" x14ac:dyDescent="0.25">
      <c r="D2829" s="157"/>
    </row>
    <row r="2830" spans="4:4" x14ac:dyDescent="0.25">
      <c r="D2830" s="157"/>
    </row>
    <row r="2831" spans="4:4" x14ac:dyDescent="0.25">
      <c r="D2831" s="157"/>
    </row>
    <row r="2832" spans="4:4" x14ac:dyDescent="0.25">
      <c r="D2832" s="157"/>
    </row>
    <row r="2833" spans="4:4" x14ac:dyDescent="0.25">
      <c r="D2833" s="157"/>
    </row>
    <row r="2834" spans="4:4" x14ac:dyDescent="0.25">
      <c r="D2834" s="157"/>
    </row>
    <row r="2835" spans="4:4" x14ac:dyDescent="0.25">
      <c r="D2835" s="157"/>
    </row>
    <row r="2836" spans="4:4" x14ac:dyDescent="0.25">
      <c r="D2836" s="157"/>
    </row>
    <row r="2837" spans="4:4" x14ac:dyDescent="0.25">
      <c r="D2837" s="157"/>
    </row>
    <row r="2838" spans="4:4" x14ac:dyDescent="0.25">
      <c r="D2838" s="157"/>
    </row>
    <row r="2839" spans="4:4" x14ac:dyDescent="0.25">
      <c r="D2839" s="157"/>
    </row>
    <row r="2840" spans="4:4" x14ac:dyDescent="0.25">
      <c r="D2840" s="157"/>
    </row>
    <row r="2841" spans="4:4" x14ac:dyDescent="0.25">
      <c r="D2841" s="157"/>
    </row>
    <row r="2842" spans="4:4" x14ac:dyDescent="0.25">
      <c r="D2842" s="157"/>
    </row>
    <row r="2843" spans="4:4" x14ac:dyDescent="0.25">
      <c r="D2843" s="157"/>
    </row>
    <row r="2844" spans="4:4" x14ac:dyDescent="0.25">
      <c r="D2844" s="157"/>
    </row>
    <row r="2845" spans="4:4" x14ac:dyDescent="0.25">
      <c r="D2845" s="157"/>
    </row>
    <row r="2846" spans="4:4" x14ac:dyDescent="0.25">
      <c r="D2846" s="157"/>
    </row>
    <row r="2847" spans="4:4" x14ac:dyDescent="0.25">
      <c r="D2847" s="157"/>
    </row>
    <row r="2848" spans="4:4" x14ac:dyDescent="0.25">
      <c r="D2848" s="157"/>
    </row>
    <row r="2849" spans="4:4" x14ac:dyDescent="0.25">
      <c r="D2849" s="157"/>
    </row>
    <row r="2850" spans="4:4" x14ac:dyDescent="0.25">
      <c r="D2850" s="157"/>
    </row>
    <row r="2851" spans="4:4" x14ac:dyDescent="0.25">
      <c r="D2851" s="157"/>
    </row>
    <row r="2852" spans="4:4" x14ac:dyDescent="0.25">
      <c r="D2852" s="157"/>
    </row>
    <row r="2853" spans="4:4" x14ac:dyDescent="0.25">
      <c r="D2853" s="157"/>
    </row>
    <row r="2854" spans="4:4" x14ac:dyDescent="0.25">
      <c r="D2854" s="157"/>
    </row>
    <row r="2855" spans="4:4" x14ac:dyDescent="0.25">
      <c r="D2855" s="157"/>
    </row>
    <row r="2856" spans="4:4" x14ac:dyDescent="0.25">
      <c r="D2856" s="157"/>
    </row>
    <row r="2857" spans="4:4" x14ac:dyDescent="0.25">
      <c r="D2857" s="157"/>
    </row>
    <row r="2858" spans="4:4" x14ac:dyDescent="0.25">
      <c r="D2858" s="157"/>
    </row>
    <row r="2859" spans="4:4" x14ac:dyDescent="0.25">
      <c r="D2859" s="157"/>
    </row>
    <row r="2860" spans="4:4" x14ac:dyDescent="0.25">
      <c r="D2860" s="157"/>
    </row>
    <row r="2861" spans="4:4" x14ac:dyDescent="0.25">
      <c r="D2861" s="157"/>
    </row>
    <row r="2862" spans="4:4" x14ac:dyDescent="0.25">
      <c r="D2862" s="157"/>
    </row>
    <row r="2863" spans="4:4" x14ac:dyDescent="0.25">
      <c r="D2863" s="157"/>
    </row>
    <row r="2864" spans="4:4" x14ac:dyDescent="0.25">
      <c r="D2864" s="157"/>
    </row>
    <row r="2865" spans="4:4" x14ac:dyDescent="0.25">
      <c r="D2865" s="157"/>
    </row>
    <row r="2866" spans="4:4" x14ac:dyDescent="0.25">
      <c r="D2866" s="157"/>
    </row>
    <row r="2867" spans="4:4" x14ac:dyDescent="0.25">
      <c r="D2867" s="157"/>
    </row>
    <row r="2868" spans="4:4" x14ac:dyDescent="0.25">
      <c r="D2868" s="157"/>
    </row>
    <row r="2869" spans="4:4" x14ac:dyDescent="0.25">
      <c r="D2869" s="157"/>
    </row>
    <row r="2870" spans="4:4" x14ac:dyDescent="0.25">
      <c r="D2870" s="157"/>
    </row>
    <row r="2871" spans="4:4" x14ac:dyDescent="0.25">
      <c r="D2871" s="157"/>
    </row>
    <row r="2872" spans="4:4" x14ac:dyDescent="0.25">
      <c r="D2872" s="157"/>
    </row>
    <row r="2873" spans="4:4" x14ac:dyDescent="0.25">
      <c r="D2873" s="157"/>
    </row>
    <row r="2874" spans="4:4" x14ac:dyDescent="0.25">
      <c r="D2874" s="157"/>
    </row>
    <row r="2875" spans="4:4" x14ac:dyDescent="0.25">
      <c r="D2875" s="157"/>
    </row>
    <row r="2876" spans="4:4" x14ac:dyDescent="0.25">
      <c r="D2876" s="157"/>
    </row>
    <row r="2877" spans="4:4" x14ac:dyDescent="0.25">
      <c r="D2877" s="157"/>
    </row>
    <row r="2878" spans="4:4" x14ac:dyDescent="0.25">
      <c r="D2878" s="157"/>
    </row>
    <row r="2879" spans="4:4" x14ac:dyDescent="0.25">
      <c r="D2879" s="157"/>
    </row>
    <row r="2880" spans="4:4" x14ac:dyDescent="0.25">
      <c r="D2880" s="157"/>
    </row>
    <row r="2881" spans="4:4" x14ac:dyDescent="0.25">
      <c r="D2881" s="157"/>
    </row>
    <row r="2882" spans="4:4" x14ac:dyDescent="0.25">
      <c r="D2882" s="157"/>
    </row>
    <row r="2883" spans="4:4" x14ac:dyDescent="0.25">
      <c r="D2883" s="157"/>
    </row>
    <row r="2884" spans="4:4" x14ac:dyDescent="0.25">
      <c r="D2884" s="157"/>
    </row>
    <row r="2885" spans="4:4" x14ac:dyDescent="0.25">
      <c r="D2885" s="157"/>
    </row>
    <row r="2886" spans="4:4" x14ac:dyDescent="0.25">
      <c r="D2886" s="157"/>
    </row>
    <row r="2887" spans="4:4" x14ac:dyDescent="0.25">
      <c r="D2887" s="157"/>
    </row>
    <row r="2888" spans="4:4" x14ac:dyDescent="0.25">
      <c r="D2888" s="157"/>
    </row>
    <row r="2889" spans="4:4" x14ac:dyDescent="0.25">
      <c r="D2889" s="157"/>
    </row>
    <row r="2890" spans="4:4" x14ac:dyDescent="0.25">
      <c r="D2890" s="157"/>
    </row>
    <row r="2891" spans="4:4" x14ac:dyDescent="0.25">
      <c r="D2891" s="157"/>
    </row>
    <row r="2892" spans="4:4" x14ac:dyDescent="0.25">
      <c r="D2892" s="157"/>
    </row>
    <row r="2893" spans="4:4" x14ac:dyDescent="0.25">
      <c r="D2893" s="157"/>
    </row>
    <row r="2894" spans="4:4" x14ac:dyDescent="0.25">
      <c r="D2894" s="157"/>
    </row>
    <row r="2895" spans="4:4" x14ac:dyDescent="0.25">
      <c r="D2895" s="157"/>
    </row>
    <row r="2896" spans="4:4" x14ac:dyDescent="0.25">
      <c r="D2896" s="157"/>
    </row>
    <row r="2897" spans="4:4" x14ac:dyDescent="0.25">
      <c r="D2897" s="157"/>
    </row>
    <row r="2898" spans="4:4" x14ac:dyDescent="0.25">
      <c r="D2898" s="157"/>
    </row>
    <row r="2899" spans="4:4" x14ac:dyDescent="0.25">
      <c r="D2899" s="157"/>
    </row>
    <row r="2900" spans="4:4" x14ac:dyDescent="0.25">
      <c r="D2900" s="157"/>
    </row>
    <row r="2901" spans="4:4" x14ac:dyDescent="0.25">
      <c r="D2901" s="157"/>
    </row>
    <row r="2902" spans="4:4" x14ac:dyDescent="0.25">
      <c r="D2902" s="157"/>
    </row>
    <row r="2903" spans="4:4" x14ac:dyDescent="0.25">
      <c r="D2903" s="157"/>
    </row>
    <row r="2904" spans="4:4" x14ac:dyDescent="0.25">
      <c r="D2904" s="157"/>
    </row>
    <row r="2905" spans="4:4" x14ac:dyDescent="0.25">
      <c r="D2905" s="157"/>
    </row>
    <row r="2906" spans="4:4" x14ac:dyDescent="0.25">
      <c r="D2906" s="157"/>
    </row>
    <row r="2907" spans="4:4" x14ac:dyDescent="0.25">
      <c r="D2907" s="157"/>
    </row>
    <row r="2908" spans="4:4" x14ac:dyDescent="0.25">
      <c r="D2908" s="157"/>
    </row>
    <row r="2909" spans="4:4" x14ac:dyDescent="0.25">
      <c r="D2909" s="157"/>
    </row>
    <row r="2910" spans="4:4" x14ac:dyDescent="0.25">
      <c r="D2910" s="157"/>
    </row>
    <row r="2911" spans="4:4" x14ac:dyDescent="0.25">
      <c r="D2911" s="157"/>
    </row>
    <row r="2912" spans="4:4" x14ac:dyDescent="0.25">
      <c r="D2912" s="157"/>
    </row>
    <row r="2913" spans="4:4" x14ac:dyDescent="0.25">
      <c r="D2913" s="157"/>
    </row>
    <row r="2914" spans="4:4" x14ac:dyDescent="0.25">
      <c r="D2914" s="157"/>
    </row>
    <row r="2915" spans="4:4" x14ac:dyDescent="0.25">
      <c r="D2915" s="157"/>
    </row>
    <row r="2916" spans="4:4" x14ac:dyDescent="0.25">
      <c r="D2916" s="157"/>
    </row>
    <row r="2917" spans="4:4" x14ac:dyDescent="0.25">
      <c r="D2917" s="157"/>
    </row>
    <row r="2918" spans="4:4" x14ac:dyDescent="0.25">
      <c r="D2918" s="157"/>
    </row>
    <row r="2919" spans="4:4" x14ac:dyDescent="0.25">
      <c r="D2919" s="157"/>
    </row>
    <row r="2920" spans="4:4" x14ac:dyDescent="0.25">
      <c r="D2920" s="157"/>
    </row>
    <row r="2921" spans="4:4" x14ac:dyDescent="0.25">
      <c r="D2921" s="157"/>
    </row>
    <row r="2922" spans="4:4" x14ac:dyDescent="0.25">
      <c r="D2922" s="157"/>
    </row>
    <row r="2923" spans="4:4" x14ac:dyDescent="0.25">
      <c r="D2923" s="157"/>
    </row>
    <row r="2924" spans="4:4" x14ac:dyDescent="0.25">
      <c r="D2924" s="157"/>
    </row>
    <row r="2925" spans="4:4" x14ac:dyDescent="0.25">
      <c r="D2925" s="157"/>
    </row>
    <row r="2926" spans="4:4" x14ac:dyDescent="0.25">
      <c r="D2926" s="157"/>
    </row>
    <row r="2927" spans="4:4" x14ac:dyDescent="0.25">
      <c r="D2927" s="157"/>
    </row>
    <row r="2928" spans="4:4" x14ac:dyDescent="0.25">
      <c r="D2928" s="157"/>
    </row>
    <row r="2929" spans="4:4" x14ac:dyDescent="0.25">
      <c r="D2929" s="157"/>
    </row>
    <row r="2930" spans="4:4" x14ac:dyDescent="0.25">
      <c r="D2930" s="157"/>
    </row>
    <row r="2931" spans="4:4" x14ac:dyDescent="0.25">
      <c r="D2931" s="157"/>
    </row>
    <row r="2932" spans="4:4" x14ac:dyDescent="0.25">
      <c r="D2932" s="157"/>
    </row>
    <row r="2933" spans="4:4" x14ac:dyDescent="0.25">
      <c r="D2933" s="157"/>
    </row>
    <row r="2934" spans="4:4" x14ac:dyDescent="0.25">
      <c r="D2934" s="157"/>
    </row>
    <row r="2935" spans="4:4" x14ac:dyDescent="0.25">
      <c r="D2935" s="157"/>
    </row>
    <row r="2936" spans="4:4" x14ac:dyDescent="0.25">
      <c r="D2936" s="157"/>
    </row>
    <row r="2937" spans="4:4" x14ac:dyDescent="0.25">
      <c r="D2937" s="157"/>
    </row>
    <row r="2938" spans="4:4" x14ac:dyDescent="0.25">
      <c r="D2938" s="157"/>
    </row>
    <row r="2939" spans="4:4" x14ac:dyDescent="0.25">
      <c r="D2939" s="157"/>
    </row>
    <row r="2940" spans="4:4" x14ac:dyDescent="0.25">
      <c r="D2940" s="157"/>
    </row>
    <row r="2941" spans="4:4" x14ac:dyDescent="0.25">
      <c r="D2941" s="157"/>
    </row>
    <row r="2942" spans="4:4" x14ac:dyDescent="0.25">
      <c r="D2942" s="157"/>
    </row>
    <row r="2943" spans="4:4" x14ac:dyDescent="0.25">
      <c r="D2943" s="157"/>
    </row>
    <row r="2944" spans="4:4" x14ac:dyDescent="0.25">
      <c r="D2944" s="157"/>
    </row>
    <row r="2945" spans="4:4" x14ac:dyDescent="0.25">
      <c r="D2945" s="157"/>
    </row>
    <row r="2946" spans="4:4" x14ac:dyDescent="0.25">
      <c r="D2946" s="157"/>
    </row>
    <row r="2947" spans="4:4" x14ac:dyDescent="0.25">
      <c r="D2947" s="157"/>
    </row>
    <row r="2948" spans="4:4" x14ac:dyDescent="0.25">
      <c r="D2948" s="157"/>
    </row>
    <row r="2949" spans="4:4" x14ac:dyDescent="0.25">
      <c r="D2949" s="157"/>
    </row>
    <row r="2950" spans="4:4" x14ac:dyDescent="0.25">
      <c r="D2950" s="157"/>
    </row>
    <row r="2951" spans="4:4" x14ac:dyDescent="0.25">
      <c r="D2951" s="157"/>
    </row>
    <row r="2952" spans="4:4" x14ac:dyDescent="0.25">
      <c r="D2952" s="157"/>
    </row>
    <row r="2953" spans="4:4" x14ac:dyDescent="0.25">
      <c r="D2953" s="157"/>
    </row>
    <row r="2954" spans="4:4" x14ac:dyDescent="0.25">
      <c r="D2954" s="157"/>
    </row>
    <row r="2955" spans="4:4" x14ac:dyDescent="0.25">
      <c r="D2955" s="157"/>
    </row>
    <row r="2956" spans="4:4" x14ac:dyDescent="0.25">
      <c r="D2956" s="157"/>
    </row>
    <row r="2957" spans="4:4" x14ac:dyDescent="0.25">
      <c r="D2957" s="157"/>
    </row>
    <row r="2958" spans="4:4" x14ac:dyDescent="0.25">
      <c r="D2958" s="157"/>
    </row>
    <row r="2959" spans="4:4" x14ac:dyDescent="0.25">
      <c r="D2959" s="157"/>
    </row>
    <row r="2960" spans="4:4" x14ac:dyDescent="0.25">
      <c r="D2960" s="157"/>
    </row>
    <row r="2961" spans="4:4" x14ac:dyDescent="0.25">
      <c r="D2961" s="157"/>
    </row>
    <row r="2962" spans="4:4" x14ac:dyDescent="0.25">
      <c r="D2962" s="157"/>
    </row>
    <row r="2963" spans="4:4" x14ac:dyDescent="0.25">
      <c r="D2963" s="157"/>
    </row>
    <row r="2964" spans="4:4" x14ac:dyDescent="0.25">
      <c r="D2964" s="157"/>
    </row>
    <row r="2965" spans="4:4" x14ac:dyDescent="0.25">
      <c r="D2965" s="157"/>
    </row>
    <row r="2966" spans="4:4" x14ac:dyDescent="0.25">
      <c r="D2966" s="157"/>
    </row>
    <row r="2967" spans="4:4" x14ac:dyDescent="0.25">
      <c r="D2967" s="157"/>
    </row>
    <row r="2968" spans="4:4" x14ac:dyDescent="0.25">
      <c r="D2968" s="157"/>
    </row>
    <row r="2969" spans="4:4" x14ac:dyDescent="0.25">
      <c r="D2969" s="157"/>
    </row>
    <row r="2970" spans="4:4" x14ac:dyDescent="0.25">
      <c r="D2970" s="157"/>
    </row>
    <row r="2971" spans="4:4" x14ac:dyDescent="0.25">
      <c r="D2971" s="157"/>
    </row>
    <row r="2972" spans="4:4" x14ac:dyDescent="0.25">
      <c r="D2972" s="157"/>
    </row>
    <row r="2973" spans="4:4" x14ac:dyDescent="0.25">
      <c r="D2973" s="157"/>
    </row>
    <row r="2974" spans="4:4" x14ac:dyDescent="0.25">
      <c r="D2974" s="157"/>
    </row>
    <row r="2975" spans="4:4" x14ac:dyDescent="0.25">
      <c r="D2975" s="157"/>
    </row>
    <row r="2976" spans="4:4" x14ac:dyDescent="0.25">
      <c r="D2976" s="157"/>
    </row>
    <row r="2977" spans="4:4" x14ac:dyDescent="0.25">
      <c r="D2977" s="157"/>
    </row>
    <row r="2978" spans="4:4" x14ac:dyDescent="0.25">
      <c r="D2978" s="157"/>
    </row>
    <row r="2979" spans="4:4" x14ac:dyDescent="0.25">
      <c r="D2979" s="157"/>
    </row>
    <row r="2980" spans="4:4" x14ac:dyDescent="0.25">
      <c r="D2980" s="157"/>
    </row>
    <row r="2981" spans="4:4" x14ac:dyDescent="0.25">
      <c r="D2981" s="157"/>
    </row>
    <row r="2982" spans="4:4" x14ac:dyDescent="0.25">
      <c r="D2982" s="157"/>
    </row>
    <row r="2983" spans="4:4" x14ac:dyDescent="0.25">
      <c r="D2983" s="157"/>
    </row>
    <row r="2984" spans="4:4" x14ac:dyDescent="0.25">
      <c r="D2984" s="157"/>
    </row>
    <row r="2985" spans="4:4" x14ac:dyDescent="0.25">
      <c r="D2985" s="157"/>
    </row>
    <row r="2986" spans="4:4" x14ac:dyDescent="0.25">
      <c r="D2986" s="157"/>
    </row>
    <row r="2987" spans="4:4" x14ac:dyDescent="0.25">
      <c r="D2987" s="157"/>
    </row>
    <row r="2988" spans="4:4" x14ac:dyDescent="0.25">
      <c r="D2988" s="157"/>
    </row>
    <row r="2989" spans="4:4" x14ac:dyDescent="0.25">
      <c r="D2989" s="157"/>
    </row>
    <row r="2990" spans="4:4" x14ac:dyDescent="0.25">
      <c r="D2990" s="157"/>
    </row>
    <row r="2991" spans="4:4" x14ac:dyDescent="0.25">
      <c r="D2991" s="157"/>
    </row>
    <row r="2992" spans="4:4" x14ac:dyDescent="0.25">
      <c r="D2992" s="157"/>
    </row>
    <row r="2993" spans="4:4" x14ac:dyDescent="0.25">
      <c r="D2993" s="157"/>
    </row>
    <row r="2994" spans="4:4" x14ac:dyDescent="0.25">
      <c r="D2994" s="157"/>
    </row>
    <row r="2995" spans="4:4" x14ac:dyDescent="0.25">
      <c r="D2995" s="157"/>
    </row>
    <row r="2996" spans="4:4" x14ac:dyDescent="0.25">
      <c r="D2996" s="157"/>
    </row>
    <row r="2997" spans="4:4" x14ac:dyDescent="0.25">
      <c r="D2997" s="157"/>
    </row>
    <row r="2998" spans="4:4" x14ac:dyDescent="0.25">
      <c r="D2998" s="157"/>
    </row>
    <row r="2999" spans="4:4" x14ac:dyDescent="0.25">
      <c r="D2999" s="157"/>
    </row>
    <row r="3000" spans="4:4" x14ac:dyDescent="0.25">
      <c r="D3000" s="157"/>
    </row>
    <row r="3001" spans="4:4" x14ac:dyDescent="0.25">
      <c r="D3001" s="157"/>
    </row>
    <row r="3002" spans="4:4" x14ac:dyDescent="0.25">
      <c r="D3002" s="157"/>
    </row>
    <row r="3003" spans="4:4" x14ac:dyDescent="0.25">
      <c r="D3003" s="157"/>
    </row>
    <row r="3004" spans="4:4" x14ac:dyDescent="0.25">
      <c r="D3004" s="157"/>
    </row>
    <row r="3005" spans="4:4" x14ac:dyDescent="0.25">
      <c r="D3005" s="157"/>
    </row>
    <row r="3006" spans="4:4" x14ac:dyDescent="0.25">
      <c r="D3006" s="157"/>
    </row>
    <row r="3007" spans="4:4" x14ac:dyDescent="0.25">
      <c r="D3007" s="157"/>
    </row>
    <row r="3008" spans="4:4" x14ac:dyDescent="0.25">
      <c r="D3008" s="157"/>
    </row>
    <row r="3009" spans="4:4" x14ac:dyDescent="0.25">
      <c r="D3009" s="157"/>
    </row>
    <row r="3010" spans="4:4" x14ac:dyDescent="0.25">
      <c r="D3010" s="157"/>
    </row>
    <row r="3011" spans="4:4" x14ac:dyDescent="0.25">
      <c r="D3011" s="157"/>
    </row>
    <row r="3012" spans="4:4" x14ac:dyDescent="0.25">
      <c r="D3012" s="157"/>
    </row>
    <row r="3013" spans="4:4" x14ac:dyDescent="0.25">
      <c r="D3013" s="157"/>
    </row>
    <row r="3014" spans="4:4" x14ac:dyDescent="0.25">
      <c r="D3014" s="157"/>
    </row>
    <row r="3015" spans="4:4" x14ac:dyDescent="0.25">
      <c r="D3015" s="157"/>
    </row>
    <row r="3016" spans="4:4" x14ac:dyDescent="0.25">
      <c r="D3016" s="157"/>
    </row>
    <row r="3017" spans="4:4" x14ac:dyDescent="0.25">
      <c r="D3017" s="157"/>
    </row>
    <row r="3018" spans="4:4" x14ac:dyDescent="0.25">
      <c r="D3018" s="157"/>
    </row>
    <row r="3019" spans="4:4" x14ac:dyDescent="0.25">
      <c r="D3019" s="157"/>
    </row>
    <row r="3020" spans="4:4" x14ac:dyDescent="0.25">
      <c r="D3020" s="157"/>
    </row>
    <row r="3021" spans="4:4" x14ac:dyDescent="0.25">
      <c r="D3021" s="157"/>
    </row>
    <row r="3022" spans="4:4" x14ac:dyDescent="0.25">
      <c r="D3022" s="157"/>
    </row>
    <row r="3023" spans="4:4" x14ac:dyDescent="0.25">
      <c r="D3023" s="157"/>
    </row>
    <row r="3024" spans="4:4" x14ac:dyDescent="0.25">
      <c r="D3024" s="157"/>
    </row>
    <row r="3025" spans="4:4" x14ac:dyDescent="0.25">
      <c r="D3025" s="157"/>
    </row>
    <row r="3026" spans="4:4" x14ac:dyDescent="0.25">
      <c r="D3026" s="157"/>
    </row>
    <row r="3027" spans="4:4" x14ac:dyDescent="0.25">
      <c r="D3027" s="157"/>
    </row>
    <row r="3028" spans="4:4" x14ac:dyDescent="0.25">
      <c r="D3028" s="157"/>
    </row>
    <row r="3029" spans="4:4" x14ac:dyDescent="0.25">
      <c r="D3029" s="157"/>
    </row>
    <row r="3030" spans="4:4" x14ac:dyDescent="0.25">
      <c r="D3030" s="157"/>
    </row>
    <row r="3031" spans="4:4" x14ac:dyDescent="0.25">
      <c r="D3031" s="157"/>
    </row>
    <row r="3032" spans="4:4" x14ac:dyDescent="0.25">
      <c r="D3032" s="157"/>
    </row>
    <row r="3033" spans="4:4" x14ac:dyDescent="0.25">
      <c r="D3033" s="157"/>
    </row>
    <row r="3034" spans="4:4" x14ac:dyDescent="0.25">
      <c r="D3034" s="157"/>
    </row>
    <row r="3035" spans="4:4" x14ac:dyDescent="0.25">
      <c r="D3035" s="157"/>
    </row>
    <row r="3036" spans="4:4" x14ac:dyDescent="0.25">
      <c r="D3036" s="157"/>
    </row>
    <row r="3037" spans="4:4" x14ac:dyDescent="0.25">
      <c r="D3037" s="157"/>
    </row>
    <row r="3038" spans="4:4" x14ac:dyDescent="0.25">
      <c r="D3038" s="157"/>
    </row>
    <row r="3039" spans="4:4" x14ac:dyDescent="0.25">
      <c r="D3039" s="157"/>
    </row>
    <row r="3040" spans="4:4" x14ac:dyDescent="0.25">
      <c r="D3040" s="157"/>
    </row>
    <row r="3041" spans="4:4" x14ac:dyDescent="0.25">
      <c r="D3041" s="157"/>
    </row>
    <row r="3042" spans="4:4" x14ac:dyDescent="0.25">
      <c r="D3042" s="157"/>
    </row>
    <row r="3043" spans="4:4" x14ac:dyDescent="0.25">
      <c r="D3043" s="157"/>
    </row>
    <row r="3044" spans="4:4" x14ac:dyDescent="0.25">
      <c r="D3044" s="157"/>
    </row>
    <row r="3045" spans="4:4" x14ac:dyDescent="0.25">
      <c r="D3045" s="157"/>
    </row>
    <row r="3046" spans="4:4" x14ac:dyDescent="0.25">
      <c r="D3046" s="157"/>
    </row>
    <row r="3047" spans="4:4" x14ac:dyDescent="0.25">
      <c r="D3047" s="157"/>
    </row>
    <row r="3048" spans="4:4" x14ac:dyDescent="0.25">
      <c r="D3048" s="157"/>
    </row>
    <row r="3049" spans="4:4" x14ac:dyDescent="0.25">
      <c r="D3049" s="157"/>
    </row>
    <row r="3050" spans="4:4" x14ac:dyDescent="0.25">
      <c r="D3050" s="157"/>
    </row>
    <row r="3051" spans="4:4" x14ac:dyDescent="0.25">
      <c r="D3051" s="157"/>
    </row>
    <row r="3052" spans="4:4" x14ac:dyDescent="0.25">
      <c r="D3052" s="157"/>
    </row>
    <row r="3053" spans="4:4" x14ac:dyDescent="0.25">
      <c r="D3053" s="157"/>
    </row>
    <row r="3054" spans="4:4" x14ac:dyDescent="0.25">
      <c r="D3054" s="157"/>
    </row>
    <row r="3055" spans="4:4" x14ac:dyDescent="0.25">
      <c r="D3055" s="157"/>
    </row>
    <row r="3056" spans="4:4" x14ac:dyDescent="0.25">
      <c r="D3056" s="157"/>
    </row>
    <row r="3057" spans="4:4" x14ac:dyDescent="0.25">
      <c r="D3057" s="157"/>
    </row>
    <row r="3058" spans="4:4" x14ac:dyDescent="0.25">
      <c r="D3058" s="157"/>
    </row>
    <row r="3059" spans="4:4" x14ac:dyDescent="0.25">
      <c r="D3059" s="157"/>
    </row>
    <row r="3060" spans="4:4" x14ac:dyDescent="0.25">
      <c r="D3060" s="157"/>
    </row>
    <row r="3061" spans="4:4" x14ac:dyDescent="0.25">
      <c r="D3061" s="157"/>
    </row>
    <row r="3062" spans="4:4" x14ac:dyDescent="0.25">
      <c r="D3062" s="157"/>
    </row>
    <row r="3063" spans="4:4" x14ac:dyDescent="0.25">
      <c r="D3063" s="157"/>
    </row>
    <row r="3064" spans="4:4" x14ac:dyDescent="0.25">
      <c r="D3064" s="157"/>
    </row>
    <row r="3065" spans="4:4" x14ac:dyDescent="0.25">
      <c r="D3065" s="157"/>
    </row>
    <row r="3066" spans="4:4" x14ac:dyDescent="0.25">
      <c r="D3066" s="157"/>
    </row>
    <row r="3067" spans="4:4" x14ac:dyDescent="0.25">
      <c r="D3067" s="157"/>
    </row>
    <row r="3068" spans="4:4" x14ac:dyDescent="0.25">
      <c r="D3068" s="157"/>
    </row>
    <row r="3069" spans="4:4" x14ac:dyDescent="0.25">
      <c r="D3069" s="157"/>
    </row>
    <row r="3070" spans="4:4" x14ac:dyDescent="0.25">
      <c r="D3070" s="157"/>
    </row>
    <row r="3071" spans="4:4" x14ac:dyDescent="0.25">
      <c r="D3071" s="157"/>
    </row>
    <row r="3072" spans="4:4" x14ac:dyDescent="0.25">
      <c r="D3072" s="157"/>
    </row>
    <row r="3073" spans="4:4" x14ac:dyDescent="0.25">
      <c r="D3073" s="157"/>
    </row>
    <row r="3074" spans="4:4" x14ac:dyDescent="0.25">
      <c r="D3074" s="157"/>
    </row>
    <row r="3075" spans="4:4" x14ac:dyDescent="0.25">
      <c r="D3075" s="157"/>
    </row>
    <row r="3076" spans="4:4" x14ac:dyDescent="0.25">
      <c r="D3076" s="157"/>
    </row>
    <row r="3077" spans="4:4" x14ac:dyDescent="0.25">
      <c r="D3077" s="157"/>
    </row>
    <row r="3078" spans="4:4" x14ac:dyDescent="0.25">
      <c r="D3078" s="157"/>
    </row>
    <row r="3079" spans="4:4" x14ac:dyDescent="0.25">
      <c r="D3079" s="157"/>
    </row>
    <row r="3080" spans="4:4" x14ac:dyDescent="0.25">
      <c r="D3080" s="157"/>
    </row>
    <row r="3081" spans="4:4" x14ac:dyDescent="0.25">
      <c r="D3081" s="157"/>
    </row>
    <row r="3082" spans="4:4" x14ac:dyDescent="0.25">
      <c r="D3082" s="157"/>
    </row>
    <row r="3083" spans="4:4" x14ac:dyDescent="0.25">
      <c r="D3083" s="157"/>
    </row>
    <row r="3084" spans="4:4" x14ac:dyDescent="0.25">
      <c r="D3084" s="157"/>
    </row>
    <row r="3085" spans="4:4" x14ac:dyDescent="0.25">
      <c r="D3085" s="157"/>
    </row>
    <row r="3086" spans="4:4" x14ac:dyDescent="0.25">
      <c r="D3086" s="157"/>
    </row>
    <row r="3087" spans="4:4" x14ac:dyDescent="0.25">
      <c r="D3087" s="157"/>
    </row>
    <row r="3088" spans="4:4" x14ac:dyDescent="0.25">
      <c r="D3088" s="157"/>
    </row>
    <row r="3089" spans="4:4" x14ac:dyDescent="0.25">
      <c r="D3089" s="157"/>
    </row>
    <row r="3090" spans="4:4" x14ac:dyDescent="0.25">
      <c r="D3090" s="157"/>
    </row>
    <row r="3091" spans="4:4" x14ac:dyDescent="0.25">
      <c r="D3091" s="157"/>
    </row>
    <row r="3092" spans="4:4" x14ac:dyDescent="0.25">
      <c r="D3092" s="157"/>
    </row>
    <row r="3093" spans="4:4" x14ac:dyDescent="0.25">
      <c r="D3093" s="157"/>
    </row>
    <row r="3094" spans="4:4" x14ac:dyDescent="0.25">
      <c r="D3094" s="157"/>
    </row>
    <row r="3095" spans="4:4" x14ac:dyDescent="0.25">
      <c r="D3095" s="157"/>
    </row>
    <row r="3096" spans="4:4" x14ac:dyDescent="0.25">
      <c r="D3096" s="157"/>
    </row>
    <row r="3097" spans="4:4" x14ac:dyDescent="0.25">
      <c r="D3097" s="157"/>
    </row>
    <row r="3098" spans="4:4" x14ac:dyDescent="0.25">
      <c r="D3098" s="157"/>
    </row>
    <row r="3099" spans="4:4" x14ac:dyDescent="0.25">
      <c r="D3099" s="157"/>
    </row>
    <row r="3100" spans="4:4" x14ac:dyDescent="0.25">
      <c r="D3100" s="157"/>
    </row>
    <row r="3101" spans="4:4" x14ac:dyDescent="0.25">
      <c r="D3101" s="157"/>
    </row>
    <row r="3102" spans="4:4" x14ac:dyDescent="0.25">
      <c r="D3102" s="157"/>
    </row>
    <row r="3103" spans="4:4" x14ac:dyDescent="0.25">
      <c r="D3103" s="157"/>
    </row>
    <row r="3104" spans="4:4" x14ac:dyDescent="0.25">
      <c r="D3104" s="157"/>
    </row>
    <row r="3105" spans="4:4" x14ac:dyDescent="0.25">
      <c r="D3105" s="157"/>
    </row>
    <row r="3106" spans="4:4" x14ac:dyDescent="0.25">
      <c r="D3106" s="157"/>
    </row>
    <row r="3107" spans="4:4" x14ac:dyDescent="0.25">
      <c r="D3107" s="157"/>
    </row>
    <row r="3108" spans="4:4" x14ac:dyDescent="0.25">
      <c r="D3108" s="157"/>
    </row>
    <row r="3109" spans="4:4" x14ac:dyDescent="0.25">
      <c r="D3109" s="157"/>
    </row>
    <row r="3110" spans="4:4" x14ac:dyDescent="0.25">
      <c r="D3110" s="157"/>
    </row>
    <row r="3111" spans="4:4" x14ac:dyDescent="0.25">
      <c r="D3111" s="157"/>
    </row>
    <row r="3112" spans="4:4" x14ac:dyDescent="0.25">
      <c r="D3112" s="157"/>
    </row>
    <row r="3113" spans="4:4" x14ac:dyDescent="0.25">
      <c r="D3113" s="157"/>
    </row>
    <row r="3114" spans="4:4" x14ac:dyDescent="0.25">
      <c r="D3114" s="157"/>
    </row>
    <row r="3115" spans="4:4" x14ac:dyDescent="0.25">
      <c r="D3115" s="157"/>
    </row>
    <row r="3116" spans="4:4" x14ac:dyDescent="0.25">
      <c r="D3116" s="157"/>
    </row>
    <row r="3117" spans="4:4" x14ac:dyDescent="0.25">
      <c r="D3117" s="157"/>
    </row>
    <row r="3118" spans="4:4" x14ac:dyDescent="0.25">
      <c r="D3118" s="157"/>
    </row>
    <row r="3119" spans="4:4" x14ac:dyDescent="0.25">
      <c r="D3119" s="157"/>
    </row>
    <row r="3120" spans="4:4" x14ac:dyDescent="0.25">
      <c r="D3120" s="157"/>
    </row>
    <row r="3121" spans="4:4" x14ac:dyDescent="0.25">
      <c r="D3121" s="157"/>
    </row>
    <row r="3122" spans="4:4" x14ac:dyDescent="0.25">
      <c r="D3122" s="157"/>
    </row>
    <row r="3123" spans="4:4" x14ac:dyDescent="0.25">
      <c r="D3123" s="157"/>
    </row>
    <row r="3124" spans="4:4" x14ac:dyDescent="0.25">
      <c r="D3124" s="157"/>
    </row>
    <row r="3125" spans="4:4" x14ac:dyDescent="0.25">
      <c r="D3125" s="157"/>
    </row>
    <row r="3126" spans="4:4" x14ac:dyDescent="0.25">
      <c r="D3126" s="157"/>
    </row>
    <row r="3127" spans="4:4" x14ac:dyDescent="0.25">
      <c r="D3127" s="157"/>
    </row>
    <row r="3128" spans="4:4" x14ac:dyDescent="0.25">
      <c r="D3128" s="157"/>
    </row>
    <row r="3129" spans="4:4" x14ac:dyDescent="0.25">
      <c r="D3129" s="157"/>
    </row>
    <row r="3130" spans="4:4" x14ac:dyDescent="0.25">
      <c r="D3130" s="157"/>
    </row>
    <row r="3131" spans="4:4" x14ac:dyDescent="0.25">
      <c r="D3131" s="157"/>
    </row>
    <row r="3132" spans="4:4" x14ac:dyDescent="0.25">
      <c r="D3132" s="157"/>
    </row>
    <row r="3133" spans="4:4" x14ac:dyDescent="0.25">
      <c r="D3133" s="157"/>
    </row>
    <row r="3134" spans="4:4" x14ac:dyDescent="0.25">
      <c r="D3134" s="157"/>
    </row>
    <row r="3135" spans="4:4" x14ac:dyDescent="0.25">
      <c r="D3135" s="157"/>
    </row>
    <row r="3136" spans="4:4" x14ac:dyDescent="0.25">
      <c r="D3136" s="157"/>
    </row>
    <row r="3137" spans="4:4" x14ac:dyDescent="0.25">
      <c r="D3137" s="157"/>
    </row>
    <row r="3138" spans="4:4" x14ac:dyDescent="0.25">
      <c r="D3138" s="157"/>
    </row>
    <row r="3139" spans="4:4" x14ac:dyDescent="0.25">
      <c r="D3139" s="157"/>
    </row>
    <row r="3140" spans="4:4" x14ac:dyDescent="0.25">
      <c r="D3140" s="157"/>
    </row>
    <row r="3141" spans="4:4" x14ac:dyDescent="0.25">
      <c r="D3141" s="157"/>
    </row>
    <row r="3142" spans="4:4" x14ac:dyDescent="0.25">
      <c r="D3142" s="157"/>
    </row>
    <row r="3143" spans="4:4" x14ac:dyDescent="0.25">
      <c r="D3143" s="157"/>
    </row>
    <row r="3144" spans="4:4" x14ac:dyDescent="0.25">
      <c r="D3144" s="157"/>
    </row>
    <row r="3145" spans="4:4" x14ac:dyDescent="0.25">
      <c r="D3145" s="157"/>
    </row>
    <row r="3146" spans="4:4" x14ac:dyDescent="0.25">
      <c r="D3146" s="157"/>
    </row>
    <row r="3147" spans="4:4" x14ac:dyDescent="0.25">
      <c r="D3147" s="157"/>
    </row>
    <row r="3148" spans="4:4" x14ac:dyDescent="0.25">
      <c r="D3148" s="157"/>
    </row>
    <row r="3149" spans="4:4" x14ac:dyDescent="0.25">
      <c r="D3149" s="157"/>
    </row>
    <row r="3150" spans="4:4" x14ac:dyDescent="0.25">
      <c r="D3150" s="157"/>
    </row>
    <row r="3151" spans="4:4" x14ac:dyDescent="0.25">
      <c r="D3151" s="157"/>
    </row>
    <row r="3152" spans="4:4" x14ac:dyDescent="0.25">
      <c r="D3152" s="157"/>
    </row>
    <row r="3153" spans="4:4" x14ac:dyDescent="0.25">
      <c r="D3153" s="157"/>
    </row>
    <row r="3154" spans="4:4" x14ac:dyDescent="0.25">
      <c r="D3154" s="157"/>
    </row>
    <row r="3155" spans="4:4" x14ac:dyDescent="0.25">
      <c r="D3155" s="157"/>
    </row>
    <row r="3156" spans="4:4" x14ac:dyDescent="0.25">
      <c r="D3156" s="157"/>
    </row>
    <row r="3157" spans="4:4" x14ac:dyDescent="0.25">
      <c r="D3157" s="157"/>
    </row>
    <row r="3158" spans="4:4" x14ac:dyDescent="0.25">
      <c r="D3158" s="157"/>
    </row>
    <row r="3159" spans="4:4" x14ac:dyDescent="0.25">
      <c r="D3159" s="157"/>
    </row>
    <row r="3160" spans="4:4" x14ac:dyDescent="0.25">
      <c r="D3160" s="157"/>
    </row>
    <row r="3161" spans="4:4" x14ac:dyDescent="0.25">
      <c r="D3161" s="157"/>
    </row>
    <row r="3162" spans="4:4" x14ac:dyDescent="0.25">
      <c r="D3162" s="157"/>
    </row>
    <row r="3163" spans="4:4" x14ac:dyDescent="0.25">
      <c r="D3163" s="157"/>
    </row>
    <row r="3164" spans="4:4" x14ac:dyDescent="0.25">
      <c r="D3164" s="157"/>
    </row>
    <row r="3165" spans="4:4" x14ac:dyDescent="0.25">
      <c r="D3165" s="157"/>
    </row>
    <row r="3166" spans="4:4" x14ac:dyDescent="0.25">
      <c r="D3166" s="157"/>
    </row>
    <row r="3167" spans="4:4" x14ac:dyDescent="0.25">
      <c r="D3167" s="157"/>
    </row>
    <row r="3168" spans="4:4" x14ac:dyDescent="0.25">
      <c r="D3168" s="157"/>
    </row>
    <row r="3169" spans="4:4" x14ac:dyDescent="0.25">
      <c r="D3169" s="157"/>
    </row>
    <row r="3170" spans="4:4" x14ac:dyDescent="0.25">
      <c r="D3170" s="157"/>
    </row>
    <row r="3171" spans="4:4" x14ac:dyDescent="0.25">
      <c r="D3171" s="157"/>
    </row>
    <row r="3172" spans="4:4" x14ac:dyDescent="0.25">
      <c r="D3172" s="157"/>
    </row>
    <row r="3173" spans="4:4" x14ac:dyDescent="0.25">
      <c r="D3173" s="157"/>
    </row>
    <row r="3174" spans="4:4" x14ac:dyDescent="0.25">
      <c r="D3174" s="157"/>
    </row>
    <row r="3175" spans="4:4" x14ac:dyDescent="0.25">
      <c r="D3175" s="157"/>
    </row>
    <row r="3176" spans="4:4" x14ac:dyDescent="0.25">
      <c r="D3176" s="157"/>
    </row>
    <row r="3177" spans="4:4" x14ac:dyDescent="0.25">
      <c r="D3177" s="157"/>
    </row>
    <row r="3178" spans="4:4" x14ac:dyDescent="0.25">
      <c r="D3178" s="157"/>
    </row>
    <row r="3179" spans="4:4" x14ac:dyDescent="0.25">
      <c r="D3179" s="157"/>
    </row>
    <row r="3180" spans="4:4" x14ac:dyDescent="0.25">
      <c r="D3180" s="157"/>
    </row>
    <row r="3181" spans="4:4" x14ac:dyDescent="0.25">
      <c r="D3181" s="157"/>
    </row>
    <row r="3182" spans="4:4" x14ac:dyDescent="0.25">
      <c r="D3182" s="157"/>
    </row>
    <row r="3183" spans="4:4" x14ac:dyDescent="0.25">
      <c r="D3183" s="157"/>
    </row>
    <row r="3184" spans="4:4" x14ac:dyDescent="0.25">
      <c r="D3184" s="157"/>
    </row>
    <row r="3185" spans="4:4" x14ac:dyDescent="0.25">
      <c r="D3185" s="157"/>
    </row>
    <row r="3186" spans="4:4" x14ac:dyDescent="0.25">
      <c r="D3186" s="157"/>
    </row>
    <row r="3187" spans="4:4" x14ac:dyDescent="0.25">
      <c r="D3187" s="157"/>
    </row>
    <row r="3188" spans="4:4" x14ac:dyDescent="0.25">
      <c r="D3188" s="157"/>
    </row>
    <row r="3189" spans="4:4" x14ac:dyDescent="0.25">
      <c r="D3189" s="157"/>
    </row>
    <row r="3190" spans="4:4" x14ac:dyDescent="0.25">
      <c r="D3190" s="157"/>
    </row>
    <row r="3191" spans="4:4" x14ac:dyDescent="0.25">
      <c r="D3191" s="157"/>
    </row>
    <row r="3192" spans="4:4" x14ac:dyDescent="0.25">
      <c r="D3192" s="157"/>
    </row>
    <row r="3193" spans="4:4" x14ac:dyDescent="0.25">
      <c r="D3193" s="157"/>
    </row>
    <row r="3194" spans="4:4" x14ac:dyDescent="0.25">
      <c r="D3194" s="157"/>
    </row>
    <row r="3195" spans="4:4" x14ac:dyDescent="0.25">
      <c r="D3195" s="157"/>
    </row>
    <row r="3196" spans="4:4" x14ac:dyDescent="0.25">
      <c r="D3196" s="157"/>
    </row>
    <row r="3197" spans="4:4" x14ac:dyDescent="0.25">
      <c r="D3197" s="157"/>
    </row>
    <row r="3198" spans="4:4" x14ac:dyDescent="0.25">
      <c r="D3198" s="157"/>
    </row>
    <row r="3199" spans="4:4" x14ac:dyDescent="0.25">
      <c r="D3199" s="157"/>
    </row>
    <row r="3200" spans="4:4" x14ac:dyDescent="0.25">
      <c r="D3200" s="157"/>
    </row>
    <row r="3201" spans="4:4" x14ac:dyDescent="0.25">
      <c r="D3201" s="157"/>
    </row>
    <row r="3202" spans="4:4" x14ac:dyDescent="0.25">
      <c r="D3202" s="157"/>
    </row>
    <row r="3203" spans="4:4" x14ac:dyDescent="0.25">
      <c r="D3203" s="157"/>
    </row>
    <row r="3204" spans="4:4" x14ac:dyDescent="0.25">
      <c r="D3204" s="157"/>
    </row>
    <row r="3205" spans="4:4" x14ac:dyDescent="0.25">
      <c r="D3205" s="157"/>
    </row>
    <row r="3206" spans="4:4" x14ac:dyDescent="0.25">
      <c r="D3206" s="157"/>
    </row>
    <row r="3207" spans="4:4" x14ac:dyDescent="0.25">
      <c r="D3207" s="157"/>
    </row>
    <row r="3208" spans="4:4" x14ac:dyDescent="0.25">
      <c r="D3208" s="157"/>
    </row>
    <row r="3209" spans="4:4" x14ac:dyDescent="0.25">
      <c r="D3209" s="157"/>
    </row>
    <row r="3210" spans="4:4" x14ac:dyDescent="0.25">
      <c r="D3210" s="157"/>
    </row>
    <row r="3211" spans="4:4" x14ac:dyDescent="0.25">
      <c r="D3211" s="157"/>
    </row>
    <row r="3212" spans="4:4" x14ac:dyDescent="0.25">
      <c r="D3212" s="157"/>
    </row>
    <row r="3213" spans="4:4" x14ac:dyDescent="0.25">
      <c r="D3213" s="157"/>
    </row>
    <row r="3214" spans="4:4" x14ac:dyDescent="0.25">
      <c r="D3214" s="157"/>
    </row>
    <row r="3215" spans="4:4" x14ac:dyDescent="0.25">
      <c r="D3215" s="157"/>
    </row>
    <row r="3216" spans="4:4" x14ac:dyDescent="0.25">
      <c r="D3216" s="157"/>
    </row>
    <row r="3217" spans="4:4" x14ac:dyDescent="0.25">
      <c r="D3217" s="157"/>
    </row>
    <row r="3218" spans="4:4" x14ac:dyDescent="0.25">
      <c r="D3218" s="157"/>
    </row>
    <row r="3219" spans="4:4" x14ac:dyDescent="0.25">
      <c r="D3219" s="157"/>
    </row>
    <row r="3220" spans="4:4" x14ac:dyDescent="0.25">
      <c r="D3220" s="157"/>
    </row>
    <row r="3221" spans="4:4" x14ac:dyDescent="0.25">
      <c r="D3221" s="157"/>
    </row>
    <row r="3222" spans="4:4" x14ac:dyDescent="0.25">
      <c r="D3222" s="157"/>
    </row>
    <row r="3223" spans="4:4" x14ac:dyDescent="0.25">
      <c r="D3223" s="157"/>
    </row>
    <row r="3224" spans="4:4" x14ac:dyDescent="0.25">
      <c r="D3224" s="157"/>
    </row>
    <row r="3225" spans="4:4" x14ac:dyDescent="0.25">
      <c r="D3225" s="157"/>
    </row>
    <row r="3226" spans="4:4" x14ac:dyDescent="0.25">
      <c r="D3226" s="157"/>
    </row>
    <row r="3227" spans="4:4" x14ac:dyDescent="0.25">
      <c r="D3227" s="157"/>
    </row>
    <row r="3228" spans="4:4" x14ac:dyDescent="0.25">
      <c r="D3228" s="157"/>
    </row>
    <row r="3229" spans="4:4" x14ac:dyDescent="0.25">
      <c r="D3229" s="157"/>
    </row>
    <row r="3230" spans="4:4" x14ac:dyDescent="0.25">
      <c r="D3230" s="157"/>
    </row>
    <row r="3231" spans="4:4" x14ac:dyDescent="0.25">
      <c r="D3231" s="157"/>
    </row>
    <row r="3232" spans="4:4" x14ac:dyDescent="0.25">
      <c r="D3232" s="157"/>
    </row>
    <row r="3233" spans="4:4" x14ac:dyDescent="0.25">
      <c r="D3233" s="157"/>
    </row>
    <row r="3234" spans="4:4" x14ac:dyDescent="0.25">
      <c r="D3234" s="157"/>
    </row>
    <row r="3235" spans="4:4" x14ac:dyDescent="0.25">
      <c r="D3235" s="157"/>
    </row>
    <row r="3236" spans="4:4" x14ac:dyDescent="0.25">
      <c r="D3236" s="157"/>
    </row>
    <row r="3237" spans="4:4" x14ac:dyDescent="0.25">
      <c r="D3237" s="157"/>
    </row>
    <row r="3238" spans="4:4" x14ac:dyDescent="0.25">
      <c r="D3238" s="157"/>
    </row>
    <row r="3239" spans="4:4" x14ac:dyDescent="0.25">
      <c r="D3239" s="157"/>
    </row>
    <row r="3240" spans="4:4" x14ac:dyDescent="0.25">
      <c r="D3240" s="157"/>
    </row>
    <row r="3241" spans="4:4" x14ac:dyDescent="0.25">
      <c r="D3241" s="157"/>
    </row>
    <row r="3242" spans="4:4" x14ac:dyDescent="0.25">
      <c r="D3242" s="157"/>
    </row>
    <row r="3243" spans="4:4" x14ac:dyDescent="0.25">
      <c r="D3243" s="157"/>
    </row>
    <row r="3244" spans="4:4" x14ac:dyDescent="0.25">
      <c r="D3244" s="157"/>
    </row>
    <row r="3245" spans="4:4" x14ac:dyDescent="0.25">
      <c r="D3245" s="157"/>
    </row>
    <row r="3246" spans="4:4" x14ac:dyDescent="0.25">
      <c r="D3246" s="157"/>
    </row>
    <row r="3247" spans="4:4" x14ac:dyDescent="0.25">
      <c r="D3247" s="157"/>
    </row>
    <row r="3248" spans="4:4" x14ac:dyDescent="0.25">
      <c r="D3248" s="157"/>
    </row>
    <row r="3249" spans="4:4" x14ac:dyDescent="0.25">
      <c r="D3249" s="157"/>
    </row>
    <row r="3250" spans="4:4" x14ac:dyDescent="0.25">
      <c r="D3250" s="157"/>
    </row>
    <row r="3251" spans="4:4" x14ac:dyDescent="0.25">
      <c r="D3251" s="157"/>
    </row>
    <row r="3252" spans="4:4" x14ac:dyDescent="0.25">
      <c r="D3252" s="157"/>
    </row>
    <row r="3253" spans="4:4" x14ac:dyDescent="0.25">
      <c r="D3253" s="157"/>
    </row>
    <row r="3254" spans="4:4" x14ac:dyDescent="0.25">
      <c r="D3254" s="157"/>
    </row>
    <row r="3255" spans="4:4" x14ac:dyDescent="0.25">
      <c r="D3255" s="157"/>
    </row>
    <row r="3256" spans="4:4" x14ac:dyDescent="0.25">
      <c r="D3256" s="157"/>
    </row>
    <row r="3257" spans="4:4" x14ac:dyDescent="0.25">
      <c r="D3257" s="157"/>
    </row>
    <row r="3258" spans="4:4" x14ac:dyDescent="0.25">
      <c r="D3258" s="157"/>
    </row>
    <row r="3259" spans="4:4" x14ac:dyDescent="0.25">
      <c r="D3259" s="157"/>
    </row>
    <row r="3260" spans="4:4" x14ac:dyDescent="0.25">
      <c r="D3260" s="157"/>
    </row>
    <row r="3261" spans="4:4" x14ac:dyDescent="0.25">
      <c r="D3261" s="157"/>
    </row>
    <row r="3262" spans="4:4" x14ac:dyDescent="0.25">
      <c r="D3262" s="157"/>
    </row>
    <row r="3263" spans="4:4" x14ac:dyDescent="0.25">
      <c r="D3263" s="157"/>
    </row>
    <row r="3264" spans="4:4" x14ac:dyDescent="0.25">
      <c r="D3264" s="157"/>
    </row>
    <row r="3265" spans="4:4" x14ac:dyDescent="0.25">
      <c r="D3265" s="157"/>
    </row>
    <row r="3266" spans="4:4" x14ac:dyDescent="0.25">
      <c r="D3266" s="157"/>
    </row>
    <row r="3267" spans="4:4" x14ac:dyDescent="0.25">
      <c r="D3267" s="157"/>
    </row>
    <row r="3268" spans="4:4" x14ac:dyDescent="0.25">
      <c r="D3268" s="157"/>
    </row>
    <row r="3269" spans="4:4" x14ac:dyDescent="0.25">
      <c r="D3269" s="157"/>
    </row>
    <row r="3270" spans="4:4" x14ac:dyDescent="0.25">
      <c r="D3270" s="157"/>
    </row>
    <row r="3271" spans="4:4" x14ac:dyDescent="0.25">
      <c r="D3271" s="157"/>
    </row>
    <row r="3272" spans="4:4" x14ac:dyDescent="0.25">
      <c r="D3272" s="157"/>
    </row>
    <row r="3273" spans="4:4" x14ac:dyDescent="0.25">
      <c r="D3273" s="157"/>
    </row>
    <row r="3274" spans="4:4" x14ac:dyDescent="0.25">
      <c r="D3274" s="157"/>
    </row>
    <row r="3275" spans="4:4" x14ac:dyDescent="0.25">
      <c r="D3275" s="157"/>
    </row>
    <row r="3276" spans="4:4" x14ac:dyDescent="0.25">
      <c r="D3276" s="157"/>
    </row>
    <row r="3277" spans="4:4" x14ac:dyDescent="0.25">
      <c r="D3277" s="157"/>
    </row>
    <row r="3278" spans="4:4" x14ac:dyDescent="0.25">
      <c r="D3278" s="157"/>
    </row>
    <row r="3279" spans="4:4" x14ac:dyDescent="0.25">
      <c r="D3279" s="157"/>
    </row>
    <row r="3280" spans="4:4" x14ac:dyDescent="0.25">
      <c r="D3280" s="157"/>
    </row>
    <row r="3281" spans="4:4" x14ac:dyDescent="0.25">
      <c r="D3281" s="157"/>
    </row>
    <row r="3282" spans="4:4" x14ac:dyDescent="0.25">
      <c r="D3282" s="157"/>
    </row>
    <row r="3283" spans="4:4" x14ac:dyDescent="0.25">
      <c r="D3283" s="157"/>
    </row>
    <row r="3284" spans="4:4" x14ac:dyDescent="0.25">
      <c r="D3284" s="157"/>
    </row>
    <row r="3285" spans="4:4" x14ac:dyDescent="0.25">
      <c r="D3285" s="157"/>
    </row>
    <row r="3286" spans="4:4" x14ac:dyDescent="0.25">
      <c r="D3286" s="157"/>
    </row>
    <row r="3287" spans="4:4" x14ac:dyDescent="0.25">
      <c r="D3287" s="157"/>
    </row>
    <row r="3288" spans="4:4" x14ac:dyDescent="0.25">
      <c r="D3288" s="157"/>
    </row>
    <row r="3289" spans="4:4" x14ac:dyDescent="0.25">
      <c r="D3289" s="157"/>
    </row>
    <row r="3290" spans="4:4" x14ac:dyDescent="0.25">
      <c r="D3290" s="157"/>
    </row>
    <row r="3291" spans="4:4" x14ac:dyDescent="0.25">
      <c r="D3291" s="157"/>
    </row>
    <row r="3292" spans="4:4" x14ac:dyDescent="0.25">
      <c r="D3292" s="157"/>
    </row>
    <row r="3293" spans="4:4" x14ac:dyDescent="0.25">
      <c r="D3293" s="157"/>
    </row>
    <row r="3294" spans="4:4" x14ac:dyDescent="0.25">
      <c r="D3294" s="157"/>
    </row>
    <row r="3295" spans="4:4" x14ac:dyDescent="0.25">
      <c r="D3295" s="157"/>
    </row>
    <row r="3296" spans="4:4" x14ac:dyDescent="0.25">
      <c r="D3296" s="157"/>
    </row>
    <row r="3297" spans="4:4" x14ac:dyDescent="0.25">
      <c r="D3297" s="157"/>
    </row>
    <row r="3298" spans="4:4" x14ac:dyDescent="0.25">
      <c r="D3298" s="157"/>
    </row>
    <row r="3299" spans="4:4" x14ac:dyDescent="0.25">
      <c r="D3299" s="157"/>
    </row>
    <row r="3300" spans="4:4" x14ac:dyDescent="0.25">
      <c r="D3300" s="157"/>
    </row>
    <row r="3301" spans="4:4" x14ac:dyDescent="0.25">
      <c r="D3301" s="157"/>
    </row>
    <row r="3302" spans="4:4" x14ac:dyDescent="0.25">
      <c r="D3302" s="157"/>
    </row>
    <row r="3303" spans="4:4" x14ac:dyDescent="0.25">
      <c r="D3303" s="157"/>
    </row>
    <row r="3304" spans="4:4" x14ac:dyDescent="0.25">
      <c r="D3304" s="157"/>
    </row>
    <row r="3305" spans="4:4" x14ac:dyDescent="0.25">
      <c r="D3305" s="157"/>
    </row>
    <row r="3306" spans="4:4" x14ac:dyDescent="0.25">
      <c r="D3306" s="157"/>
    </row>
    <row r="3307" spans="4:4" x14ac:dyDescent="0.25">
      <c r="D3307" s="157"/>
    </row>
    <row r="3308" spans="4:4" x14ac:dyDescent="0.25">
      <c r="D3308" s="157"/>
    </row>
    <row r="3309" spans="4:4" x14ac:dyDescent="0.25">
      <c r="D3309" s="157"/>
    </row>
    <row r="3310" spans="4:4" x14ac:dyDescent="0.25">
      <c r="D3310" s="157"/>
    </row>
    <row r="3311" spans="4:4" x14ac:dyDescent="0.25">
      <c r="D3311" s="157"/>
    </row>
    <row r="3312" spans="4:4" x14ac:dyDescent="0.25">
      <c r="D3312" s="157"/>
    </row>
    <row r="3313" spans="4:4" x14ac:dyDescent="0.25">
      <c r="D3313" s="157"/>
    </row>
    <row r="3314" spans="4:4" x14ac:dyDescent="0.25">
      <c r="D3314" s="157"/>
    </row>
    <row r="3315" spans="4:4" x14ac:dyDescent="0.25">
      <c r="D3315" s="157"/>
    </row>
    <row r="3316" spans="4:4" x14ac:dyDescent="0.25">
      <c r="D3316" s="157"/>
    </row>
    <row r="3317" spans="4:4" x14ac:dyDescent="0.25">
      <c r="D3317" s="157"/>
    </row>
    <row r="3318" spans="4:4" x14ac:dyDescent="0.25">
      <c r="D3318" s="157"/>
    </row>
    <row r="3319" spans="4:4" x14ac:dyDescent="0.25">
      <c r="D3319" s="157"/>
    </row>
    <row r="3320" spans="4:4" x14ac:dyDescent="0.25">
      <c r="D3320" s="157"/>
    </row>
    <row r="3321" spans="4:4" x14ac:dyDescent="0.25">
      <c r="D3321" s="157"/>
    </row>
    <row r="3322" spans="4:4" x14ac:dyDescent="0.25">
      <c r="D3322" s="157"/>
    </row>
    <row r="3323" spans="4:4" x14ac:dyDescent="0.25">
      <c r="D3323" s="157"/>
    </row>
    <row r="3324" spans="4:4" x14ac:dyDescent="0.25">
      <c r="D3324" s="157"/>
    </row>
    <row r="3325" spans="4:4" x14ac:dyDescent="0.25">
      <c r="D3325" s="157"/>
    </row>
    <row r="3326" spans="4:4" x14ac:dyDescent="0.25">
      <c r="D3326" s="157"/>
    </row>
    <row r="3327" spans="4:4" x14ac:dyDescent="0.25">
      <c r="D3327" s="157"/>
    </row>
    <row r="3328" spans="4:4" x14ac:dyDescent="0.25">
      <c r="D3328" s="157"/>
    </row>
    <row r="3329" spans="4:4" x14ac:dyDescent="0.25">
      <c r="D3329" s="157"/>
    </row>
    <row r="3330" spans="4:4" x14ac:dyDescent="0.25">
      <c r="D3330" s="157"/>
    </row>
    <row r="3331" spans="4:4" x14ac:dyDescent="0.25">
      <c r="D3331" s="157"/>
    </row>
    <row r="3332" spans="4:4" x14ac:dyDescent="0.25">
      <c r="D3332" s="157"/>
    </row>
    <row r="3333" spans="4:4" x14ac:dyDescent="0.25">
      <c r="D3333" s="157"/>
    </row>
    <row r="3334" spans="4:4" x14ac:dyDescent="0.25">
      <c r="D3334" s="157"/>
    </row>
    <row r="3335" spans="4:4" x14ac:dyDescent="0.25">
      <c r="D3335" s="157"/>
    </row>
    <row r="3336" spans="4:4" x14ac:dyDescent="0.25">
      <c r="D3336" s="157"/>
    </row>
    <row r="3337" spans="4:4" x14ac:dyDescent="0.25">
      <c r="D3337" s="157"/>
    </row>
    <row r="3338" spans="4:4" x14ac:dyDescent="0.25">
      <c r="D3338" s="157"/>
    </row>
    <row r="3339" spans="4:4" x14ac:dyDescent="0.25">
      <c r="D3339" s="157"/>
    </row>
    <row r="3340" spans="4:4" x14ac:dyDescent="0.25">
      <c r="D3340" s="157"/>
    </row>
    <row r="3341" spans="4:4" x14ac:dyDescent="0.25">
      <c r="D3341" s="157"/>
    </row>
    <row r="3342" spans="4:4" x14ac:dyDescent="0.25">
      <c r="D3342" s="157"/>
    </row>
    <row r="3343" spans="4:4" x14ac:dyDescent="0.25">
      <c r="D3343" s="157"/>
    </row>
    <row r="3344" spans="4:4" x14ac:dyDescent="0.25">
      <c r="D3344" s="157"/>
    </row>
    <row r="3345" spans="4:4" x14ac:dyDescent="0.25">
      <c r="D3345" s="157"/>
    </row>
    <row r="3346" spans="4:4" x14ac:dyDescent="0.25">
      <c r="D3346" s="157"/>
    </row>
    <row r="3347" spans="4:4" x14ac:dyDescent="0.25">
      <c r="D3347" s="157"/>
    </row>
    <row r="3348" spans="4:4" x14ac:dyDescent="0.25">
      <c r="D3348" s="157"/>
    </row>
    <row r="3349" spans="4:4" x14ac:dyDescent="0.25">
      <c r="D3349" s="157"/>
    </row>
    <row r="3350" spans="4:4" x14ac:dyDescent="0.25">
      <c r="D3350" s="157"/>
    </row>
    <row r="3351" spans="4:4" x14ac:dyDescent="0.25">
      <c r="D3351" s="157"/>
    </row>
    <row r="3352" spans="4:4" x14ac:dyDescent="0.25">
      <c r="D3352" s="157"/>
    </row>
    <row r="3353" spans="4:4" x14ac:dyDescent="0.25">
      <c r="D3353" s="157"/>
    </row>
    <row r="3354" spans="4:4" x14ac:dyDescent="0.25">
      <c r="D3354" s="157"/>
    </row>
    <row r="3355" spans="4:4" x14ac:dyDescent="0.25">
      <c r="D3355" s="157"/>
    </row>
    <row r="3356" spans="4:4" x14ac:dyDescent="0.25">
      <c r="D3356" s="157"/>
    </row>
    <row r="3357" spans="4:4" x14ac:dyDescent="0.25">
      <c r="D3357" s="157"/>
    </row>
    <row r="3358" spans="4:4" x14ac:dyDescent="0.25">
      <c r="D3358" s="157"/>
    </row>
    <row r="3359" spans="4:4" x14ac:dyDescent="0.25">
      <c r="D3359" s="157"/>
    </row>
    <row r="3360" spans="4:4" x14ac:dyDescent="0.25">
      <c r="D3360" s="157"/>
    </row>
    <row r="3361" spans="4:4" x14ac:dyDescent="0.25">
      <c r="D3361" s="157"/>
    </row>
    <row r="3362" spans="4:4" x14ac:dyDescent="0.25">
      <c r="D3362" s="157"/>
    </row>
    <row r="3363" spans="4:4" x14ac:dyDescent="0.25">
      <c r="D3363" s="157"/>
    </row>
    <row r="3364" spans="4:4" x14ac:dyDescent="0.25">
      <c r="D3364" s="157"/>
    </row>
    <row r="3365" spans="4:4" x14ac:dyDescent="0.25">
      <c r="D3365" s="157"/>
    </row>
    <row r="3366" spans="4:4" x14ac:dyDescent="0.25">
      <c r="D3366" s="157"/>
    </row>
    <row r="3367" spans="4:4" x14ac:dyDescent="0.25">
      <c r="D3367" s="157"/>
    </row>
    <row r="3368" spans="4:4" x14ac:dyDescent="0.25">
      <c r="D3368" s="157"/>
    </row>
    <row r="3369" spans="4:4" x14ac:dyDescent="0.25">
      <c r="D3369" s="157"/>
    </row>
    <row r="3370" spans="4:4" x14ac:dyDescent="0.25">
      <c r="D3370" s="157"/>
    </row>
    <row r="3371" spans="4:4" x14ac:dyDescent="0.25">
      <c r="D3371" s="157"/>
    </row>
    <row r="3372" spans="4:4" x14ac:dyDescent="0.25">
      <c r="D3372" s="157"/>
    </row>
    <row r="3373" spans="4:4" x14ac:dyDescent="0.25">
      <c r="D3373" s="157"/>
    </row>
    <row r="3374" spans="4:4" x14ac:dyDescent="0.25">
      <c r="D3374" s="157"/>
    </row>
    <row r="3375" spans="4:4" x14ac:dyDescent="0.25">
      <c r="D3375" s="157"/>
    </row>
    <row r="3376" spans="4:4" x14ac:dyDescent="0.25">
      <c r="D3376" s="157"/>
    </row>
    <row r="3377" spans="4:4" x14ac:dyDescent="0.25">
      <c r="D3377" s="157"/>
    </row>
    <row r="3378" spans="4:4" x14ac:dyDescent="0.25">
      <c r="D3378" s="157"/>
    </row>
    <row r="3379" spans="4:4" x14ac:dyDescent="0.25">
      <c r="D3379" s="157"/>
    </row>
    <row r="3380" spans="4:4" x14ac:dyDescent="0.25">
      <c r="D3380" s="157"/>
    </row>
    <row r="3381" spans="4:4" x14ac:dyDescent="0.25">
      <c r="D3381" s="157"/>
    </row>
    <row r="3382" spans="4:4" x14ac:dyDescent="0.25">
      <c r="D3382" s="157"/>
    </row>
    <row r="3383" spans="4:4" x14ac:dyDescent="0.25">
      <c r="D3383" s="157"/>
    </row>
    <row r="3384" spans="4:4" x14ac:dyDescent="0.25">
      <c r="D3384" s="157"/>
    </row>
    <row r="3385" spans="4:4" x14ac:dyDescent="0.25">
      <c r="D3385" s="157"/>
    </row>
    <row r="3386" spans="4:4" x14ac:dyDescent="0.25">
      <c r="D3386" s="157"/>
    </row>
    <row r="3387" spans="4:4" x14ac:dyDescent="0.25">
      <c r="D3387" s="157"/>
    </row>
    <row r="3388" spans="4:4" x14ac:dyDescent="0.25">
      <c r="D3388" s="157"/>
    </row>
    <row r="3389" spans="4:4" x14ac:dyDescent="0.25">
      <c r="D3389" s="157"/>
    </row>
    <row r="3390" spans="4:4" x14ac:dyDescent="0.25">
      <c r="D3390" s="157"/>
    </row>
    <row r="3391" spans="4:4" x14ac:dyDescent="0.25">
      <c r="D3391" s="157"/>
    </row>
    <row r="3392" spans="4:4" x14ac:dyDescent="0.25">
      <c r="D3392" s="157"/>
    </row>
    <row r="3393" spans="4:4" x14ac:dyDescent="0.25">
      <c r="D3393" s="157"/>
    </row>
    <row r="3394" spans="4:4" x14ac:dyDescent="0.25">
      <c r="D3394" s="157"/>
    </row>
    <row r="3395" spans="4:4" x14ac:dyDescent="0.25">
      <c r="D3395" s="157"/>
    </row>
    <row r="3396" spans="4:4" x14ac:dyDescent="0.25">
      <c r="D3396" s="157"/>
    </row>
    <row r="3397" spans="4:4" x14ac:dyDescent="0.25">
      <c r="D3397" s="157"/>
    </row>
    <row r="3398" spans="4:4" x14ac:dyDescent="0.25">
      <c r="D3398" s="157"/>
    </row>
    <row r="3399" spans="4:4" x14ac:dyDescent="0.25">
      <c r="D3399" s="157"/>
    </row>
    <row r="3400" spans="4:4" x14ac:dyDescent="0.25">
      <c r="D3400" s="157"/>
    </row>
    <row r="3401" spans="4:4" x14ac:dyDescent="0.25">
      <c r="D3401" s="157"/>
    </row>
    <row r="3402" spans="4:4" x14ac:dyDescent="0.25">
      <c r="D3402" s="157"/>
    </row>
    <row r="3403" spans="4:4" x14ac:dyDescent="0.25">
      <c r="D3403" s="157"/>
    </row>
    <row r="3404" spans="4:4" x14ac:dyDescent="0.25">
      <c r="D3404" s="157"/>
    </row>
    <row r="3405" spans="4:4" x14ac:dyDescent="0.25">
      <c r="D3405" s="157"/>
    </row>
    <row r="3406" spans="4:4" x14ac:dyDescent="0.25">
      <c r="D3406" s="157"/>
    </row>
    <row r="3407" spans="4:4" x14ac:dyDescent="0.25">
      <c r="D3407" s="157"/>
    </row>
    <row r="3408" spans="4:4" x14ac:dyDescent="0.25">
      <c r="D3408" s="157"/>
    </row>
    <row r="3409" spans="4:4" x14ac:dyDescent="0.25">
      <c r="D3409" s="157"/>
    </row>
    <row r="3410" spans="4:4" x14ac:dyDescent="0.25">
      <c r="D3410" s="157"/>
    </row>
    <row r="3411" spans="4:4" x14ac:dyDescent="0.25">
      <c r="D3411" s="157"/>
    </row>
    <row r="3412" spans="4:4" x14ac:dyDescent="0.25">
      <c r="D3412" s="157"/>
    </row>
    <row r="3413" spans="4:4" x14ac:dyDescent="0.25">
      <c r="D3413" s="157"/>
    </row>
    <row r="3414" spans="4:4" x14ac:dyDescent="0.25">
      <c r="D3414" s="157"/>
    </row>
    <row r="3415" spans="4:4" x14ac:dyDescent="0.25">
      <c r="D3415" s="157"/>
    </row>
    <row r="3416" spans="4:4" x14ac:dyDescent="0.25">
      <c r="D3416" s="157"/>
    </row>
    <row r="3417" spans="4:4" x14ac:dyDescent="0.25">
      <c r="D3417" s="157"/>
    </row>
    <row r="3418" spans="4:4" x14ac:dyDescent="0.25">
      <c r="D3418" s="157"/>
    </row>
    <row r="3419" spans="4:4" x14ac:dyDescent="0.25">
      <c r="D3419" s="157"/>
    </row>
    <row r="3420" spans="4:4" x14ac:dyDescent="0.25">
      <c r="D3420" s="157"/>
    </row>
    <row r="3421" spans="4:4" x14ac:dyDescent="0.25">
      <c r="D3421" s="157"/>
    </row>
    <row r="3422" spans="4:4" x14ac:dyDescent="0.25">
      <c r="D3422" s="157"/>
    </row>
    <row r="3423" spans="4:4" x14ac:dyDescent="0.25">
      <c r="D3423" s="157"/>
    </row>
    <row r="3424" spans="4:4" x14ac:dyDescent="0.25">
      <c r="D3424" s="157"/>
    </row>
    <row r="3425" spans="4:4" x14ac:dyDescent="0.25">
      <c r="D3425" s="157"/>
    </row>
    <row r="3426" spans="4:4" x14ac:dyDescent="0.25">
      <c r="D3426" s="157"/>
    </row>
    <row r="3427" spans="4:4" x14ac:dyDescent="0.25">
      <c r="D3427" s="157"/>
    </row>
    <row r="3428" spans="4:4" x14ac:dyDescent="0.25">
      <c r="D3428" s="157"/>
    </row>
    <row r="3429" spans="4:4" x14ac:dyDescent="0.25">
      <c r="D3429" s="157"/>
    </row>
    <row r="3430" spans="4:4" x14ac:dyDescent="0.25">
      <c r="D3430" s="157"/>
    </row>
    <row r="3431" spans="4:4" x14ac:dyDescent="0.25">
      <c r="D3431" s="157"/>
    </row>
    <row r="3432" spans="4:4" x14ac:dyDescent="0.25">
      <c r="D3432" s="157"/>
    </row>
    <row r="3433" spans="4:4" x14ac:dyDescent="0.25">
      <c r="D3433" s="157"/>
    </row>
    <row r="3434" spans="4:4" x14ac:dyDescent="0.25">
      <c r="D3434" s="157"/>
    </row>
    <row r="3435" spans="4:4" x14ac:dyDescent="0.25">
      <c r="D3435" s="157"/>
    </row>
    <row r="3436" spans="4:4" x14ac:dyDescent="0.25">
      <c r="D3436" s="157"/>
    </row>
    <row r="3437" spans="4:4" x14ac:dyDescent="0.25">
      <c r="D3437" s="157"/>
    </row>
    <row r="3438" spans="4:4" x14ac:dyDescent="0.25">
      <c r="D3438" s="157"/>
    </row>
    <row r="3439" spans="4:4" x14ac:dyDescent="0.25">
      <c r="D3439" s="157"/>
    </row>
    <row r="3440" spans="4:4" x14ac:dyDescent="0.25">
      <c r="D3440" s="157"/>
    </row>
    <row r="3441" spans="4:4" x14ac:dyDescent="0.25">
      <c r="D3441" s="157"/>
    </row>
    <row r="3442" spans="4:4" x14ac:dyDescent="0.25">
      <c r="D3442" s="157"/>
    </row>
    <row r="3443" spans="4:4" x14ac:dyDescent="0.25">
      <c r="D3443" s="157"/>
    </row>
    <row r="3444" spans="4:4" x14ac:dyDescent="0.25">
      <c r="D3444" s="157"/>
    </row>
    <row r="3445" spans="4:4" x14ac:dyDescent="0.25">
      <c r="D3445" s="157"/>
    </row>
    <row r="3446" spans="4:4" x14ac:dyDescent="0.25">
      <c r="D3446" s="157"/>
    </row>
    <row r="3447" spans="4:4" x14ac:dyDescent="0.25">
      <c r="D3447" s="157"/>
    </row>
    <row r="3448" spans="4:4" x14ac:dyDescent="0.25">
      <c r="D3448" s="157"/>
    </row>
    <row r="3449" spans="4:4" x14ac:dyDescent="0.25">
      <c r="D3449" s="157"/>
    </row>
    <row r="3450" spans="4:4" x14ac:dyDescent="0.25">
      <c r="D3450" s="157"/>
    </row>
    <row r="3451" spans="4:4" x14ac:dyDescent="0.25">
      <c r="D3451" s="157"/>
    </row>
    <row r="3452" spans="4:4" x14ac:dyDescent="0.25">
      <c r="D3452" s="157"/>
    </row>
    <row r="3453" spans="4:4" x14ac:dyDescent="0.25">
      <c r="D3453" s="157"/>
    </row>
    <row r="3454" spans="4:4" x14ac:dyDescent="0.25">
      <c r="D3454" s="157"/>
    </row>
    <row r="3455" spans="4:4" x14ac:dyDescent="0.25">
      <c r="D3455" s="157"/>
    </row>
    <row r="3456" spans="4:4" x14ac:dyDescent="0.25">
      <c r="D3456" s="157"/>
    </row>
    <row r="3457" spans="4:4" x14ac:dyDescent="0.25">
      <c r="D3457" s="157"/>
    </row>
    <row r="3458" spans="4:4" x14ac:dyDescent="0.25">
      <c r="D3458" s="157"/>
    </row>
    <row r="3459" spans="4:4" x14ac:dyDescent="0.25">
      <c r="D3459" s="157"/>
    </row>
    <row r="3460" spans="4:4" x14ac:dyDescent="0.25">
      <c r="D3460" s="157"/>
    </row>
    <row r="3461" spans="4:4" x14ac:dyDescent="0.25">
      <c r="D3461" s="157"/>
    </row>
    <row r="3462" spans="4:4" x14ac:dyDescent="0.25">
      <c r="D3462" s="157"/>
    </row>
    <row r="3463" spans="4:4" x14ac:dyDescent="0.25">
      <c r="D3463" s="157"/>
    </row>
    <row r="3464" spans="4:4" x14ac:dyDescent="0.25">
      <c r="D3464" s="157"/>
    </row>
    <row r="3465" spans="4:4" x14ac:dyDescent="0.25">
      <c r="D3465" s="157"/>
    </row>
    <row r="3466" spans="4:4" x14ac:dyDescent="0.25">
      <c r="D3466" s="157"/>
    </row>
    <row r="3467" spans="4:4" x14ac:dyDescent="0.25">
      <c r="D3467" s="157"/>
    </row>
    <row r="3468" spans="4:4" x14ac:dyDescent="0.25">
      <c r="D3468" s="157"/>
    </row>
    <row r="3469" spans="4:4" x14ac:dyDescent="0.25">
      <c r="D3469" s="157"/>
    </row>
    <row r="3470" spans="4:4" x14ac:dyDescent="0.25">
      <c r="D3470" s="157"/>
    </row>
    <row r="3471" spans="4:4" x14ac:dyDescent="0.25">
      <c r="D3471" s="157"/>
    </row>
    <row r="3472" spans="4:4" x14ac:dyDescent="0.25">
      <c r="D3472" s="157"/>
    </row>
    <row r="3473" spans="4:4" x14ac:dyDescent="0.25">
      <c r="D3473" s="157"/>
    </row>
    <row r="3474" spans="4:4" x14ac:dyDescent="0.25">
      <c r="D3474" s="157"/>
    </row>
    <row r="3475" spans="4:4" x14ac:dyDescent="0.25">
      <c r="D3475" s="157"/>
    </row>
    <row r="3476" spans="4:4" x14ac:dyDescent="0.25">
      <c r="D3476" s="157"/>
    </row>
    <row r="3477" spans="4:4" x14ac:dyDescent="0.25">
      <c r="D3477" s="157"/>
    </row>
    <row r="3478" spans="4:4" x14ac:dyDescent="0.25">
      <c r="D3478" s="157"/>
    </row>
    <row r="3479" spans="4:4" x14ac:dyDescent="0.25">
      <c r="D3479" s="157"/>
    </row>
    <row r="3480" spans="4:4" x14ac:dyDescent="0.25">
      <c r="D3480" s="157"/>
    </row>
    <row r="3481" spans="4:4" x14ac:dyDescent="0.25">
      <c r="D3481" s="157"/>
    </row>
    <row r="3482" spans="4:4" x14ac:dyDescent="0.25">
      <c r="D3482" s="157"/>
    </row>
    <row r="3483" spans="4:4" x14ac:dyDescent="0.25">
      <c r="D3483" s="157"/>
    </row>
    <row r="3484" spans="4:4" x14ac:dyDescent="0.25">
      <c r="D3484" s="157"/>
    </row>
    <row r="3485" spans="4:4" x14ac:dyDescent="0.25">
      <c r="D3485" s="157"/>
    </row>
    <row r="3486" spans="4:4" x14ac:dyDescent="0.25">
      <c r="D3486" s="157"/>
    </row>
    <row r="3487" spans="4:4" x14ac:dyDescent="0.25">
      <c r="D3487" s="157"/>
    </row>
    <row r="3488" spans="4:4" x14ac:dyDescent="0.25">
      <c r="D3488" s="157"/>
    </row>
    <row r="3489" spans="4:4" x14ac:dyDescent="0.25">
      <c r="D3489" s="157"/>
    </row>
    <row r="3490" spans="4:4" x14ac:dyDescent="0.25">
      <c r="D3490" s="157"/>
    </row>
    <row r="3491" spans="4:4" x14ac:dyDescent="0.25">
      <c r="D3491" s="157"/>
    </row>
    <row r="3492" spans="4:4" x14ac:dyDescent="0.25">
      <c r="D3492" s="157"/>
    </row>
    <row r="3493" spans="4:4" x14ac:dyDescent="0.25">
      <c r="D3493" s="157"/>
    </row>
    <row r="3494" spans="4:4" x14ac:dyDescent="0.25">
      <c r="D3494" s="157"/>
    </row>
    <row r="3495" spans="4:4" x14ac:dyDescent="0.25">
      <c r="D3495" s="157"/>
    </row>
    <row r="3496" spans="4:4" x14ac:dyDescent="0.25">
      <c r="D3496" s="157"/>
    </row>
    <row r="3497" spans="4:4" x14ac:dyDescent="0.25">
      <c r="D3497" s="157"/>
    </row>
    <row r="3498" spans="4:4" x14ac:dyDescent="0.25">
      <c r="D3498" s="157"/>
    </row>
    <row r="3499" spans="4:4" x14ac:dyDescent="0.25">
      <c r="D3499" s="157"/>
    </row>
    <row r="3500" spans="4:4" x14ac:dyDescent="0.25">
      <c r="D3500" s="157"/>
    </row>
    <row r="3501" spans="4:4" x14ac:dyDescent="0.25">
      <c r="D3501" s="157"/>
    </row>
    <row r="3502" spans="4:4" x14ac:dyDescent="0.25">
      <c r="D3502" s="157"/>
    </row>
    <row r="3503" spans="4:4" x14ac:dyDescent="0.25">
      <c r="D3503" s="157"/>
    </row>
    <row r="3504" spans="4:4" x14ac:dyDescent="0.25">
      <c r="D3504" s="157"/>
    </row>
    <row r="3505" spans="4:4" x14ac:dyDescent="0.25">
      <c r="D3505" s="157"/>
    </row>
    <row r="3506" spans="4:4" x14ac:dyDescent="0.25">
      <c r="D3506" s="157"/>
    </row>
    <row r="3507" spans="4:4" x14ac:dyDescent="0.25">
      <c r="D3507" s="157"/>
    </row>
    <row r="3508" spans="4:4" x14ac:dyDescent="0.25">
      <c r="D3508" s="157"/>
    </row>
    <row r="3509" spans="4:4" x14ac:dyDescent="0.25">
      <c r="D3509" s="157"/>
    </row>
    <row r="3510" spans="4:4" x14ac:dyDescent="0.25">
      <c r="D3510" s="157"/>
    </row>
    <row r="3511" spans="4:4" x14ac:dyDescent="0.25">
      <c r="D3511" s="157"/>
    </row>
    <row r="3512" spans="4:4" x14ac:dyDescent="0.25">
      <c r="D3512" s="157"/>
    </row>
    <row r="3513" spans="4:4" x14ac:dyDescent="0.25">
      <c r="D3513" s="157"/>
    </row>
    <row r="3514" spans="4:4" x14ac:dyDescent="0.25">
      <c r="D3514" s="157"/>
    </row>
    <row r="3515" spans="4:4" x14ac:dyDescent="0.25">
      <c r="D3515" s="157"/>
    </row>
    <row r="3516" spans="4:4" x14ac:dyDescent="0.25">
      <c r="D3516" s="157"/>
    </row>
    <row r="3517" spans="4:4" x14ac:dyDescent="0.25">
      <c r="D3517" s="157"/>
    </row>
    <row r="3518" spans="4:4" x14ac:dyDescent="0.25">
      <c r="D3518" s="157"/>
    </row>
    <row r="3519" spans="4:4" x14ac:dyDescent="0.25">
      <c r="D3519" s="157"/>
    </row>
    <row r="3520" spans="4:4" x14ac:dyDescent="0.25">
      <c r="D3520" s="157"/>
    </row>
    <row r="3521" spans="4:4" x14ac:dyDescent="0.25">
      <c r="D3521" s="157"/>
    </row>
    <row r="3522" spans="4:4" x14ac:dyDescent="0.25">
      <c r="D3522" s="157"/>
    </row>
    <row r="3523" spans="4:4" x14ac:dyDescent="0.25">
      <c r="D3523" s="157"/>
    </row>
    <row r="3524" spans="4:4" x14ac:dyDescent="0.25">
      <c r="D3524" s="157"/>
    </row>
    <row r="3525" spans="4:4" x14ac:dyDescent="0.25">
      <c r="D3525" s="157"/>
    </row>
    <row r="3526" spans="4:4" x14ac:dyDescent="0.25">
      <c r="D3526" s="157"/>
    </row>
    <row r="3527" spans="4:4" x14ac:dyDescent="0.25">
      <c r="D3527" s="157"/>
    </row>
    <row r="3528" spans="4:4" x14ac:dyDescent="0.25">
      <c r="D3528" s="157"/>
    </row>
    <row r="3529" spans="4:4" x14ac:dyDescent="0.25">
      <c r="D3529" s="157"/>
    </row>
    <row r="3530" spans="4:4" x14ac:dyDescent="0.25">
      <c r="D3530" s="157"/>
    </row>
    <row r="3531" spans="4:4" x14ac:dyDescent="0.25">
      <c r="D3531" s="157"/>
    </row>
    <row r="3532" spans="4:4" x14ac:dyDescent="0.25">
      <c r="D3532" s="157"/>
    </row>
    <row r="3533" spans="4:4" x14ac:dyDescent="0.25">
      <c r="D3533" s="157"/>
    </row>
    <row r="3534" spans="4:4" x14ac:dyDescent="0.25">
      <c r="D3534" s="157"/>
    </row>
    <row r="3535" spans="4:4" x14ac:dyDescent="0.25">
      <c r="D3535" s="157"/>
    </row>
    <row r="3536" spans="4:4" x14ac:dyDescent="0.25">
      <c r="D3536" s="157"/>
    </row>
    <row r="3537" spans="4:4" x14ac:dyDescent="0.25">
      <c r="D3537" s="157"/>
    </row>
    <row r="3538" spans="4:4" x14ac:dyDescent="0.25">
      <c r="D3538" s="157"/>
    </row>
    <row r="3539" spans="4:4" x14ac:dyDescent="0.25">
      <c r="D3539" s="157"/>
    </row>
    <row r="3540" spans="4:4" x14ac:dyDescent="0.25">
      <c r="D3540" s="157"/>
    </row>
    <row r="3541" spans="4:4" x14ac:dyDescent="0.25">
      <c r="D3541" s="157"/>
    </row>
    <row r="3542" spans="4:4" x14ac:dyDescent="0.25">
      <c r="D3542" s="157"/>
    </row>
    <row r="3543" spans="4:4" x14ac:dyDescent="0.25">
      <c r="D3543" s="157"/>
    </row>
    <row r="3544" spans="4:4" x14ac:dyDescent="0.25">
      <c r="D3544" s="157"/>
    </row>
    <row r="3545" spans="4:4" x14ac:dyDescent="0.25">
      <c r="D3545" s="157"/>
    </row>
    <row r="3546" spans="4:4" x14ac:dyDescent="0.25">
      <c r="D3546" s="157"/>
    </row>
    <row r="3547" spans="4:4" x14ac:dyDescent="0.25">
      <c r="D3547" s="157"/>
    </row>
    <row r="3548" spans="4:4" x14ac:dyDescent="0.25">
      <c r="D3548" s="157"/>
    </row>
    <row r="3549" spans="4:4" x14ac:dyDescent="0.25">
      <c r="D3549" s="157"/>
    </row>
    <row r="3550" spans="4:4" x14ac:dyDescent="0.25">
      <c r="D3550" s="157"/>
    </row>
    <row r="3551" spans="4:4" x14ac:dyDescent="0.25">
      <c r="D3551" s="157"/>
    </row>
    <row r="3552" spans="4:4" x14ac:dyDescent="0.25">
      <c r="D3552" s="157"/>
    </row>
    <row r="3553" spans="4:4" x14ac:dyDescent="0.25">
      <c r="D3553" s="157"/>
    </row>
    <row r="3554" spans="4:4" x14ac:dyDescent="0.25">
      <c r="D3554" s="157"/>
    </row>
    <row r="3555" spans="4:4" x14ac:dyDescent="0.25">
      <c r="D3555" s="157"/>
    </row>
    <row r="3556" spans="4:4" x14ac:dyDescent="0.25">
      <c r="D3556" s="157"/>
    </row>
    <row r="3557" spans="4:4" x14ac:dyDescent="0.25">
      <c r="D3557" s="157"/>
    </row>
    <row r="3558" spans="4:4" x14ac:dyDescent="0.25">
      <c r="D3558" s="157"/>
    </row>
    <row r="3559" spans="4:4" x14ac:dyDescent="0.25">
      <c r="D3559" s="157"/>
    </row>
    <row r="3560" spans="4:4" x14ac:dyDescent="0.25">
      <c r="D3560" s="157"/>
    </row>
    <row r="3561" spans="4:4" x14ac:dyDescent="0.25">
      <c r="D3561" s="157"/>
    </row>
    <row r="3562" spans="4:4" x14ac:dyDescent="0.25">
      <c r="D3562" s="157"/>
    </row>
    <row r="3563" spans="4:4" x14ac:dyDescent="0.25">
      <c r="D3563" s="157"/>
    </row>
    <row r="3564" spans="4:4" x14ac:dyDescent="0.25">
      <c r="D3564" s="157"/>
    </row>
    <row r="3565" spans="4:4" x14ac:dyDescent="0.25">
      <c r="D3565" s="157"/>
    </row>
    <row r="3566" spans="4:4" x14ac:dyDescent="0.25">
      <c r="D3566" s="157"/>
    </row>
    <row r="3567" spans="4:4" x14ac:dyDescent="0.25">
      <c r="D3567" s="157"/>
    </row>
    <row r="3568" spans="4:4" x14ac:dyDescent="0.25">
      <c r="D3568" s="157"/>
    </row>
    <row r="3569" spans="4:4" x14ac:dyDescent="0.25">
      <c r="D3569" s="157"/>
    </row>
    <row r="3570" spans="4:4" x14ac:dyDescent="0.25">
      <c r="D3570" s="157"/>
    </row>
    <row r="3571" spans="4:4" x14ac:dyDescent="0.25">
      <c r="D3571" s="157"/>
    </row>
    <row r="3572" spans="4:4" x14ac:dyDescent="0.25">
      <c r="D3572" s="157"/>
    </row>
    <row r="3573" spans="4:4" x14ac:dyDescent="0.25">
      <c r="D3573" s="157"/>
    </row>
    <row r="3574" spans="4:4" x14ac:dyDescent="0.25">
      <c r="D3574" s="157"/>
    </row>
    <row r="3575" spans="4:4" x14ac:dyDescent="0.25">
      <c r="D3575" s="157"/>
    </row>
    <row r="3576" spans="4:4" x14ac:dyDescent="0.25">
      <c r="D3576" s="157"/>
    </row>
    <row r="3577" spans="4:4" x14ac:dyDescent="0.25">
      <c r="D3577" s="157"/>
    </row>
    <row r="3578" spans="4:4" x14ac:dyDescent="0.25">
      <c r="D3578" s="157"/>
    </row>
    <row r="3579" spans="4:4" x14ac:dyDescent="0.25">
      <c r="D3579" s="157"/>
    </row>
    <row r="3580" spans="4:4" x14ac:dyDescent="0.25">
      <c r="D3580" s="157"/>
    </row>
    <row r="3581" spans="4:4" x14ac:dyDescent="0.25">
      <c r="D3581" s="157"/>
    </row>
    <row r="3582" spans="4:4" x14ac:dyDescent="0.25">
      <c r="D3582" s="157"/>
    </row>
    <row r="3583" spans="4:4" x14ac:dyDescent="0.25">
      <c r="D3583" s="157"/>
    </row>
    <row r="3584" spans="4:4" x14ac:dyDescent="0.25">
      <c r="D3584" s="157"/>
    </row>
    <row r="3585" spans="4:4" x14ac:dyDescent="0.25">
      <c r="D3585" s="157"/>
    </row>
    <row r="3586" spans="4:4" x14ac:dyDescent="0.25">
      <c r="D3586" s="157"/>
    </row>
    <row r="3587" spans="4:4" x14ac:dyDescent="0.25">
      <c r="D3587" s="157"/>
    </row>
    <row r="3588" spans="4:4" x14ac:dyDescent="0.25">
      <c r="D3588" s="157"/>
    </row>
    <row r="3589" spans="4:4" x14ac:dyDescent="0.25">
      <c r="D3589" s="157"/>
    </row>
    <row r="3590" spans="4:4" x14ac:dyDescent="0.25">
      <c r="D3590" s="157"/>
    </row>
    <row r="3591" spans="4:4" x14ac:dyDescent="0.25">
      <c r="D3591" s="157"/>
    </row>
    <row r="3592" spans="4:4" x14ac:dyDescent="0.25">
      <c r="D3592" s="157"/>
    </row>
    <row r="3593" spans="4:4" x14ac:dyDescent="0.25">
      <c r="D3593" s="157"/>
    </row>
    <row r="3594" spans="4:4" x14ac:dyDescent="0.25">
      <c r="D3594" s="157"/>
    </row>
    <row r="3595" spans="4:4" x14ac:dyDescent="0.25">
      <c r="D3595" s="157"/>
    </row>
    <row r="3596" spans="4:4" x14ac:dyDescent="0.25">
      <c r="D3596" s="157"/>
    </row>
    <row r="3597" spans="4:4" x14ac:dyDescent="0.25">
      <c r="D3597" s="157"/>
    </row>
    <row r="3598" spans="4:4" x14ac:dyDescent="0.25">
      <c r="D3598" s="157"/>
    </row>
    <row r="3599" spans="4:4" x14ac:dyDescent="0.25">
      <c r="D3599" s="157"/>
    </row>
    <row r="3600" spans="4:4" x14ac:dyDescent="0.25">
      <c r="D3600" s="157"/>
    </row>
    <row r="3601" spans="4:4" x14ac:dyDescent="0.25">
      <c r="D3601" s="157"/>
    </row>
    <row r="3602" spans="4:4" x14ac:dyDescent="0.25">
      <c r="D3602" s="157"/>
    </row>
    <row r="3603" spans="4:4" x14ac:dyDescent="0.25">
      <c r="D3603" s="157"/>
    </row>
    <row r="3604" spans="4:4" x14ac:dyDescent="0.25">
      <c r="D3604" s="157"/>
    </row>
    <row r="3605" spans="4:4" x14ac:dyDescent="0.25">
      <c r="D3605" s="157"/>
    </row>
    <row r="3606" spans="4:4" x14ac:dyDescent="0.25">
      <c r="D3606" s="157"/>
    </row>
    <row r="3607" spans="4:4" x14ac:dyDescent="0.25">
      <c r="D3607" s="157"/>
    </row>
    <row r="3608" spans="4:4" x14ac:dyDescent="0.25">
      <c r="D3608" s="157"/>
    </row>
    <row r="3609" spans="4:4" x14ac:dyDescent="0.25">
      <c r="D3609" s="157"/>
    </row>
    <row r="3610" spans="4:4" x14ac:dyDescent="0.25">
      <c r="D3610" s="157"/>
    </row>
    <row r="3611" spans="4:4" x14ac:dyDescent="0.25">
      <c r="D3611" s="157"/>
    </row>
    <row r="3612" spans="4:4" x14ac:dyDescent="0.25">
      <c r="D3612" s="157"/>
    </row>
    <row r="3613" spans="4:4" x14ac:dyDescent="0.25">
      <c r="D3613" s="157"/>
    </row>
    <row r="3614" spans="4:4" x14ac:dyDescent="0.25">
      <c r="D3614" s="157"/>
    </row>
    <row r="3615" spans="4:4" x14ac:dyDescent="0.25">
      <c r="D3615" s="157"/>
    </row>
    <row r="3616" spans="4:4" x14ac:dyDescent="0.25">
      <c r="D3616" s="157"/>
    </row>
    <row r="3617" spans="4:4" x14ac:dyDescent="0.25">
      <c r="D3617" s="157"/>
    </row>
    <row r="3618" spans="4:4" x14ac:dyDescent="0.25">
      <c r="D3618" s="157"/>
    </row>
    <row r="3619" spans="4:4" x14ac:dyDescent="0.25">
      <c r="D3619" s="157"/>
    </row>
    <row r="3620" spans="4:4" x14ac:dyDescent="0.25">
      <c r="D3620" s="157"/>
    </row>
    <row r="3621" spans="4:4" x14ac:dyDescent="0.25">
      <c r="D3621" s="157"/>
    </row>
    <row r="3622" spans="4:4" x14ac:dyDescent="0.25">
      <c r="D3622" s="157"/>
    </row>
    <row r="3623" spans="4:4" x14ac:dyDescent="0.25">
      <c r="D3623" s="157"/>
    </row>
    <row r="3624" spans="4:4" x14ac:dyDescent="0.25">
      <c r="D3624" s="157"/>
    </row>
    <row r="3625" spans="4:4" x14ac:dyDescent="0.25">
      <c r="D3625" s="157"/>
    </row>
    <row r="3626" spans="4:4" x14ac:dyDescent="0.25">
      <c r="D3626" s="157"/>
    </row>
    <row r="3627" spans="4:4" x14ac:dyDescent="0.25">
      <c r="D3627" s="157"/>
    </row>
    <row r="3628" spans="4:4" x14ac:dyDescent="0.25">
      <c r="D3628" s="157"/>
    </row>
    <row r="3629" spans="4:4" x14ac:dyDescent="0.25">
      <c r="D3629" s="157"/>
    </row>
    <row r="3630" spans="4:4" x14ac:dyDescent="0.25">
      <c r="D3630" s="157"/>
    </row>
    <row r="3631" spans="4:4" x14ac:dyDescent="0.25">
      <c r="D3631" s="157"/>
    </row>
    <row r="3632" spans="4:4" x14ac:dyDescent="0.25">
      <c r="D3632" s="157"/>
    </row>
    <row r="3633" spans="4:4" x14ac:dyDescent="0.25">
      <c r="D3633" s="157"/>
    </row>
    <row r="3634" spans="4:4" x14ac:dyDescent="0.25">
      <c r="D3634" s="157"/>
    </row>
    <row r="3635" spans="4:4" x14ac:dyDescent="0.25">
      <c r="D3635" s="157"/>
    </row>
    <row r="3636" spans="4:4" x14ac:dyDescent="0.25">
      <c r="D3636" s="157"/>
    </row>
    <row r="3637" spans="4:4" x14ac:dyDescent="0.25">
      <c r="D3637" s="157"/>
    </row>
    <row r="3638" spans="4:4" x14ac:dyDescent="0.25">
      <c r="D3638" s="157"/>
    </row>
    <row r="3639" spans="4:4" x14ac:dyDescent="0.25">
      <c r="D3639" s="157"/>
    </row>
    <row r="3640" spans="4:4" x14ac:dyDescent="0.25">
      <c r="D3640" s="157"/>
    </row>
    <row r="3641" spans="4:4" x14ac:dyDescent="0.25">
      <c r="D3641" s="157"/>
    </row>
    <row r="3642" spans="4:4" x14ac:dyDescent="0.25">
      <c r="D3642" s="157"/>
    </row>
    <row r="3643" spans="4:4" x14ac:dyDescent="0.25">
      <c r="D3643" s="157"/>
    </row>
    <row r="3644" spans="4:4" x14ac:dyDescent="0.25">
      <c r="D3644" s="157"/>
    </row>
    <row r="3645" spans="4:4" x14ac:dyDescent="0.25">
      <c r="D3645" s="157"/>
    </row>
    <row r="3646" spans="4:4" x14ac:dyDescent="0.25">
      <c r="D3646" s="157"/>
    </row>
    <row r="3647" spans="4:4" x14ac:dyDescent="0.25">
      <c r="D3647" s="157"/>
    </row>
    <row r="3648" spans="4:4" x14ac:dyDescent="0.25">
      <c r="D3648" s="157"/>
    </row>
    <row r="3649" spans="4:4" x14ac:dyDescent="0.25">
      <c r="D3649" s="157"/>
    </row>
    <row r="3650" spans="4:4" x14ac:dyDescent="0.25">
      <c r="D3650" s="157"/>
    </row>
    <row r="3651" spans="4:4" x14ac:dyDescent="0.25">
      <c r="D3651" s="157"/>
    </row>
    <row r="3652" spans="4:4" x14ac:dyDescent="0.25">
      <c r="D3652" s="157"/>
    </row>
    <row r="3653" spans="4:4" x14ac:dyDescent="0.25">
      <c r="D3653" s="157"/>
    </row>
    <row r="3654" spans="4:4" x14ac:dyDescent="0.25">
      <c r="D3654" s="157"/>
    </row>
    <row r="3655" spans="4:4" x14ac:dyDescent="0.25">
      <c r="D3655" s="157"/>
    </row>
    <row r="3656" spans="4:4" x14ac:dyDescent="0.25">
      <c r="D3656" s="157"/>
    </row>
    <row r="3657" spans="4:4" x14ac:dyDescent="0.25">
      <c r="D3657" s="157"/>
    </row>
    <row r="3658" spans="4:4" x14ac:dyDescent="0.25">
      <c r="D3658" s="157"/>
    </row>
    <row r="3659" spans="4:4" x14ac:dyDescent="0.25">
      <c r="D3659" s="157"/>
    </row>
    <row r="3660" spans="4:4" x14ac:dyDescent="0.25">
      <c r="D3660" s="157"/>
    </row>
    <row r="3661" spans="4:4" x14ac:dyDescent="0.25">
      <c r="D3661" s="157"/>
    </row>
    <row r="3662" spans="4:4" x14ac:dyDescent="0.25">
      <c r="D3662" s="157"/>
    </row>
    <row r="3663" spans="4:4" x14ac:dyDescent="0.25">
      <c r="D3663" s="157"/>
    </row>
    <row r="3664" spans="4:4" x14ac:dyDescent="0.25">
      <c r="D3664" s="157"/>
    </row>
    <row r="3665" spans="4:4" x14ac:dyDescent="0.25">
      <c r="D3665" s="157"/>
    </row>
    <row r="3666" spans="4:4" x14ac:dyDescent="0.25">
      <c r="D3666" s="157"/>
    </row>
    <row r="3667" spans="4:4" x14ac:dyDescent="0.25">
      <c r="D3667" s="157"/>
    </row>
    <row r="3668" spans="4:4" x14ac:dyDescent="0.25">
      <c r="D3668" s="157"/>
    </row>
    <row r="3669" spans="4:4" x14ac:dyDescent="0.25">
      <c r="D3669" s="157"/>
    </row>
    <row r="3670" spans="4:4" x14ac:dyDescent="0.25">
      <c r="D3670" s="157"/>
    </row>
    <row r="3671" spans="4:4" x14ac:dyDescent="0.25">
      <c r="D3671" s="157"/>
    </row>
    <row r="3672" spans="4:4" x14ac:dyDescent="0.25">
      <c r="D3672" s="157"/>
    </row>
    <row r="3673" spans="4:4" x14ac:dyDescent="0.25">
      <c r="D3673" s="157"/>
    </row>
    <row r="3674" spans="4:4" x14ac:dyDescent="0.25">
      <c r="D3674" s="157"/>
    </row>
    <row r="3675" spans="4:4" x14ac:dyDescent="0.25">
      <c r="D3675" s="157"/>
    </row>
    <row r="3676" spans="4:4" x14ac:dyDescent="0.25">
      <c r="D3676" s="157"/>
    </row>
    <row r="3677" spans="4:4" x14ac:dyDescent="0.25">
      <c r="D3677" s="157"/>
    </row>
    <row r="3678" spans="4:4" x14ac:dyDescent="0.25">
      <c r="D3678" s="157"/>
    </row>
    <row r="3679" spans="4:4" x14ac:dyDescent="0.25">
      <c r="D3679" s="157"/>
    </row>
    <row r="3680" spans="4:4" x14ac:dyDescent="0.25">
      <c r="D3680" s="157"/>
    </row>
    <row r="3681" spans="4:4" x14ac:dyDescent="0.25">
      <c r="D3681" s="157"/>
    </row>
    <row r="3682" spans="4:4" x14ac:dyDescent="0.25">
      <c r="D3682" s="157"/>
    </row>
    <row r="3683" spans="4:4" x14ac:dyDescent="0.25">
      <c r="D3683" s="157"/>
    </row>
    <row r="3684" spans="4:4" x14ac:dyDescent="0.25">
      <c r="D3684" s="157"/>
    </row>
    <row r="3685" spans="4:4" x14ac:dyDescent="0.25">
      <c r="D3685" s="157"/>
    </row>
    <row r="3686" spans="4:4" x14ac:dyDescent="0.25">
      <c r="D3686" s="157"/>
    </row>
    <row r="3687" spans="4:4" x14ac:dyDescent="0.25">
      <c r="D3687" s="157"/>
    </row>
    <row r="3688" spans="4:4" x14ac:dyDescent="0.25">
      <c r="D3688" s="157"/>
    </row>
    <row r="3689" spans="4:4" x14ac:dyDescent="0.25">
      <c r="D3689" s="157"/>
    </row>
    <row r="3690" spans="4:4" x14ac:dyDescent="0.25">
      <c r="D3690" s="157"/>
    </row>
    <row r="3691" spans="4:4" x14ac:dyDescent="0.25">
      <c r="D3691" s="157"/>
    </row>
    <row r="3692" spans="4:4" x14ac:dyDescent="0.25">
      <c r="D3692" s="157"/>
    </row>
    <row r="3693" spans="4:4" x14ac:dyDescent="0.25">
      <c r="D3693" s="157"/>
    </row>
    <row r="3694" spans="4:4" x14ac:dyDescent="0.25">
      <c r="D3694" s="157"/>
    </row>
    <row r="3695" spans="4:4" x14ac:dyDescent="0.25">
      <c r="D3695" s="157"/>
    </row>
    <row r="3696" spans="4:4" x14ac:dyDescent="0.25">
      <c r="D3696" s="157"/>
    </row>
    <row r="3697" spans="4:4" x14ac:dyDescent="0.25">
      <c r="D3697" s="157"/>
    </row>
    <row r="3698" spans="4:4" x14ac:dyDescent="0.25">
      <c r="D3698" s="157"/>
    </row>
    <row r="3699" spans="4:4" x14ac:dyDescent="0.25">
      <c r="D3699" s="157"/>
    </row>
    <row r="3700" spans="4:4" x14ac:dyDescent="0.25">
      <c r="D3700" s="157"/>
    </row>
    <row r="3701" spans="4:4" x14ac:dyDescent="0.25">
      <c r="D3701" s="157"/>
    </row>
    <row r="3702" spans="4:4" x14ac:dyDescent="0.25">
      <c r="D3702" s="157"/>
    </row>
    <row r="3703" spans="4:4" x14ac:dyDescent="0.25">
      <c r="D3703" s="157"/>
    </row>
    <row r="3704" spans="4:4" x14ac:dyDescent="0.25">
      <c r="D3704" s="157"/>
    </row>
    <row r="3705" spans="4:4" x14ac:dyDescent="0.25">
      <c r="D3705" s="157"/>
    </row>
    <row r="3706" spans="4:4" x14ac:dyDescent="0.25">
      <c r="D3706" s="157"/>
    </row>
    <row r="3707" spans="4:4" x14ac:dyDescent="0.25">
      <c r="D3707" s="157"/>
    </row>
    <row r="3708" spans="4:4" x14ac:dyDescent="0.25">
      <c r="D3708" s="157"/>
    </row>
    <row r="3709" spans="4:4" x14ac:dyDescent="0.25">
      <c r="D3709" s="157"/>
    </row>
    <row r="3710" spans="4:4" x14ac:dyDescent="0.25">
      <c r="D3710" s="157"/>
    </row>
    <row r="3711" spans="4:4" x14ac:dyDescent="0.25">
      <c r="D3711" s="157"/>
    </row>
    <row r="3712" spans="4:4" x14ac:dyDescent="0.25">
      <c r="D3712" s="157"/>
    </row>
    <row r="3713" spans="4:4" x14ac:dyDescent="0.25">
      <c r="D3713" s="157"/>
    </row>
    <row r="3714" spans="4:4" x14ac:dyDescent="0.25">
      <c r="D3714" s="157"/>
    </row>
    <row r="3715" spans="4:4" x14ac:dyDescent="0.25">
      <c r="D3715" s="157"/>
    </row>
    <row r="3716" spans="4:4" x14ac:dyDescent="0.25">
      <c r="D3716" s="157"/>
    </row>
    <row r="3717" spans="4:4" x14ac:dyDescent="0.25">
      <c r="D3717" s="157"/>
    </row>
    <row r="3718" spans="4:4" x14ac:dyDescent="0.25">
      <c r="D3718" s="157"/>
    </row>
    <row r="3719" spans="4:4" x14ac:dyDescent="0.25">
      <c r="D3719" s="157"/>
    </row>
    <row r="3720" spans="4:4" x14ac:dyDescent="0.25">
      <c r="D3720" s="157"/>
    </row>
    <row r="3721" spans="4:4" x14ac:dyDescent="0.25">
      <c r="D3721" s="157"/>
    </row>
    <row r="3722" spans="4:4" x14ac:dyDescent="0.25">
      <c r="D3722" s="157"/>
    </row>
    <row r="3723" spans="4:4" x14ac:dyDescent="0.25">
      <c r="D3723" s="157"/>
    </row>
    <row r="3724" spans="4:4" x14ac:dyDescent="0.25">
      <c r="D3724" s="157"/>
    </row>
    <row r="3725" spans="4:4" x14ac:dyDescent="0.25">
      <c r="D3725" s="157"/>
    </row>
    <row r="3726" spans="4:4" x14ac:dyDescent="0.25">
      <c r="D3726" s="157"/>
    </row>
    <row r="3727" spans="4:4" x14ac:dyDescent="0.25">
      <c r="D3727" s="157"/>
    </row>
    <row r="3728" spans="4:4" x14ac:dyDescent="0.25">
      <c r="D3728" s="157"/>
    </row>
    <row r="3729" spans="4:4" x14ac:dyDescent="0.25">
      <c r="D3729" s="157"/>
    </row>
    <row r="3730" spans="4:4" x14ac:dyDescent="0.25">
      <c r="D3730" s="157"/>
    </row>
    <row r="3731" spans="4:4" x14ac:dyDescent="0.25">
      <c r="D3731" s="157"/>
    </row>
    <row r="3732" spans="4:4" x14ac:dyDescent="0.25">
      <c r="D3732" s="157"/>
    </row>
    <row r="3733" spans="4:4" x14ac:dyDescent="0.25">
      <c r="D3733" s="157"/>
    </row>
    <row r="3734" spans="4:4" x14ac:dyDescent="0.25">
      <c r="D3734" s="157"/>
    </row>
    <row r="3735" spans="4:4" x14ac:dyDescent="0.25">
      <c r="D3735" s="157"/>
    </row>
    <row r="3736" spans="4:4" x14ac:dyDescent="0.25">
      <c r="D3736" s="157"/>
    </row>
    <row r="3737" spans="4:4" x14ac:dyDescent="0.25">
      <c r="D3737" s="157"/>
    </row>
    <row r="3738" spans="4:4" x14ac:dyDescent="0.25">
      <c r="D3738" s="157"/>
    </row>
    <row r="3739" spans="4:4" x14ac:dyDescent="0.25">
      <c r="D3739" s="157"/>
    </row>
    <row r="3740" spans="4:4" x14ac:dyDescent="0.25">
      <c r="D3740" s="157"/>
    </row>
    <row r="3741" spans="4:4" x14ac:dyDescent="0.25">
      <c r="D3741" s="157"/>
    </row>
    <row r="3742" spans="4:4" x14ac:dyDescent="0.25">
      <c r="D3742" s="157"/>
    </row>
    <row r="3743" spans="4:4" x14ac:dyDescent="0.25">
      <c r="D3743" s="157"/>
    </row>
    <row r="3744" spans="4:4" x14ac:dyDescent="0.25">
      <c r="D3744" s="157"/>
    </row>
    <row r="3745" spans="4:4" x14ac:dyDescent="0.25">
      <c r="D3745" s="157"/>
    </row>
    <row r="3746" spans="4:4" x14ac:dyDescent="0.25">
      <c r="D3746" s="157"/>
    </row>
    <row r="3747" spans="4:4" x14ac:dyDescent="0.25">
      <c r="D3747" s="157"/>
    </row>
    <row r="3748" spans="4:4" x14ac:dyDescent="0.25">
      <c r="D3748" s="157"/>
    </row>
    <row r="3749" spans="4:4" x14ac:dyDescent="0.25">
      <c r="D3749" s="157"/>
    </row>
    <row r="3750" spans="4:4" x14ac:dyDescent="0.25">
      <c r="D3750" s="157"/>
    </row>
    <row r="3751" spans="4:4" x14ac:dyDescent="0.25">
      <c r="D3751" s="157"/>
    </row>
    <row r="3752" spans="4:4" x14ac:dyDescent="0.25">
      <c r="D3752" s="157"/>
    </row>
    <row r="3753" spans="4:4" x14ac:dyDescent="0.25">
      <c r="D3753" s="157"/>
    </row>
    <row r="3754" spans="4:4" x14ac:dyDescent="0.25">
      <c r="D3754" s="157"/>
    </row>
    <row r="3755" spans="4:4" x14ac:dyDescent="0.25">
      <c r="D3755" s="157"/>
    </row>
    <row r="3756" spans="4:4" x14ac:dyDescent="0.25">
      <c r="D3756" s="157"/>
    </row>
    <row r="3757" spans="4:4" x14ac:dyDescent="0.25">
      <c r="D3757" s="157"/>
    </row>
    <row r="3758" spans="4:4" x14ac:dyDescent="0.25">
      <c r="D3758" s="157"/>
    </row>
    <row r="3759" spans="4:4" x14ac:dyDescent="0.25">
      <c r="D3759" s="157"/>
    </row>
    <row r="3760" spans="4:4" x14ac:dyDescent="0.25">
      <c r="D3760" s="157"/>
    </row>
    <row r="3761" spans="4:4" x14ac:dyDescent="0.25">
      <c r="D3761" s="157"/>
    </row>
    <row r="3762" spans="4:4" x14ac:dyDescent="0.25">
      <c r="D3762" s="157"/>
    </row>
    <row r="3763" spans="4:4" x14ac:dyDescent="0.25">
      <c r="D3763" s="157"/>
    </row>
    <row r="3764" spans="4:4" x14ac:dyDescent="0.25">
      <c r="D3764" s="157"/>
    </row>
    <row r="3765" spans="4:4" x14ac:dyDescent="0.25">
      <c r="D3765" s="157"/>
    </row>
    <row r="3766" spans="4:4" x14ac:dyDescent="0.25">
      <c r="D3766" s="157"/>
    </row>
    <row r="3767" spans="4:4" x14ac:dyDescent="0.25">
      <c r="D3767" s="157"/>
    </row>
    <row r="3768" spans="4:4" x14ac:dyDescent="0.25">
      <c r="D3768" s="157"/>
    </row>
    <row r="3769" spans="4:4" x14ac:dyDescent="0.25">
      <c r="D3769" s="157"/>
    </row>
    <row r="3770" spans="4:4" x14ac:dyDescent="0.25">
      <c r="D3770" s="157"/>
    </row>
    <row r="3771" spans="4:4" x14ac:dyDescent="0.25">
      <c r="D3771" s="157"/>
    </row>
    <row r="3772" spans="4:4" x14ac:dyDescent="0.25">
      <c r="D3772" s="157"/>
    </row>
    <row r="3773" spans="4:4" x14ac:dyDescent="0.25">
      <c r="D3773" s="157"/>
    </row>
    <row r="3774" spans="4:4" x14ac:dyDescent="0.25">
      <c r="D3774" s="157"/>
    </row>
    <row r="3775" spans="4:4" x14ac:dyDescent="0.25">
      <c r="D3775" s="157"/>
    </row>
    <row r="3776" spans="4:4" x14ac:dyDescent="0.25">
      <c r="D3776" s="157"/>
    </row>
    <row r="3777" spans="4:4" x14ac:dyDescent="0.25">
      <c r="D3777" s="157"/>
    </row>
    <row r="3778" spans="4:4" x14ac:dyDescent="0.25">
      <c r="D3778" s="157"/>
    </row>
    <row r="3779" spans="4:4" x14ac:dyDescent="0.25">
      <c r="D3779" s="157"/>
    </row>
    <row r="3780" spans="4:4" x14ac:dyDescent="0.25">
      <c r="D3780" s="157"/>
    </row>
    <row r="3781" spans="4:4" x14ac:dyDescent="0.25">
      <c r="D3781" s="157"/>
    </row>
    <row r="3782" spans="4:4" x14ac:dyDescent="0.25">
      <c r="D3782" s="157"/>
    </row>
    <row r="3783" spans="4:4" x14ac:dyDescent="0.25">
      <c r="D3783" s="157"/>
    </row>
    <row r="3784" spans="4:4" x14ac:dyDescent="0.25">
      <c r="D3784" s="157"/>
    </row>
    <row r="3785" spans="4:4" x14ac:dyDescent="0.25">
      <c r="D3785" s="157"/>
    </row>
    <row r="3786" spans="4:4" x14ac:dyDescent="0.25">
      <c r="D3786" s="157"/>
    </row>
    <row r="3787" spans="4:4" x14ac:dyDescent="0.25">
      <c r="D3787" s="157"/>
    </row>
    <row r="3788" spans="4:4" x14ac:dyDescent="0.25">
      <c r="D3788" s="157"/>
    </row>
    <row r="3789" spans="4:4" x14ac:dyDescent="0.25">
      <c r="D3789" s="157"/>
    </row>
    <row r="3790" spans="4:4" x14ac:dyDescent="0.25">
      <c r="D3790" s="157"/>
    </row>
    <row r="3791" spans="4:4" x14ac:dyDescent="0.25">
      <c r="D3791" s="157"/>
    </row>
    <row r="3792" spans="4:4" x14ac:dyDescent="0.25">
      <c r="D3792" s="157"/>
    </row>
    <row r="3793" spans="4:4" x14ac:dyDescent="0.25">
      <c r="D3793" s="157"/>
    </row>
    <row r="3794" spans="4:4" x14ac:dyDescent="0.25">
      <c r="D3794" s="157"/>
    </row>
    <row r="3795" spans="4:4" x14ac:dyDescent="0.25">
      <c r="D3795" s="157"/>
    </row>
    <row r="3796" spans="4:4" x14ac:dyDescent="0.25">
      <c r="D3796" s="157"/>
    </row>
    <row r="3797" spans="4:4" x14ac:dyDescent="0.25">
      <c r="D3797" s="157"/>
    </row>
    <row r="3798" spans="4:4" x14ac:dyDescent="0.25">
      <c r="D3798" s="157"/>
    </row>
    <row r="3799" spans="4:4" x14ac:dyDescent="0.25">
      <c r="D3799" s="157"/>
    </row>
    <row r="3800" spans="4:4" x14ac:dyDescent="0.25">
      <c r="D3800" s="157"/>
    </row>
    <row r="3801" spans="4:4" x14ac:dyDescent="0.25">
      <c r="D3801" s="157"/>
    </row>
    <row r="3802" spans="4:4" x14ac:dyDescent="0.25">
      <c r="D3802" s="157"/>
    </row>
    <row r="3803" spans="4:4" x14ac:dyDescent="0.25">
      <c r="D3803" s="157"/>
    </row>
    <row r="3804" spans="4:4" x14ac:dyDescent="0.25">
      <c r="D3804" s="157"/>
    </row>
    <row r="3805" spans="4:4" x14ac:dyDescent="0.25">
      <c r="D3805" s="157"/>
    </row>
    <row r="3806" spans="4:4" x14ac:dyDescent="0.25">
      <c r="D3806" s="157"/>
    </row>
    <row r="3807" spans="4:4" x14ac:dyDescent="0.25">
      <c r="D3807" s="157"/>
    </row>
    <row r="3808" spans="4:4" x14ac:dyDescent="0.25">
      <c r="D3808" s="157"/>
    </row>
    <row r="3809" spans="4:4" x14ac:dyDescent="0.25">
      <c r="D3809" s="157"/>
    </row>
    <row r="3810" spans="4:4" x14ac:dyDescent="0.25">
      <c r="D3810" s="157"/>
    </row>
    <row r="3811" spans="4:4" x14ac:dyDescent="0.25">
      <c r="D3811" s="157"/>
    </row>
    <row r="3812" spans="4:4" x14ac:dyDescent="0.25">
      <c r="D3812" s="157"/>
    </row>
    <row r="3813" spans="4:4" x14ac:dyDescent="0.25">
      <c r="D3813" s="157"/>
    </row>
    <row r="3814" spans="4:4" x14ac:dyDescent="0.25">
      <c r="D3814" s="157"/>
    </row>
    <row r="3815" spans="4:4" x14ac:dyDescent="0.25">
      <c r="D3815" s="157"/>
    </row>
    <row r="3816" spans="4:4" x14ac:dyDescent="0.25">
      <c r="D3816" s="157"/>
    </row>
    <row r="3817" spans="4:4" x14ac:dyDescent="0.25">
      <c r="D3817" s="157"/>
    </row>
    <row r="3818" spans="4:4" x14ac:dyDescent="0.25">
      <c r="D3818" s="157"/>
    </row>
    <row r="3819" spans="4:4" x14ac:dyDescent="0.25">
      <c r="D3819" s="157"/>
    </row>
    <row r="3820" spans="4:4" x14ac:dyDescent="0.25">
      <c r="D3820" s="157"/>
    </row>
    <row r="3821" spans="4:4" x14ac:dyDescent="0.25">
      <c r="D3821" s="157"/>
    </row>
    <row r="3822" spans="4:4" x14ac:dyDescent="0.25">
      <c r="D3822" s="157"/>
    </row>
    <row r="3823" spans="4:4" x14ac:dyDescent="0.25">
      <c r="D3823" s="157"/>
    </row>
    <row r="3824" spans="4:4" x14ac:dyDescent="0.25">
      <c r="D3824" s="157"/>
    </row>
    <row r="3825" spans="4:4" x14ac:dyDescent="0.25">
      <c r="D3825" s="157"/>
    </row>
    <row r="3826" spans="4:4" x14ac:dyDescent="0.25">
      <c r="D3826" s="157"/>
    </row>
    <row r="3827" spans="4:4" x14ac:dyDescent="0.25">
      <c r="D3827" s="157"/>
    </row>
    <row r="3828" spans="4:4" x14ac:dyDescent="0.25">
      <c r="D3828" s="157"/>
    </row>
    <row r="3829" spans="4:4" x14ac:dyDescent="0.25">
      <c r="D3829" s="157"/>
    </row>
    <row r="3830" spans="4:4" x14ac:dyDescent="0.25">
      <c r="D3830" s="157"/>
    </row>
    <row r="3831" spans="4:4" x14ac:dyDescent="0.25">
      <c r="D3831" s="157"/>
    </row>
    <row r="3832" spans="4:4" x14ac:dyDescent="0.25">
      <c r="D3832" s="157"/>
    </row>
    <row r="3833" spans="4:4" x14ac:dyDescent="0.25">
      <c r="D3833" s="157"/>
    </row>
    <row r="3834" spans="4:4" x14ac:dyDescent="0.25">
      <c r="D3834" s="157"/>
    </row>
    <row r="3835" spans="4:4" x14ac:dyDescent="0.25">
      <c r="D3835" s="157"/>
    </row>
    <row r="3836" spans="4:4" x14ac:dyDescent="0.25">
      <c r="D3836" s="157"/>
    </row>
    <row r="3837" spans="4:4" x14ac:dyDescent="0.25">
      <c r="D3837" s="157"/>
    </row>
    <row r="3838" spans="4:4" x14ac:dyDescent="0.25">
      <c r="D3838" s="157"/>
    </row>
    <row r="3839" spans="4:4" x14ac:dyDescent="0.25">
      <c r="D3839" s="157"/>
    </row>
    <row r="3840" spans="4:4" x14ac:dyDescent="0.25">
      <c r="D3840" s="157"/>
    </row>
    <row r="3841" spans="4:4" x14ac:dyDescent="0.25">
      <c r="D3841" s="157"/>
    </row>
    <row r="3842" spans="4:4" x14ac:dyDescent="0.25">
      <c r="D3842" s="157"/>
    </row>
    <row r="3843" spans="4:4" x14ac:dyDescent="0.25">
      <c r="D3843" s="157"/>
    </row>
    <row r="3844" spans="4:4" x14ac:dyDescent="0.25">
      <c r="D3844" s="157"/>
    </row>
    <row r="3845" spans="4:4" x14ac:dyDescent="0.25">
      <c r="D3845" s="157"/>
    </row>
    <row r="3846" spans="4:4" x14ac:dyDescent="0.25">
      <c r="D3846" s="157"/>
    </row>
    <row r="3847" spans="4:4" x14ac:dyDescent="0.25">
      <c r="D3847" s="157"/>
    </row>
    <row r="3848" spans="4:4" x14ac:dyDescent="0.25">
      <c r="D3848" s="157"/>
    </row>
    <row r="3849" spans="4:4" x14ac:dyDescent="0.25">
      <c r="D3849" s="157"/>
    </row>
    <row r="3850" spans="4:4" x14ac:dyDescent="0.25">
      <c r="D3850" s="157"/>
    </row>
    <row r="3851" spans="4:4" x14ac:dyDescent="0.25">
      <c r="D3851" s="157"/>
    </row>
    <row r="3852" spans="4:4" x14ac:dyDescent="0.25">
      <c r="D3852" s="157"/>
    </row>
    <row r="3853" spans="4:4" x14ac:dyDescent="0.25">
      <c r="D3853" s="157"/>
    </row>
    <row r="3854" spans="4:4" x14ac:dyDescent="0.25">
      <c r="D3854" s="157"/>
    </row>
    <row r="3855" spans="4:4" x14ac:dyDescent="0.25">
      <c r="D3855" s="157"/>
    </row>
    <row r="3856" spans="4:4" x14ac:dyDescent="0.25">
      <c r="D3856" s="157"/>
    </row>
    <row r="3857" spans="4:4" x14ac:dyDescent="0.25">
      <c r="D3857" s="157"/>
    </row>
    <row r="3858" spans="4:4" x14ac:dyDescent="0.25">
      <c r="D3858" s="157"/>
    </row>
    <row r="3859" spans="4:4" x14ac:dyDescent="0.25">
      <c r="D3859" s="157"/>
    </row>
    <row r="3860" spans="4:4" x14ac:dyDescent="0.25">
      <c r="D3860" s="157"/>
    </row>
    <row r="3861" spans="4:4" x14ac:dyDescent="0.25">
      <c r="D3861" s="157"/>
    </row>
    <row r="3862" spans="4:4" x14ac:dyDescent="0.25">
      <c r="D3862" s="157"/>
    </row>
    <row r="3863" spans="4:4" x14ac:dyDescent="0.25">
      <c r="D3863" s="157"/>
    </row>
    <row r="3864" spans="4:4" x14ac:dyDescent="0.25">
      <c r="D3864" s="157"/>
    </row>
    <row r="3865" spans="4:4" x14ac:dyDescent="0.25">
      <c r="D3865" s="157"/>
    </row>
    <row r="3866" spans="4:4" x14ac:dyDescent="0.25">
      <c r="D3866" s="157"/>
    </row>
    <row r="3867" spans="4:4" x14ac:dyDescent="0.25">
      <c r="D3867" s="157"/>
    </row>
    <row r="3868" spans="4:4" x14ac:dyDescent="0.25">
      <c r="D3868" s="157"/>
    </row>
    <row r="3869" spans="4:4" x14ac:dyDescent="0.25">
      <c r="D3869" s="157"/>
    </row>
    <row r="3870" spans="4:4" x14ac:dyDescent="0.25">
      <c r="D3870" s="157"/>
    </row>
    <row r="3871" spans="4:4" x14ac:dyDescent="0.25">
      <c r="D3871" s="157"/>
    </row>
    <row r="3872" spans="4:4" x14ac:dyDescent="0.25">
      <c r="D3872" s="157"/>
    </row>
    <row r="3873" spans="4:4" x14ac:dyDescent="0.25">
      <c r="D3873" s="157"/>
    </row>
    <row r="3874" spans="4:4" x14ac:dyDescent="0.25">
      <c r="D3874" s="157"/>
    </row>
    <row r="3875" spans="4:4" x14ac:dyDescent="0.25">
      <c r="D3875" s="157"/>
    </row>
    <row r="3876" spans="4:4" x14ac:dyDescent="0.25">
      <c r="D3876" s="157"/>
    </row>
    <row r="3877" spans="4:4" x14ac:dyDescent="0.25">
      <c r="D3877" s="157"/>
    </row>
    <row r="3878" spans="4:4" x14ac:dyDescent="0.25">
      <c r="D3878" s="157"/>
    </row>
    <row r="3879" spans="4:4" x14ac:dyDescent="0.25">
      <c r="D3879" s="157"/>
    </row>
    <row r="3880" spans="4:4" x14ac:dyDescent="0.25">
      <c r="D3880" s="157"/>
    </row>
    <row r="3881" spans="4:4" x14ac:dyDescent="0.25">
      <c r="D3881" s="157"/>
    </row>
    <row r="3882" spans="4:4" x14ac:dyDescent="0.25">
      <c r="D3882" s="157"/>
    </row>
    <row r="3883" spans="4:4" x14ac:dyDescent="0.25">
      <c r="D3883" s="157"/>
    </row>
    <row r="3884" spans="4:4" x14ac:dyDescent="0.25">
      <c r="D3884" s="157"/>
    </row>
    <row r="3885" spans="4:4" x14ac:dyDescent="0.25">
      <c r="D3885" s="157"/>
    </row>
    <row r="3886" spans="4:4" x14ac:dyDescent="0.25">
      <c r="D3886" s="157"/>
    </row>
    <row r="3887" spans="4:4" x14ac:dyDescent="0.25">
      <c r="D3887" s="157"/>
    </row>
    <row r="3888" spans="4:4" x14ac:dyDescent="0.25">
      <c r="D3888" s="157"/>
    </row>
    <row r="3889" spans="4:4" x14ac:dyDescent="0.25">
      <c r="D3889" s="157"/>
    </row>
    <row r="3890" spans="4:4" x14ac:dyDescent="0.25">
      <c r="D3890" s="157"/>
    </row>
    <row r="3891" spans="4:4" x14ac:dyDescent="0.25">
      <c r="D3891" s="157"/>
    </row>
    <row r="3892" spans="4:4" x14ac:dyDescent="0.25">
      <c r="D3892" s="157"/>
    </row>
    <row r="3893" spans="4:4" x14ac:dyDescent="0.25">
      <c r="D3893" s="157"/>
    </row>
    <row r="3894" spans="4:4" x14ac:dyDescent="0.25">
      <c r="D3894" s="157"/>
    </row>
    <row r="3895" spans="4:4" x14ac:dyDescent="0.25">
      <c r="D3895" s="157"/>
    </row>
    <row r="3896" spans="4:4" x14ac:dyDescent="0.25">
      <c r="D3896" s="157"/>
    </row>
    <row r="3897" spans="4:4" x14ac:dyDescent="0.25">
      <c r="D3897" s="157"/>
    </row>
    <row r="3898" spans="4:4" x14ac:dyDescent="0.25">
      <c r="D3898" s="157"/>
    </row>
    <row r="3899" spans="4:4" x14ac:dyDescent="0.25">
      <c r="D3899" s="157"/>
    </row>
    <row r="3900" spans="4:4" x14ac:dyDescent="0.25">
      <c r="D3900" s="157"/>
    </row>
    <row r="3901" spans="4:4" x14ac:dyDescent="0.25">
      <c r="D3901" s="157"/>
    </row>
    <row r="3902" spans="4:4" x14ac:dyDescent="0.25">
      <c r="D3902" s="157"/>
    </row>
    <row r="3903" spans="4:4" x14ac:dyDescent="0.25">
      <c r="D3903" s="157"/>
    </row>
    <row r="3904" spans="4:4" x14ac:dyDescent="0.25">
      <c r="D3904" s="157"/>
    </row>
    <row r="3905" spans="4:4" x14ac:dyDescent="0.25">
      <c r="D3905" s="157"/>
    </row>
    <row r="3906" spans="4:4" x14ac:dyDescent="0.25">
      <c r="D3906" s="157"/>
    </row>
    <row r="3907" spans="4:4" x14ac:dyDescent="0.25">
      <c r="D3907" s="157"/>
    </row>
    <row r="3908" spans="4:4" x14ac:dyDescent="0.25">
      <c r="D3908" s="157"/>
    </row>
    <row r="3909" spans="4:4" x14ac:dyDescent="0.25">
      <c r="D3909" s="157"/>
    </row>
    <row r="3910" spans="4:4" x14ac:dyDescent="0.25">
      <c r="D3910" s="157"/>
    </row>
    <row r="3911" spans="4:4" x14ac:dyDescent="0.25">
      <c r="D3911" s="157"/>
    </row>
    <row r="3912" spans="4:4" x14ac:dyDescent="0.25">
      <c r="D3912" s="157"/>
    </row>
    <row r="3913" spans="4:4" x14ac:dyDescent="0.25">
      <c r="D3913" s="157"/>
    </row>
    <row r="3914" spans="4:4" x14ac:dyDescent="0.25">
      <c r="D3914" s="157"/>
    </row>
    <row r="3915" spans="4:4" x14ac:dyDescent="0.25">
      <c r="D3915" s="157"/>
    </row>
    <row r="3916" spans="4:4" x14ac:dyDescent="0.25">
      <c r="D3916" s="157"/>
    </row>
    <row r="3917" spans="4:4" x14ac:dyDescent="0.25">
      <c r="D3917" s="157"/>
    </row>
    <row r="3918" spans="4:4" x14ac:dyDescent="0.25">
      <c r="D3918" s="157"/>
    </row>
    <row r="3919" spans="4:4" x14ac:dyDescent="0.25">
      <c r="D3919" s="157"/>
    </row>
    <row r="3920" spans="4:4" x14ac:dyDescent="0.25">
      <c r="D3920" s="157"/>
    </row>
    <row r="3921" spans="4:4" x14ac:dyDescent="0.25">
      <c r="D3921" s="157"/>
    </row>
    <row r="3922" spans="4:4" x14ac:dyDescent="0.25">
      <c r="D3922" s="157"/>
    </row>
    <row r="3923" spans="4:4" x14ac:dyDescent="0.25">
      <c r="D3923" s="157"/>
    </row>
    <row r="3924" spans="4:4" x14ac:dyDescent="0.25">
      <c r="D3924" s="157"/>
    </row>
    <row r="3925" spans="4:4" x14ac:dyDescent="0.25">
      <c r="D3925" s="157"/>
    </row>
    <row r="3926" spans="4:4" x14ac:dyDescent="0.25">
      <c r="D3926" s="157"/>
    </row>
    <row r="3927" spans="4:4" x14ac:dyDescent="0.25">
      <c r="D3927" s="157"/>
    </row>
    <row r="3928" spans="4:4" x14ac:dyDescent="0.25">
      <c r="D3928" s="157"/>
    </row>
    <row r="3929" spans="4:4" x14ac:dyDescent="0.25">
      <c r="D3929" s="157"/>
    </row>
    <row r="3930" spans="4:4" x14ac:dyDescent="0.25">
      <c r="D3930" s="157"/>
    </row>
    <row r="3931" spans="4:4" x14ac:dyDescent="0.25">
      <c r="D3931" s="157"/>
    </row>
    <row r="3932" spans="4:4" x14ac:dyDescent="0.25">
      <c r="D3932" s="157"/>
    </row>
    <row r="3933" spans="4:4" x14ac:dyDescent="0.25">
      <c r="D3933" s="157"/>
    </row>
    <row r="3934" spans="4:4" x14ac:dyDescent="0.25">
      <c r="D3934" s="157"/>
    </row>
    <row r="3935" spans="4:4" x14ac:dyDescent="0.25">
      <c r="D3935" s="157"/>
    </row>
    <row r="3936" spans="4:4" x14ac:dyDescent="0.25">
      <c r="D3936" s="157"/>
    </row>
    <row r="3937" spans="4:4" x14ac:dyDescent="0.25">
      <c r="D3937" s="157"/>
    </row>
    <row r="3938" spans="4:4" x14ac:dyDescent="0.25">
      <c r="D3938" s="157"/>
    </row>
    <row r="3939" spans="4:4" x14ac:dyDescent="0.25">
      <c r="D3939" s="157"/>
    </row>
    <row r="3940" spans="4:4" x14ac:dyDescent="0.25">
      <c r="D3940" s="157"/>
    </row>
    <row r="3941" spans="4:4" x14ac:dyDescent="0.25">
      <c r="D3941" s="157"/>
    </row>
    <row r="3942" spans="4:4" x14ac:dyDescent="0.25">
      <c r="D3942" s="157"/>
    </row>
    <row r="3943" spans="4:4" x14ac:dyDescent="0.25">
      <c r="D3943" s="157"/>
    </row>
    <row r="3944" spans="4:4" x14ac:dyDescent="0.25">
      <c r="D3944" s="157"/>
    </row>
    <row r="3945" spans="4:4" x14ac:dyDescent="0.25">
      <c r="D3945" s="157"/>
    </row>
    <row r="3946" spans="4:4" x14ac:dyDescent="0.25">
      <c r="D3946" s="157"/>
    </row>
    <row r="3947" spans="4:4" x14ac:dyDescent="0.25">
      <c r="D3947" s="157"/>
    </row>
    <row r="3948" spans="4:4" x14ac:dyDescent="0.25">
      <c r="D3948" s="157"/>
    </row>
    <row r="3949" spans="4:4" x14ac:dyDescent="0.25">
      <c r="D3949" s="157"/>
    </row>
    <row r="3950" spans="4:4" x14ac:dyDescent="0.25">
      <c r="D3950" s="157"/>
    </row>
    <row r="3951" spans="4:4" x14ac:dyDescent="0.25">
      <c r="D3951" s="157"/>
    </row>
    <row r="3952" spans="4:4" x14ac:dyDescent="0.25">
      <c r="D3952" s="157"/>
    </row>
    <row r="3953" spans="4:4" x14ac:dyDescent="0.25">
      <c r="D3953" s="157"/>
    </row>
    <row r="3954" spans="4:4" x14ac:dyDescent="0.25">
      <c r="D3954" s="157"/>
    </row>
    <row r="3955" spans="4:4" x14ac:dyDescent="0.25">
      <c r="D3955" s="157"/>
    </row>
    <row r="3956" spans="4:4" x14ac:dyDescent="0.25">
      <c r="D3956" s="157"/>
    </row>
    <row r="3957" spans="4:4" x14ac:dyDescent="0.25">
      <c r="D3957" s="157"/>
    </row>
    <row r="3958" spans="4:4" x14ac:dyDescent="0.25">
      <c r="D3958" s="157"/>
    </row>
    <row r="3959" spans="4:4" x14ac:dyDescent="0.25">
      <c r="D3959" s="157"/>
    </row>
    <row r="3960" spans="4:4" x14ac:dyDescent="0.25">
      <c r="D3960" s="157"/>
    </row>
    <row r="3961" spans="4:4" x14ac:dyDescent="0.25">
      <c r="D3961" s="157"/>
    </row>
    <row r="3962" spans="4:4" x14ac:dyDescent="0.25">
      <c r="D3962" s="157"/>
    </row>
    <row r="3963" spans="4:4" x14ac:dyDescent="0.25">
      <c r="D3963" s="157"/>
    </row>
    <row r="3964" spans="4:4" x14ac:dyDescent="0.25">
      <c r="D3964" s="157"/>
    </row>
    <row r="3965" spans="4:4" x14ac:dyDescent="0.25">
      <c r="D3965" s="157"/>
    </row>
    <row r="3966" spans="4:4" x14ac:dyDescent="0.25">
      <c r="D3966" s="157"/>
    </row>
    <row r="3967" spans="4:4" x14ac:dyDescent="0.25">
      <c r="D3967" s="157"/>
    </row>
    <row r="3968" spans="4:4" x14ac:dyDescent="0.25">
      <c r="D3968" s="157"/>
    </row>
    <row r="3969" spans="4:4" x14ac:dyDescent="0.25">
      <c r="D3969" s="157"/>
    </row>
    <row r="3970" spans="4:4" x14ac:dyDescent="0.25">
      <c r="D3970" s="157"/>
    </row>
    <row r="3971" spans="4:4" x14ac:dyDescent="0.25">
      <c r="D3971" s="157"/>
    </row>
    <row r="3972" spans="4:4" x14ac:dyDescent="0.25">
      <c r="D3972" s="157"/>
    </row>
    <row r="3973" spans="4:4" x14ac:dyDescent="0.25">
      <c r="D3973" s="157"/>
    </row>
    <row r="3974" spans="4:4" x14ac:dyDescent="0.25">
      <c r="D3974" s="157"/>
    </row>
    <row r="3975" spans="4:4" x14ac:dyDescent="0.25">
      <c r="D3975" s="157"/>
    </row>
    <row r="3976" spans="4:4" x14ac:dyDescent="0.25">
      <c r="D3976" s="157"/>
    </row>
    <row r="3977" spans="4:4" x14ac:dyDescent="0.25">
      <c r="D3977" s="157"/>
    </row>
    <row r="3978" spans="4:4" x14ac:dyDescent="0.25">
      <c r="D3978" s="157"/>
    </row>
    <row r="3979" spans="4:4" x14ac:dyDescent="0.25">
      <c r="D3979" s="157"/>
    </row>
    <row r="3980" spans="4:4" x14ac:dyDescent="0.25">
      <c r="D3980" s="157"/>
    </row>
    <row r="3981" spans="4:4" x14ac:dyDescent="0.25">
      <c r="D3981" s="157"/>
    </row>
    <row r="3982" spans="4:4" x14ac:dyDescent="0.25">
      <c r="D3982" s="157"/>
    </row>
    <row r="3983" spans="4:4" x14ac:dyDescent="0.25">
      <c r="D3983" s="157"/>
    </row>
    <row r="3984" spans="4:4" x14ac:dyDescent="0.25">
      <c r="D3984" s="157"/>
    </row>
    <row r="3985" spans="4:4" x14ac:dyDescent="0.25">
      <c r="D3985" s="157"/>
    </row>
    <row r="3986" spans="4:4" x14ac:dyDescent="0.25">
      <c r="D3986" s="157"/>
    </row>
    <row r="3987" spans="4:4" x14ac:dyDescent="0.25">
      <c r="D3987" s="157"/>
    </row>
    <row r="3988" spans="4:4" x14ac:dyDescent="0.25">
      <c r="D3988" s="157"/>
    </row>
    <row r="3989" spans="4:4" x14ac:dyDescent="0.25">
      <c r="D3989" s="157"/>
    </row>
    <row r="3990" spans="4:4" x14ac:dyDescent="0.25">
      <c r="D3990" s="157"/>
    </row>
    <row r="3991" spans="4:4" x14ac:dyDescent="0.25">
      <c r="D3991" s="157"/>
    </row>
    <row r="3992" spans="4:4" x14ac:dyDescent="0.25">
      <c r="D3992" s="157"/>
    </row>
    <row r="3993" spans="4:4" x14ac:dyDescent="0.25">
      <c r="D3993" s="157"/>
    </row>
    <row r="3994" spans="4:4" x14ac:dyDescent="0.25">
      <c r="D3994" s="157"/>
    </row>
    <row r="3995" spans="4:4" x14ac:dyDescent="0.25">
      <c r="D3995" s="157"/>
    </row>
    <row r="3996" spans="4:4" x14ac:dyDescent="0.25">
      <c r="D3996" s="157"/>
    </row>
    <row r="3997" spans="4:4" x14ac:dyDescent="0.25">
      <c r="D3997" s="157"/>
    </row>
    <row r="3998" spans="4:4" x14ac:dyDescent="0.25">
      <c r="D3998" s="157"/>
    </row>
    <row r="3999" spans="4:4" x14ac:dyDescent="0.25">
      <c r="D3999" s="157"/>
    </row>
    <row r="4000" spans="4:4" x14ac:dyDescent="0.25">
      <c r="D4000" s="157"/>
    </row>
    <row r="4001" spans="4:4" x14ac:dyDescent="0.25">
      <c r="D4001" s="157"/>
    </row>
    <row r="4002" spans="4:4" x14ac:dyDescent="0.25">
      <c r="D4002" s="157"/>
    </row>
    <row r="4003" spans="4:4" x14ac:dyDescent="0.25">
      <c r="D4003" s="157"/>
    </row>
    <row r="4004" spans="4:4" x14ac:dyDescent="0.25">
      <c r="D4004" s="157"/>
    </row>
    <row r="4005" spans="4:4" x14ac:dyDescent="0.25">
      <c r="D4005" s="157"/>
    </row>
    <row r="4006" spans="4:4" x14ac:dyDescent="0.25">
      <c r="D4006" s="157"/>
    </row>
    <row r="4007" spans="4:4" x14ac:dyDescent="0.25">
      <c r="D4007" s="157"/>
    </row>
    <row r="4008" spans="4:4" x14ac:dyDescent="0.25">
      <c r="D4008" s="157"/>
    </row>
    <row r="4009" spans="4:4" x14ac:dyDescent="0.25">
      <c r="D4009" s="157"/>
    </row>
    <row r="4010" spans="4:4" x14ac:dyDescent="0.25">
      <c r="D4010" s="157"/>
    </row>
    <row r="4011" spans="4:4" x14ac:dyDescent="0.25">
      <c r="D4011" s="157"/>
    </row>
    <row r="4012" spans="4:4" x14ac:dyDescent="0.25">
      <c r="D4012" s="157"/>
    </row>
    <row r="4013" spans="4:4" x14ac:dyDescent="0.25">
      <c r="D4013" s="157"/>
    </row>
    <row r="4014" spans="4:4" x14ac:dyDescent="0.25">
      <c r="D4014" s="157"/>
    </row>
    <row r="4015" spans="4:4" x14ac:dyDescent="0.25">
      <c r="D4015" s="157"/>
    </row>
    <row r="4016" spans="4:4" x14ac:dyDescent="0.25">
      <c r="D4016" s="157"/>
    </row>
    <row r="4017" spans="4:4" x14ac:dyDescent="0.25">
      <c r="D4017" s="157"/>
    </row>
    <row r="4018" spans="4:4" x14ac:dyDescent="0.25">
      <c r="D4018" s="157"/>
    </row>
    <row r="4019" spans="4:4" x14ac:dyDescent="0.25">
      <c r="D4019" s="157"/>
    </row>
    <row r="4020" spans="4:4" x14ac:dyDescent="0.25">
      <c r="D4020" s="157"/>
    </row>
    <row r="4021" spans="4:4" x14ac:dyDescent="0.25">
      <c r="D4021" s="157"/>
    </row>
    <row r="4022" spans="4:4" x14ac:dyDescent="0.25">
      <c r="D4022" s="157"/>
    </row>
    <row r="4023" spans="4:4" x14ac:dyDescent="0.25">
      <c r="D4023" s="157"/>
    </row>
    <row r="4024" spans="4:4" x14ac:dyDescent="0.25">
      <c r="D4024" s="157"/>
    </row>
    <row r="4025" spans="4:4" x14ac:dyDescent="0.25">
      <c r="D4025" s="157"/>
    </row>
    <row r="4026" spans="4:4" x14ac:dyDescent="0.25">
      <c r="D4026" s="157"/>
    </row>
    <row r="4027" spans="4:4" x14ac:dyDescent="0.25">
      <c r="D4027" s="157"/>
    </row>
    <row r="4028" spans="4:4" x14ac:dyDescent="0.25">
      <c r="D4028" s="157"/>
    </row>
    <row r="4029" spans="4:4" x14ac:dyDescent="0.25">
      <c r="D4029" s="157"/>
    </row>
    <row r="4030" spans="4:4" x14ac:dyDescent="0.25">
      <c r="D4030" s="157"/>
    </row>
    <row r="4031" spans="4:4" x14ac:dyDescent="0.25">
      <c r="D4031" s="157"/>
    </row>
    <row r="4032" spans="4:4" x14ac:dyDescent="0.25">
      <c r="D4032" s="157"/>
    </row>
    <row r="4033" spans="4:4" x14ac:dyDescent="0.25">
      <c r="D4033" s="157"/>
    </row>
    <row r="4034" spans="4:4" x14ac:dyDescent="0.25">
      <c r="D4034" s="157"/>
    </row>
    <row r="4035" spans="4:4" x14ac:dyDescent="0.25">
      <c r="D4035" s="157"/>
    </row>
    <row r="4036" spans="4:4" x14ac:dyDescent="0.25">
      <c r="D4036" s="157"/>
    </row>
    <row r="4037" spans="4:4" x14ac:dyDescent="0.25">
      <c r="D4037" s="157"/>
    </row>
    <row r="4038" spans="4:4" x14ac:dyDescent="0.25">
      <c r="D4038" s="157"/>
    </row>
    <row r="4039" spans="4:4" x14ac:dyDescent="0.25">
      <c r="D4039" s="157"/>
    </row>
    <row r="4040" spans="4:4" x14ac:dyDescent="0.25">
      <c r="D4040" s="157"/>
    </row>
    <row r="4041" spans="4:4" x14ac:dyDescent="0.25">
      <c r="D4041" s="157"/>
    </row>
    <row r="4042" spans="4:4" x14ac:dyDescent="0.25">
      <c r="D4042" s="157"/>
    </row>
    <row r="4043" spans="4:4" x14ac:dyDescent="0.25">
      <c r="D4043" s="157"/>
    </row>
    <row r="4044" spans="4:4" x14ac:dyDescent="0.25">
      <c r="D4044" s="157"/>
    </row>
    <row r="4045" spans="4:4" x14ac:dyDescent="0.25">
      <c r="D4045" s="157"/>
    </row>
    <row r="4046" spans="4:4" x14ac:dyDescent="0.25">
      <c r="D4046" s="157"/>
    </row>
    <row r="4047" spans="4:4" x14ac:dyDescent="0.25">
      <c r="D4047" s="157"/>
    </row>
    <row r="4048" spans="4:4" x14ac:dyDescent="0.25">
      <c r="D4048" s="157"/>
    </row>
    <row r="4049" spans="4:4" x14ac:dyDescent="0.25">
      <c r="D4049" s="157"/>
    </row>
    <row r="4050" spans="4:4" x14ac:dyDescent="0.25">
      <c r="D4050" s="157"/>
    </row>
    <row r="4051" spans="4:4" x14ac:dyDescent="0.25">
      <c r="D4051" s="157"/>
    </row>
    <row r="4052" spans="4:4" x14ac:dyDescent="0.25">
      <c r="D4052" s="157"/>
    </row>
    <row r="4053" spans="4:4" x14ac:dyDescent="0.25">
      <c r="D4053" s="157"/>
    </row>
    <row r="4054" spans="4:4" x14ac:dyDescent="0.25">
      <c r="D4054" s="157"/>
    </row>
    <row r="4055" spans="4:4" x14ac:dyDescent="0.25">
      <c r="D4055" s="157"/>
    </row>
    <row r="4056" spans="4:4" x14ac:dyDescent="0.25">
      <c r="D4056" s="157"/>
    </row>
    <row r="4057" spans="4:4" x14ac:dyDescent="0.25">
      <c r="D4057" s="157"/>
    </row>
    <row r="4058" spans="4:4" x14ac:dyDescent="0.25">
      <c r="D4058" s="157"/>
    </row>
    <row r="4059" spans="4:4" x14ac:dyDescent="0.25">
      <c r="D4059" s="157"/>
    </row>
    <row r="4060" spans="4:4" x14ac:dyDescent="0.25">
      <c r="D4060" s="157"/>
    </row>
    <row r="4061" spans="4:4" x14ac:dyDescent="0.25">
      <c r="D4061" s="157"/>
    </row>
    <row r="4062" spans="4:4" x14ac:dyDescent="0.25">
      <c r="D4062" s="157"/>
    </row>
    <row r="4063" spans="4:4" x14ac:dyDescent="0.25">
      <c r="D4063" s="157"/>
    </row>
    <row r="4064" spans="4:4" x14ac:dyDescent="0.25">
      <c r="D4064" s="157"/>
    </row>
    <row r="4065" spans="4:4" x14ac:dyDescent="0.25">
      <c r="D4065" s="157"/>
    </row>
    <row r="4066" spans="4:4" x14ac:dyDescent="0.25">
      <c r="D4066" s="157"/>
    </row>
    <row r="4067" spans="4:4" x14ac:dyDescent="0.25">
      <c r="D4067" s="157"/>
    </row>
    <row r="4068" spans="4:4" x14ac:dyDescent="0.25">
      <c r="D4068" s="157"/>
    </row>
    <row r="4069" spans="4:4" x14ac:dyDescent="0.25">
      <c r="D4069" s="157"/>
    </row>
    <row r="4070" spans="4:4" x14ac:dyDescent="0.25">
      <c r="D4070" s="157"/>
    </row>
    <row r="4071" spans="4:4" x14ac:dyDescent="0.25">
      <c r="D4071" s="157"/>
    </row>
    <row r="4072" spans="4:4" x14ac:dyDescent="0.25">
      <c r="D4072" s="157"/>
    </row>
    <row r="4073" spans="4:4" x14ac:dyDescent="0.25">
      <c r="D4073" s="157"/>
    </row>
    <row r="4074" spans="4:4" x14ac:dyDescent="0.25">
      <c r="D4074" s="157"/>
    </row>
    <row r="4075" spans="4:4" x14ac:dyDescent="0.25">
      <c r="D4075" s="157"/>
    </row>
    <row r="4076" spans="4:4" x14ac:dyDescent="0.25">
      <c r="D4076" s="157"/>
    </row>
    <row r="4077" spans="4:4" x14ac:dyDescent="0.25">
      <c r="D4077" s="157"/>
    </row>
    <row r="4078" spans="4:4" x14ac:dyDescent="0.25">
      <c r="D4078" s="157"/>
    </row>
    <row r="4079" spans="4:4" x14ac:dyDescent="0.25">
      <c r="D4079" s="157"/>
    </row>
    <row r="4080" spans="4:4" x14ac:dyDescent="0.25">
      <c r="D4080" s="157"/>
    </row>
    <row r="4081" spans="4:4" x14ac:dyDescent="0.25">
      <c r="D4081" s="157"/>
    </row>
    <row r="4082" spans="4:4" x14ac:dyDescent="0.25">
      <c r="D4082" s="157"/>
    </row>
    <row r="4083" spans="4:4" x14ac:dyDescent="0.25">
      <c r="D4083" s="157"/>
    </row>
    <row r="4084" spans="4:4" x14ac:dyDescent="0.25">
      <c r="D4084" s="157"/>
    </row>
    <row r="4085" spans="4:4" x14ac:dyDescent="0.25">
      <c r="D4085" s="157"/>
    </row>
    <row r="4086" spans="4:4" x14ac:dyDescent="0.25">
      <c r="D4086" s="157"/>
    </row>
    <row r="4087" spans="4:4" x14ac:dyDescent="0.25">
      <c r="D4087" s="157"/>
    </row>
    <row r="4088" spans="4:4" x14ac:dyDescent="0.25">
      <c r="D4088" s="157"/>
    </row>
    <row r="4089" spans="4:4" x14ac:dyDescent="0.25">
      <c r="D4089" s="157"/>
    </row>
    <row r="4090" spans="4:4" x14ac:dyDescent="0.25">
      <c r="D4090" s="157"/>
    </row>
    <row r="4091" spans="4:4" x14ac:dyDescent="0.25">
      <c r="D4091" s="157"/>
    </row>
    <row r="4092" spans="4:4" x14ac:dyDescent="0.25">
      <c r="D4092" s="157"/>
    </row>
    <row r="4093" spans="4:4" x14ac:dyDescent="0.25">
      <c r="D4093" s="157"/>
    </row>
    <row r="4094" spans="4:4" x14ac:dyDescent="0.25">
      <c r="D4094" s="157"/>
    </row>
    <row r="4095" spans="4:4" x14ac:dyDescent="0.25">
      <c r="D4095" s="157"/>
    </row>
    <row r="4096" spans="4:4" x14ac:dyDescent="0.25">
      <c r="D4096" s="157"/>
    </row>
    <row r="4097" spans="4:4" x14ac:dyDescent="0.25">
      <c r="D4097" s="157"/>
    </row>
    <row r="4098" spans="4:4" x14ac:dyDescent="0.25">
      <c r="D4098" s="157"/>
    </row>
    <row r="4099" spans="4:4" x14ac:dyDescent="0.25">
      <c r="D4099" s="157"/>
    </row>
    <row r="4100" spans="4:4" x14ac:dyDescent="0.25">
      <c r="D4100" s="157"/>
    </row>
    <row r="4101" spans="4:4" x14ac:dyDescent="0.25">
      <c r="D4101" s="157"/>
    </row>
    <row r="4102" spans="4:4" x14ac:dyDescent="0.25">
      <c r="D4102" s="157"/>
    </row>
    <row r="4103" spans="4:4" x14ac:dyDescent="0.25">
      <c r="D4103" s="157"/>
    </row>
    <row r="4104" spans="4:4" x14ac:dyDescent="0.25">
      <c r="D4104" s="157"/>
    </row>
    <row r="4105" spans="4:4" x14ac:dyDescent="0.25">
      <c r="D4105" s="157"/>
    </row>
    <row r="4106" spans="4:4" x14ac:dyDescent="0.25">
      <c r="D4106" s="157"/>
    </row>
    <row r="4107" spans="4:4" x14ac:dyDescent="0.25">
      <c r="D4107" s="157"/>
    </row>
    <row r="4108" spans="4:4" x14ac:dyDescent="0.25">
      <c r="D4108" s="157"/>
    </row>
    <row r="4109" spans="4:4" x14ac:dyDescent="0.25">
      <c r="D4109" s="157"/>
    </row>
    <row r="4110" spans="4:4" x14ac:dyDescent="0.25">
      <c r="D4110" s="157"/>
    </row>
    <row r="4111" spans="4:4" x14ac:dyDescent="0.25">
      <c r="D4111" s="157"/>
    </row>
    <row r="4112" spans="4:4" x14ac:dyDescent="0.25">
      <c r="D4112" s="157"/>
    </row>
    <row r="4113" spans="4:4" x14ac:dyDescent="0.25">
      <c r="D4113" s="157"/>
    </row>
    <row r="4114" spans="4:4" x14ac:dyDescent="0.25">
      <c r="D4114" s="157"/>
    </row>
    <row r="4115" spans="4:4" x14ac:dyDescent="0.25">
      <c r="D4115" s="157"/>
    </row>
    <row r="4116" spans="4:4" x14ac:dyDescent="0.25">
      <c r="D4116" s="157"/>
    </row>
    <row r="4117" spans="4:4" x14ac:dyDescent="0.25">
      <c r="D4117" s="157"/>
    </row>
    <row r="4118" spans="4:4" x14ac:dyDescent="0.25">
      <c r="D4118" s="157"/>
    </row>
    <row r="4119" spans="4:4" x14ac:dyDescent="0.25">
      <c r="D4119" s="157"/>
    </row>
    <row r="4120" spans="4:4" x14ac:dyDescent="0.25">
      <c r="D4120" s="157"/>
    </row>
    <row r="4121" spans="4:4" x14ac:dyDescent="0.25">
      <c r="D4121" s="157"/>
    </row>
    <row r="4122" spans="4:4" x14ac:dyDescent="0.25">
      <c r="D4122" s="157"/>
    </row>
    <row r="4123" spans="4:4" x14ac:dyDescent="0.25">
      <c r="D4123" s="157"/>
    </row>
    <row r="4124" spans="4:4" x14ac:dyDescent="0.25">
      <c r="D4124" s="157"/>
    </row>
    <row r="4125" spans="4:4" x14ac:dyDescent="0.25">
      <c r="D4125" s="157"/>
    </row>
    <row r="4126" spans="4:4" x14ac:dyDescent="0.25">
      <c r="D4126" s="157"/>
    </row>
    <row r="4127" spans="4:4" x14ac:dyDescent="0.25">
      <c r="D4127" s="157"/>
    </row>
    <row r="4128" spans="4:4" x14ac:dyDescent="0.25">
      <c r="D4128" s="157"/>
    </row>
    <row r="4129" spans="4:4" x14ac:dyDescent="0.25">
      <c r="D4129" s="157"/>
    </row>
    <row r="4130" spans="4:4" x14ac:dyDescent="0.25">
      <c r="D4130" s="157"/>
    </row>
    <row r="4131" spans="4:4" x14ac:dyDescent="0.25">
      <c r="D4131" s="157"/>
    </row>
    <row r="4132" spans="4:4" x14ac:dyDescent="0.25">
      <c r="D4132" s="157"/>
    </row>
    <row r="4133" spans="4:4" x14ac:dyDescent="0.25">
      <c r="D4133" s="157"/>
    </row>
    <row r="4134" spans="4:4" x14ac:dyDescent="0.25">
      <c r="D4134" s="157"/>
    </row>
    <row r="4135" spans="4:4" x14ac:dyDescent="0.25">
      <c r="D4135" s="157"/>
    </row>
    <row r="4136" spans="4:4" x14ac:dyDescent="0.25">
      <c r="D4136" s="157"/>
    </row>
    <row r="4137" spans="4:4" x14ac:dyDescent="0.25">
      <c r="D4137" s="157"/>
    </row>
    <row r="4138" spans="4:4" x14ac:dyDescent="0.25">
      <c r="D4138" s="157"/>
    </row>
    <row r="4139" spans="4:4" x14ac:dyDescent="0.25">
      <c r="D4139" s="157"/>
    </row>
    <row r="4140" spans="4:4" x14ac:dyDescent="0.25">
      <c r="D4140" s="157"/>
    </row>
    <row r="4141" spans="4:4" x14ac:dyDescent="0.25">
      <c r="D4141" s="157"/>
    </row>
    <row r="4142" spans="4:4" x14ac:dyDescent="0.25">
      <c r="D4142" s="157"/>
    </row>
    <row r="4143" spans="4:4" x14ac:dyDescent="0.25">
      <c r="D4143" s="157"/>
    </row>
    <row r="4144" spans="4:4" x14ac:dyDescent="0.25">
      <c r="D4144" s="157"/>
    </row>
    <row r="4145" spans="4:4" x14ac:dyDescent="0.25">
      <c r="D4145" s="157"/>
    </row>
    <row r="4146" spans="4:4" x14ac:dyDescent="0.25">
      <c r="D4146" s="157"/>
    </row>
    <row r="4147" spans="4:4" x14ac:dyDescent="0.25">
      <c r="D4147" s="157"/>
    </row>
    <row r="4148" spans="4:4" x14ac:dyDescent="0.25">
      <c r="D4148" s="157"/>
    </row>
    <row r="4149" spans="4:4" x14ac:dyDescent="0.25">
      <c r="D4149" s="157"/>
    </row>
    <row r="4150" spans="4:4" x14ac:dyDescent="0.25">
      <c r="D4150" s="157"/>
    </row>
    <row r="4151" spans="4:4" x14ac:dyDescent="0.25">
      <c r="D4151" s="157"/>
    </row>
    <row r="4152" spans="4:4" x14ac:dyDescent="0.25">
      <c r="D4152" s="157"/>
    </row>
    <row r="4153" spans="4:4" x14ac:dyDescent="0.25">
      <c r="D4153" s="157"/>
    </row>
    <row r="4154" spans="4:4" x14ac:dyDescent="0.25">
      <c r="D4154" s="157"/>
    </row>
    <row r="4155" spans="4:4" x14ac:dyDescent="0.25">
      <c r="D4155" s="157"/>
    </row>
    <row r="4156" spans="4:4" x14ac:dyDescent="0.25">
      <c r="D4156" s="157"/>
    </row>
    <row r="4157" spans="4:4" x14ac:dyDescent="0.25">
      <c r="D4157" s="157"/>
    </row>
    <row r="4158" spans="4:4" x14ac:dyDescent="0.25">
      <c r="D4158" s="157"/>
    </row>
    <row r="4159" spans="4:4" x14ac:dyDescent="0.25">
      <c r="D4159" s="157"/>
    </row>
    <row r="4160" spans="4:4" x14ac:dyDescent="0.25">
      <c r="D4160" s="157"/>
    </row>
    <row r="4161" spans="4:4" x14ac:dyDescent="0.25">
      <c r="D4161" s="157"/>
    </row>
    <row r="4162" spans="4:4" x14ac:dyDescent="0.25">
      <c r="D4162" s="157"/>
    </row>
    <row r="4163" spans="4:4" x14ac:dyDescent="0.25">
      <c r="D4163" s="157"/>
    </row>
    <row r="4164" spans="4:4" x14ac:dyDescent="0.25">
      <c r="D4164" s="157"/>
    </row>
    <row r="4165" spans="4:4" x14ac:dyDescent="0.25">
      <c r="D4165" s="157"/>
    </row>
    <row r="4166" spans="4:4" x14ac:dyDescent="0.25">
      <c r="D4166" s="157"/>
    </row>
    <row r="4167" spans="4:4" x14ac:dyDescent="0.25">
      <c r="D4167" s="157"/>
    </row>
    <row r="4168" spans="4:4" x14ac:dyDescent="0.25">
      <c r="D4168" s="157"/>
    </row>
    <row r="4169" spans="4:4" x14ac:dyDescent="0.25">
      <c r="D4169" s="157"/>
    </row>
    <row r="4170" spans="4:4" x14ac:dyDescent="0.25">
      <c r="D4170" s="157"/>
    </row>
    <row r="4171" spans="4:4" x14ac:dyDescent="0.25">
      <c r="D4171" s="157"/>
    </row>
    <row r="4172" spans="4:4" x14ac:dyDescent="0.25">
      <c r="D4172" s="157"/>
    </row>
    <row r="4173" spans="4:4" x14ac:dyDescent="0.25">
      <c r="D4173" s="157"/>
    </row>
    <row r="4174" spans="4:4" x14ac:dyDescent="0.25">
      <c r="D4174" s="157"/>
    </row>
    <row r="4175" spans="4:4" x14ac:dyDescent="0.25">
      <c r="D4175" s="157"/>
    </row>
    <row r="4176" spans="4:4" x14ac:dyDescent="0.25">
      <c r="D4176" s="157"/>
    </row>
    <row r="4177" spans="4:4" x14ac:dyDescent="0.25">
      <c r="D4177" s="157"/>
    </row>
    <row r="4178" spans="4:4" x14ac:dyDescent="0.25">
      <c r="D4178" s="157"/>
    </row>
    <row r="4179" spans="4:4" x14ac:dyDescent="0.25">
      <c r="D4179" s="157"/>
    </row>
    <row r="4180" spans="4:4" x14ac:dyDescent="0.25">
      <c r="D4180" s="157"/>
    </row>
    <row r="4181" spans="4:4" x14ac:dyDescent="0.25">
      <c r="D4181" s="157"/>
    </row>
    <row r="4182" spans="4:4" x14ac:dyDescent="0.25">
      <c r="D4182" s="157"/>
    </row>
    <row r="4183" spans="4:4" x14ac:dyDescent="0.25">
      <c r="D4183" s="157"/>
    </row>
    <row r="4184" spans="4:4" x14ac:dyDescent="0.25">
      <c r="D4184" s="157"/>
    </row>
    <row r="4185" spans="4:4" x14ac:dyDescent="0.25">
      <c r="D4185" s="157"/>
    </row>
    <row r="4186" spans="4:4" x14ac:dyDescent="0.25">
      <c r="D4186" s="157"/>
    </row>
    <row r="4187" spans="4:4" x14ac:dyDescent="0.25">
      <c r="D4187" s="157"/>
    </row>
    <row r="4188" spans="4:4" x14ac:dyDescent="0.25">
      <c r="D4188" s="157"/>
    </row>
    <row r="4189" spans="4:4" x14ac:dyDescent="0.25">
      <c r="D4189" s="157"/>
    </row>
    <row r="4190" spans="4:4" x14ac:dyDescent="0.25">
      <c r="D4190" s="157"/>
    </row>
    <row r="4191" spans="4:4" x14ac:dyDescent="0.25">
      <c r="D4191" s="157"/>
    </row>
    <row r="4192" spans="4:4" x14ac:dyDescent="0.25">
      <c r="D4192" s="157"/>
    </row>
    <row r="4193" spans="4:4" x14ac:dyDescent="0.25">
      <c r="D4193" s="157"/>
    </row>
    <row r="4194" spans="4:4" x14ac:dyDescent="0.25">
      <c r="D4194" s="157"/>
    </row>
    <row r="4195" spans="4:4" x14ac:dyDescent="0.25">
      <c r="D4195" s="157"/>
    </row>
    <row r="4196" spans="4:4" x14ac:dyDescent="0.25">
      <c r="D4196" s="157"/>
    </row>
    <row r="4197" spans="4:4" x14ac:dyDescent="0.25">
      <c r="D4197" s="157"/>
    </row>
    <row r="4198" spans="4:4" x14ac:dyDescent="0.25">
      <c r="D4198" s="157"/>
    </row>
    <row r="4199" spans="4:4" x14ac:dyDescent="0.25">
      <c r="D4199" s="157"/>
    </row>
    <row r="4200" spans="4:4" x14ac:dyDescent="0.25">
      <c r="D4200" s="157"/>
    </row>
    <row r="4201" spans="4:4" x14ac:dyDescent="0.25">
      <c r="D4201" s="157"/>
    </row>
    <row r="4202" spans="4:4" x14ac:dyDescent="0.25">
      <c r="D4202" s="157"/>
    </row>
    <row r="4203" spans="4:4" x14ac:dyDescent="0.25">
      <c r="D4203" s="157"/>
    </row>
    <row r="4204" spans="4:4" x14ac:dyDescent="0.25">
      <c r="D4204" s="157"/>
    </row>
    <row r="4205" spans="4:4" x14ac:dyDescent="0.25">
      <c r="D4205" s="157"/>
    </row>
    <row r="4206" spans="4:4" x14ac:dyDescent="0.25">
      <c r="D4206" s="157"/>
    </row>
    <row r="4207" spans="4:4" x14ac:dyDescent="0.25">
      <c r="D4207" s="157"/>
    </row>
    <row r="4208" spans="4:4" x14ac:dyDescent="0.25">
      <c r="D4208" s="157"/>
    </row>
    <row r="4209" spans="4:4" x14ac:dyDescent="0.25">
      <c r="D4209" s="157"/>
    </row>
    <row r="4210" spans="4:4" x14ac:dyDescent="0.25">
      <c r="D4210" s="157"/>
    </row>
    <row r="4211" spans="4:4" x14ac:dyDescent="0.25">
      <c r="D4211" s="157"/>
    </row>
    <row r="4212" spans="4:4" x14ac:dyDescent="0.25">
      <c r="D4212" s="157"/>
    </row>
    <row r="4213" spans="4:4" x14ac:dyDescent="0.25">
      <c r="D4213" s="157"/>
    </row>
    <row r="4214" spans="4:4" x14ac:dyDescent="0.25">
      <c r="D4214" s="157"/>
    </row>
    <row r="4215" spans="4:4" x14ac:dyDescent="0.25">
      <c r="D4215" s="157"/>
    </row>
    <row r="4216" spans="4:4" x14ac:dyDescent="0.25">
      <c r="D4216" s="157"/>
    </row>
    <row r="4217" spans="4:4" x14ac:dyDescent="0.25">
      <c r="D4217" s="157"/>
    </row>
    <row r="4218" spans="4:4" x14ac:dyDescent="0.25">
      <c r="D4218" s="157"/>
    </row>
    <row r="4219" spans="4:4" x14ac:dyDescent="0.25">
      <c r="D4219" s="157"/>
    </row>
    <row r="4220" spans="4:4" x14ac:dyDescent="0.25">
      <c r="D4220" s="157"/>
    </row>
    <row r="4221" spans="4:4" x14ac:dyDescent="0.25">
      <c r="D4221" s="157"/>
    </row>
    <row r="4222" spans="4:4" x14ac:dyDescent="0.25">
      <c r="D4222" s="157"/>
    </row>
    <row r="4223" spans="4:4" x14ac:dyDescent="0.25">
      <c r="D4223" s="157"/>
    </row>
    <row r="4224" spans="4:4" x14ac:dyDescent="0.25">
      <c r="D4224" s="157"/>
    </row>
    <row r="4225" spans="4:4" x14ac:dyDescent="0.25">
      <c r="D4225" s="157"/>
    </row>
    <row r="4226" spans="4:4" x14ac:dyDescent="0.25">
      <c r="D4226" s="157"/>
    </row>
    <row r="4227" spans="4:4" x14ac:dyDescent="0.25">
      <c r="D4227" s="157"/>
    </row>
    <row r="4228" spans="4:4" x14ac:dyDescent="0.25">
      <c r="D4228" s="157"/>
    </row>
    <row r="4229" spans="4:4" x14ac:dyDescent="0.25">
      <c r="D4229" s="157"/>
    </row>
    <row r="4230" spans="4:4" x14ac:dyDescent="0.25">
      <c r="D4230" s="157"/>
    </row>
    <row r="4231" spans="4:4" x14ac:dyDescent="0.25">
      <c r="D4231" s="157"/>
    </row>
    <row r="4232" spans="4:4" x14ac:dyDescent="0.25">
      <c r="D4232" s="157"/>
    </row>
    <row r="4233" spans="4:4" x14ac:dyDescent="0.25">
      <c r="D4233" s="157"/>
    </row>
    <row r="4234" spans="4:4" x14ac:dyDescent="0.25">
      <c r="D4234" s="157"/>
    </row>
    <row r="4235" spans="4:4" x14ac:dyDescent="0.25">
      <c r="D4235" s="157"/>
    </row>
    <row r="4236" spans="4:4" x14ac:dyDescent="0.25">
      <c r="D4236" s="157"/>
    </row>
    <row r="4237" spans="4:4" x14ac:dyDescent="0.25">
      <c r="D4237" s="157"/>
    </row>
    <row r="4238" spans="4:4" x14ac:dyDescent="0.25">
      <c r="D4238" s="157"/>
    </row>
    <row r="4239" spans="4:4" x14ac:dyDescent="0.25">
      <c r="D4239" s="157"/>
    </row>
    <row r="4240" spans="4:4" x14ac:dyDescent="0.25">
      <c r="D4240" s="157"/>
    </row>
    <row r="4241" spans="4:4" x14ac:dyDescent="0.25">
      <c r="D4241" s="157"/>
    </row>
    <row r="4242" spans="4:4" x14ac:dyDescent="0.25">
      <c r="D4242" s="157"/>
    </row>
    <row r="4243" spans="4:4" x14ac:dyDescent="0.25">
      <c r="D4243" s="157"/>
    </row>
    <row r="4244" spans="4:4" x14ac:dyDescent="0.25">
      <c r="D4244" s="157"/>
    </row>
    <row r="4245" spans="4:4" x14ac:dyDescent="0.25">
      <c r="D4245" s="157"/>
    </row>
    <row r="4246" spans="4:4" x14ac:dyDescent="0.25">
      <c r="D4246" s="157"/>
    </row>
    <row r="4247" spans="4:4" x14ac:dyDescent="0.25">
      <c r="D4247" s="157"/>
    </row>
    <row r="4248" spans="4:4" x14ac:dyDescent="0.25">
      <c r="D4248" s="157"/>
    </row>
    <row r="4249" spans="4:4" x14ac:dyDescent="0.25">
      <c r="D4249" s="157"/>
    </row>
    <row r="4250" spans="4:4" x14ac:dyDescent="0.25">
      <c r="D4250" s="157"/>
    </row>
    <row r="4251" spans="4:4" x14ac:dyDescent="0.25">
      <c r="D4251" s="157"/>
    </row>
    <row r="4252" spans="4:4" x14ac:dyDescent="0.25">
      <c r="D4252" s="157"/>
    </row>
    <row r="4253" spans="4:4" x14ac:dyDescent="0.25">
      <c r="D4253" s="157"/>
    </row>
    <row r="4254" spans="4:4" x14ac:dyDescent="0.25">
      <c r="D4254" s="157"/>
    </row>
    <row r="4255" spans="4:4" x14ac:dyDescent="0.25">
      <c r="D4255" s="157"/>
    </row>
    <row r="4256" spans="4:4" x14ac:dyDescent="0.25">
      <c r="D4256" s="157"/>
    </row>
    <row r="4257" spans="4:4" x14ac:dyDescent="0.25">
      <c r="D4257" s="157"/>
    </row>
    <row r="4258" spans="4:4" x14ac:dyDescent="0.25">
      <c r="D4258" s="157"/>
    </row>
    <row r="4259" spans="4:4" x14ac:dyDescent="0.25">
      <c r="D4259" s="157"/>
    </row>
    <row r="4260" spans="4:4" x14ac:dyDescent="0.25">
      <c r="D4260" s="157"/>
    </row>
    <row r="4261" spans="4:4" x14ac:dyDescent="0.25">
      <c r="D4261" s="157"/>
    </row>
    <row r="4262" spans="4:4" x14ac:dyDescent="0.25">
      <c r="D4262" s="157"/>
    </row>
    <row r="4263" spans="4:4" x14ac:dyDescent="0.25">
      <c r="D4263" s="157"/>
    </row>
    <row r="4264" spans="4:4" x14ac:dyDescent="0.25">
      <c r="D4264" s="157"/>
    </row>
    <row r="4265" spans="4:4" x14ac:dyDescent="0.25">
      <c r="D4265" s="157"/>
    </row>
    <row r="4266" spans="4:4" x14ac:dyDescent="0.25">
      <c r="D4266" s="157"/>
    </row>
    <row r="4267" spans="4:4" x14ac:dyDescent="0.25">
      <c r="D4267" s="157"/>
    </row>
    <row r="4268" spans="4:4" x14ac:dyDescent="0.25">
      <c r="D4268" s="157"/>
    </row>
    <row r="4269" spans="4:4" x14ac:dyDescent="0.25">
      <c r="D4269" s="157"/>
    </row>
    <row r="4270" spans="4:4" x14ac:dyDescent="0.25">
      <c r="D4270" s="157"/>
    </row>
    <row r="4271" spans="4:4" x14ac:dyDescent="0.25">
      <c r="D4271" s="157"/>
    </row>
    <row r="4272" spans="4:4" x14ac:dyDescent="0.25">
      <c r="D4272" s="157"/>
    </row>
    <row r="4273" spans="4:4" x14ac:dyDescent="0.25">
      <c r="D4273" s="157"/>
    </row>
    <row r="4274" spans="4:4" x14ac:dyDescent="0.25">
      <c r="D4274" s="157"/>
    </row>
    <row r="4275" spans="4:4" x14ac:dyDescent="0.25">
      <c r="D4275" s="157"/>
    </row>
    <row r="4276" spans="4:4" x14ac:dyDescent="0.25">
      <c r="D4276" s="157"/>
    </row>
    <row r="4277" spans="4:4" x14ac:dyDescent="0.25">
      <c r="D4277" s="157"/>
    </row>
    <row r="4278" spans="4:4" x14ac:dyDescent="0.25">
      <c r="D4278" s="157"/>
    </row>
    <row r="4279" spans="4:4" x14ac:dyDescent="0.25">
      <c r="D4279" s="157"/>
    </row>
    <row r="4280" spans="4:4" x14ac:dyDescent="0.25">
      <c r="D4280" s="157"/>
    </row>
    <row r="4281" spans="4:4" x14ac:dyDescent="0.25">
      <c r="D4281" s="157"/>
    </row>
    <row r="4282" spans="4:4" x14ac:dyDescent="0.25">
      <c r="D4282" s="157"/>
    </row>
    <row r="4283" spans="4:4" x14ac:dyDescent="0.25">
      <c r="D4283" s="157"/>
    </row>
    <row r="4284" spans="4:4" x14ac:dyDescent="0.25">
      <c r="D4284" s="157"/>
    </row>
    <row r="4285" spans="4:4" x14ac:dyDescent="0.25">
      <c r="D4285" s="157"/>
    </row>
    <row r="4286" spans="4:4" x14ac:dyDescent="0.25">
      <c r="D4286" s="157"/>
    </row>
    <row r="4287" spans="4:4" x14ac:dyDescent="0.25">
      <c r="D4287" s="157"/>
    </row>
    <row r="4288" spans="4:4" x14ac:dyDescent="0.25">
      <c r="D4288" s="157"/>
    </row>
    <row r="4289" spans="4:4" x14ac:dyDescent="0.25">
      <c r="D4289" s="157"/>
    </row>
    <row r="4290" spans="4:4" x14ac:dyDescent="0.25">
      <c r="D4290" s="157"/>
    </row>
    <row r="4291" spans="4:4" x14ac:dyDescent="0.25">
      <c r="D4291" s="157"/>
    </row>
    <row r="4292" spans="4:4" x14ac:dyDescent="0.25">
      <c r="D4292" s="157"/>
    </row>
    <row r="4293" spans="4:4" x14ac:dyDescent="0.25">
      <c r="D4293" s="157"/>
    </row>
    <row r="4294" spans="4:4" x14ac:dyDescent="0.25">
      <c r="D4294" s="157"/>
    </row>
    <row r="4295" spans="4:4" x14ac:dyDescent="0.25">
      <c r="D4295" s="157"/>
    </row>
    <row r="4296" spans="4:4" x14ac:dyDescent="0.25">
      <c r="D4296" s="157"/>
    </row>
    <row r="4297" spans="4:4" x14ac:dyDescent="0.25">
      <c r="D4297" s="157"/>
    </row>
    <row r="4298" spans="4:4" x14ac:dyDescent="0.25">
      <c r="D4298" s="157"/>
    </row>
    <row r="4299" spans="4:4" x14ac:dyDescent="0.25">
      <c r="D4299" s="157"/>
    </row>
    <row r="4300" spans="4:4" x14ac:dyDescent="0.25">
      <c r="D4300" s="157"/>
    </row>
    <row r="4301" spans="4:4" x14ac:dyDescent="0.25">
      <c r="D4301" s="157"/>
    </row>
    <row r="4302" spans="4:4" x14ac:dyDescent="0.25">
      <c r="D4302" s="157"/>
    </row>
    <row r="4303" spans="4:4" x14ac:dyDescent="0.25">
      <c r="D4303" s="157"/>
    </row>
    <row r="4304" spans="4:4" x14ac:dyDescent="0.25">
      <c r="D4304" s="157"/>
    </row>
    <row r="4305" spans="4:4" x14ac:dyDescent="0.25">
      <c r="D4305" s="157"/>
    </row>
    <row r="4306" spans="4:4" x14ac:dyDescent="0.25">
      <c r="D4306" s="157"/>
    </row>
    <row r="4307" spans="4:4" x14ac:dyDescent="0.25">
      <c r="D4307" s="157"/>
    </row>
    <row r="4308" spans="4:4" x14ac:dyDescent="0.25">
      <c r="D4308" s="157"/>
    </row>
    <row r="4309" spans="4:4" x14ac:dyDescent="0.25">
      <c r="D4309" s="157"/>
    </row>
    <row r="4310" spans="4:4" x14ac:dyDescent="0.25">
      <c r="D4310" s="157"/>
    </row>
    <row r="4311" spans="4:4" x14ac:dyDescent="0.25">
      <c r="D4311" s="157"/>
    </row>
    <row r="4312" spans="4:4" x14ac:dyDescent="0.25">
      <c r="D4312" s="157"/>
    </row>
    <row r="4313" spans="4:4" x14ac:dyDescent="0.25">
      <c r="D4313" s="157"/>
    </row>
    <row r="4314" spans="4:4" x14ac:dyDescent="0.25">
      <c r="D4314" s="157"/>
    </row>
    <row r="4315" spans="4:4" x14ac:dyDescent="0.25">
      <c r="D4315" s="157"/>
    </row>
    <row r="4316" spans="4:4" x14ac:dyDescent="0.25">
      <c r="D4316" s="157"/>
    </row>
    <row r="4317" spans="4:4" x14ac:dyDescent="0.25">
      <c r="D4317" s="157"/>
    </row>
    <row r="4318" spans="4:4" x14ac:dyDescent="0.25">
      <c r="D4318" s="157"/>
    </row>
    <row r="4319" spans="4:4" x14ac:dyDescent="0.25">
      <c r="D4319" s="157"/>
    </row>
    <row r="4320" spans="4:4" x14ac:dyDescent="0.25">
      <c r="D4320" s="157"/>
    </row>
    <row r="4321" spans="4:4" x14ac:dyDescent="0.25">
      <c r="D4321" s="157"/>
    </row>
    <row r="4322" spans="4:4" x14ac:dyDescent="0.25">
      <c r="D4322" s="157"/>
    </row>
    <row r="4323" spans="4:4" x14ac:dyDescent="0.25">
      <c r="D4323" s="157"/>
    </row>
    <row r="4324" spans="4:4" x14ac:dyDescent="0.25">
      <c r="D4324" s="157"/>
    </row>
    <row r="4325" spans="4:4" x14ac:dyDescent="0.25">
      <c r="D4325" s="157"/>
    </row>
    <row r="4326" spans="4:4" x14ac:dyDescent="0.25">
      <c r="D4326" s="157"/>
    </row>
    <row r="4327" spans="4:4" x14ac:dyDescent="0.25">
      <c r="D4327" s="157"/>
    </row>
    <row r="4328" spans="4:4" x14ac:dyDescent="0.25">
      <c r="D4328" s="157"/>
    </row>
    <row r="4329" spans="4:4" x14ac:dyDescent="0.25">
      <c r="D4329" s="157"/>
    </row>
    <row r="4330" spans="4:4" x14ac:dyDescent="0.25">
      <c r="D4330" s="157"/>
    </row>
    <row r="4331" spans="4:4" x14ac:dyDescent="0.25">
      <c r="D4331" s="157"/>
    </row>
    <row r="4332" spans="4:4" x14ac:dyDescent="0.25">
      <c r="D4332" s="157"/>
    </row>
    <row r="4333" spans="4:4" x14ac:dyDescent="0.25">
      <c r="D4333" s="157"/>
    </row>
    <row r="4334" spans="4:4" x14ac:dyDescent="0.25">
      <c r="D4334" s="157"/>
    </row>
    <row r="4335" spans="4:4" x14ac:dyDescent="0.25">
      <c r="D4335" s="157"/>
    </row>
    <row r="4336" spans="4:4" x14ac:dyDescent="0.25">
      <c r="D4336" s="157"/>
    </row>
    <row r="4337" spans="4:4" x14ac:dyDescent="0.25">
      <c r="D4337" s="157"/>
    </row>
    <row r="4338" spans="4:4" x14ac:dyDescent="0.25">
      <c r="D4338" s="157"/>
    </row>
    <row r="4339" spans="4:4" x14ac:dyDescent="0.25">
      <c r="D4339" s="157"/>
    </row>
    <row r="4340" spans="4:4" x14ac:dyDescent="0.25">
      <c r="D4340" s="157"/>
    </row>
    <row r="4341" spans="4:4" x14ac:dyDescent="0.25">
      <c r="D4341" s="157"/>
    </row>
    <row r="4342" spans="4:4" x14ac:dyDescent="0.25">
      <c r="D4342" s="157"/>
    </row>
    <row r="4343" spans="4:4" x14ac:dyDescent="0.25">
      <c r="D4343" s="157"/>
    </row>
    <row r="4344" spans="4:4" x14ac:dyDescent="0.25">
      <c r="D4344" s="157"/>
    </row>
    <row r="4345" spans="4:4" x14ac:dyDescent="0.25">
      <c r="D4345" s="157"/>
    </row>
    <row r="4346" spans="4:4" x14ac:dyDescent="0.25">
      <c r="D4346" s="157"/>
    </row>
    <row r="4347" spans="4:4" x14ac:dyDescent="0.25">
      <c r="D4347" s="157"/>
    </row>
    <row r="4348" spans="4:4" x14ac:dyDescent="0.25">
      <c r="D4348" s="157"/>
    </row>
    <row r="4349" spans="4:4" x14ac:dyDescent="0.25">
      <c r="D4349" s="157"/>
    </row>
    <row r="4350" spans="4:4" x14ac:dyDescent="0.25">
      <c r="D4350" s="157"/>
    </row>
    <row r="4351" spans="4:4" x14ac:dyDescent="0.25">
      <c r="D4351" s="157"/>
    </row>
    <row r="4352" spans="4:4" x14ac:dyDescent="0.25">
      <c r="D4352" s="157"/>
    </row>
    <row r="4353" spans="4:4" x14ac:dyDescent="0.25">
      <c r="D4353" s="157"/>
    </row>
    <row r="4354" spans="4:4" x14ac:dyDescent="0.25">
      <c r="D4354" s="157"/>
    </row>
    <row r="4355" spans="4:4" x14ac:dyDescent="0.25">
      <c r="D4355" s="157"/>
    </row>
    <row r="4356" spans="4:4" x14ac:dyDescent="0.25">
      <c r="D4356" s="157"/>
    </row>
    <row r="4357" spans="4:4" x14ac:dyDescent="0.25">
      <c r="D4357" s="157"/>
    </row>
    <row r="4358" spans="4:4" x14ac:dyDescent="0.25">
      <c r="D4358" s="157"/>
    </row>
    <row r="4359" spans="4:4" x14ac:dyDescent="0.25">
      <c r="D4359" s="157"/>
    </row>
    <row r="4360" spans="4:4" x14ac:dyDescent="0.25">
      <c r="D4360" s="157"/>
    </row>
    <row r="4361" spans="4:4" x14ac:dyDescent="0.25">
      <c r="D4361" s="157"/>
    </row>
    <row r="4362" spans="4:4" x14ac:dyDescent="0.25">
      <c r="D4362" s="157"/>
    </row>
    <row r="4363" spans="4:4" x14ac:dyDescent="0.25">
      <c r="D4363" s="157"/>
    </row>
    <row r="4364" spans="4:4" x14ac:dyDescent="0.25">
      <c r="D4364" s="157"/>
    </row>
    <row r="4365" spans="4:4" x14ac:dyDescent="0.25">
      <c r="D4365" s="157"/>
    </row>
    <row r="4366" spans="4:4" x14ac:dyDescent="0.25">
      <c r="D4366" s="157"/>
    </row>
    <row r="4367" spans="4:4" x14ac:dyDescent="0.25">
      <c r="D4367" s="157"/>
    </row>
    <row r="4368" spans="4:4" x14ac:dyDescent="0.25">
      <c r="D4368" s="157"/>
    </row>
    <row r="4369" spans="4:4" x14ac:dyDescent="0.25">
      <c r="D4369" s="157"/>
    </row>
    <row r="4370" spans="4:4" x14ac:dyDescent="0.25">
      <c r="D4370" s="157"/>
    </row>
    <row r="4371" spans="4:4" x14ac:dyDescent="0.25">
      <c r="D4371" s="157"/>
    </row>
    <row r="4372" spans="4:4" x14ac:dyDescent="0.25">
      <c r="D4372" s="157"/>
    </row>
    <row r="4373" spans="4:4" x14ac:dyDescent="0.25">
      <c r="D4373" s="157"/>
    </row>
    <row r="4374" spans="4:4" x14ac:dyDescent="0.25">
      <c r="D4374" s="157"/>
    </row>
    <row r="4375" spans="4:4" x14ac:dyDescent="0.25">
      <c r="D4375" s="157"/>
    </row>
    <row r="4376" spans="4:4" x14ac:dyDescent="0.25">
      <c r="D4376" s="157"/>
    </row>
    <row r="4377" spans="4:4" x14ac:dyDescent="0.25">
      <c r="D4377" s="157"/>
    </row>
    <row r="4378" spans="4:4" x14ac:dyDescent="0.25">
      <c r="D4378" s="157"/>
    </row>
    <row r="4379" spans="4:4" x14ac:dyDescent="0.25">
      <c r="D4379" s="157"/>
    </row>
    <row r="4380" spans="4:4" x14ac:dyDescent="0.25">
      <c r="D4380" s="157"/>
    </row>
    <row r="4381" spans="4:4" x14ac:dyDescent="0.25">
      <c r="D4381" s="157"/>
    </row>
    <row r="4382" spans="4:4" x14ac:dyDescent="0.25">
      <c r="D4382" s="157"/>
    </row>
    <row r="4383" spans="4:4" x14ac:dyDescent="0.25">
      <c r="D4383" s="157"/>
    </row>
    <row r="4384" spans="4:4" x14ac:dyDescent="0.25">
      <c r="D4384" s="157"/>
    </row>
    <row r="4385" spans="4:4" x14ac:dyDescent="0.25">
      <c r="D4385" s="157"/>
    </row>
    <row r="4386" spans="4:4" x14ac:dyDescent="0.25">
      <c r="D4386" s="157"/>
    </row>
    <row r="4387" spans="4:4" x14ac:dyDescent="0.25">
      <c r="D4387" s="157"/>
    </row>
    <row r="4388" spans="4:4" x14ac:dyDescent="0.25">
      <c r="D4388" s="157"/>
    </row>
    <row r="4389" spans="4:4" x14ac:dyDescent="0.25">
      <c r="D4389" s="157"/>
    </row>
    <row r="4390" spans="4:4" x14ac:dyDescent="0.25">
      <c r="D4390" s="157"/>
    </row>
    <row r="4391" spans="4:4" x14ac:dyDescent="0.25">
      <c r="D4391" s="157"/>
    </row>
    <row r="4392" spans="4:4" x14ac:dyDescent="0.25">
      <c r="D4392" s="157"/>
    </row>
    <row r="4393" spans="4:4" x14ac:dyDescent="0.25">
      <c r="D4393" s="157"/>
    </row>
    <row r="4394" spans="4:4" x14ac:dyDescent="0.25">
      <c r="D4394" s="157"/>
    </row>
    <row r="4395" spans="4:4" x14ac:dyDescent="0.25">
      <c r="D4395" s="157"/>
    </row>
    <row r="4396" spans="4:4" x14ac:dyDescent="0.25">
      <c r="D4396" s="157"/>
    </row>
    <row r="4397" spans="4:4" x14ac:dyDescent="0.25">
      <c r="D4397" s="157"/>
    </row>
    <row r="4398" spans="4:4" x14ac:dyDescent="0.25">
      <c r="D4398" s="157"/>
    </row>
    <row r="4399" spans="4:4" x14ac:dyDescent="0.25">
      <c r="D4399" s="157"/>
    </row>
    <row r="4400" spans="4:4" x14ac:dyDescent="0.25">
      <c r="D4400" s="157"/>
    </row>
    <row r="4401" spans="4:4" x14ac:dyDescent="0.25">
      <c r="D4401" s="157"/>
    </row>
    <row r="4402" spans="4:4" x14ac:dyDescent="0.25">
      <c r="D4402" s="157"/>
    </row>
    <row r="4403" spans="4:4" x14ac:dyDescent="0.25">
      <c r="D4403" s="157"/>
    </row>
    <row r="4404" spans="4:4" x14ac:dyDescent="0.25">
      <c r="D4404" s="157"/>
    </row>
    <row r="4405" spans="4:4" x14ac:dyDescent="0.25">
      <c r="D4405" s="157"/>
    </row>
    <row r="4406" spans="4:4" x14ac:dyDescent="0.25">
      <c r="D4406" s="157"/>
    </row>
    <row r="4407" spans="4:4" x14ac:dyDescent="0.25">
      <c r="D4407" s="157"/>
    </row>
    <row r="4408" spans="4:4" x14ac:dyDescent="0.25">
      <c r="D4408" s="157"/>
    </row>
    <row r="4409" spans="4:4" x14ac:dyDescent="0.25">
      <c r="D4409" s="157"/>
    </row>
    <row r="4410" spans="4:4" x14ac:dyDescent="0.25">
      <c r="D4410" s="157"/>
    </row>
    <row r="4411" spans="4:4" x14ac:dyDescent="0.25">
      <c r="D4411" s="157"/>
    </row>
    <row r="4412" spans="4:4" x14ac:dyDescent="0.25">
      <c r="D4412" s="157"/>
    </row>
    <row r="4413" spans="4:4" x14ac:dyDescent="0.25">
      <c r="D4413" s="157"/>
    </row>
    <row r="4414" spans="4:4" x14ac:dyDescent="0.25">
      <c r="D4414" s="157"/>
    </row>
    <row r="4415" spans="4:4" x14ac:dyDescent="0.25">
      <c r="D4415" s="157"/>
    </row>
    <row r="4416" spans="4:4" x14ac:dyDescent="0.25">
      <c r="D4416" s="157"/>
    </row>
    <row r="4417" spans="4:4" x14ac:dyDescent="0.25">
      <c r="D4417" s="157"/>
    </row>
    <row r="4418" spans="4:4" x14ac:dyDescent="0.25">
      <c r="D4418" s="157"/>
    </row>
    <row r="4419" spans="4:4" x14ac:dyDescent="0.25">
      <c r="D4419" s="157"/>
    </row>
    <row r="4420" spans="4:4" x14ac:dyDescent="0.25">
      <c r="D4420" s="157"/>
    </row>
    <row r="4421" spans="4:4" x14ac:dyDescent="0.25">
      <c r="D4421" s="157"/>
    </row>
    <row r="4422" spans="4:4" x14ac:dyDescent="0.25">
      <c r="D4422" s="157"/>
    </row>
    <row r="4423" spans="4:4" x14ac:dyDescent="0.25">
      <c r="D4423" s="157"/>
    </row>
    <row r="4424" spans="4:4" x14ac:dyDescent="0.25">
      <c r="D4424" s="157"/>
    </row>
    <row r="4425" spans="4:4" x14ac:dyDescent="0.25">
      <c r="D4425" s="157"/>
    </row>
    <row r="4426" spans="4:4" x14ac:dyDescent="0.25">
      <c r="D4426" s="157"/>
    </row>
    <row r="4427" spans="4:4" x14ac:dyDescent="0.25">
      <c r="D4427" s="157"/>
    </row>
    <row r="4428" spans="4:4" x14ac:dyDescent="0.25">
      <c r="D4428" s="157"/>
    </row>
    <row r="4429" spans="4:4" x14ac:dyDescent="0.25">
      <c r="D4429" s="157"/>
    </row>
    <row r="4430" spans="4:4" x14ac:dyDescent="0.25">
      <c r="D4430" s="157"/>
    </row>
    <row r="4431" spans="4:4" x14ac:dyDescent="0.25">
      <c r="D4431" s="157"/>
    </row>
    <row r="4432" spans="4:4" x14ac:dyDescent="0.25">
      <c r="D4432" s="157"/>
    </row>
    <row r="4433" spans="4:4" x14ac:dyDescent="0.25">
      <c r="D4433" s="157"/>
    </row>
    <row r="4434" spans="4:4" x14ac:dyDescent="0.25">
      <c r="D4434" s="157"/>
    </row>
    <row r="4435" spans="4:4" x14ac:dyDescent="0.25">
      <c r="D4435" s="157"/>
    </row>
    <row r="4436" spans="4:4" x14ac:dyDescent="0.25">
      <c r="D4436" s="157"/>
    </row>
    <row r="4437" spans="4:4" x14ac:dyDescent="0.25">
      <c r="D4437" s="157"/>
    </row>
    <row r="4438" spans="4:4" x14ac:dyDescent="0.25">
      <c r="D4438" s="157"/>
    </row>
    <row r="4439" spans="4:4" x14ac:dyDescent="0.25">
      <c r="D4439" s="157"/>
    </row>
    <row r="4440" spans="4:4" x14ac:dyDescent="0.25">
      <c r="D4440" s="157"/>
    </row>
    <row r="4441" spans="4:4" x14ac:dyDescent="0.25">
      <c r="D4441" s="157"/>
    </row>
    <row r="4442" spans="4:4" x14ac:dyDescent="0.25">
      <c r="D4442" s="157"/>
    </row>
    <row r="4443" spans="4:4" x14ac:dyDescent="0.25">
      <c r="D4443" s="157"/>
    </row>
    <row r="4444" spans="4:4" x14ac:dyDescent="0.25">
      <c r="D4444" s="157"/>
    </row>
    <row r="4445" spans="4:4" x14ac:dyDescent="0.25">
      <c r="D4445" s="157"/>
    </row>
    <row r="4446" spans="4:4" x14ac:dyDescent="0.25">
      <c r="D4446" s="157"/>
    </row>
    <row r="4447" spans="4:4" x14ac:dyDescent="0.25">
      <c r="D4447" s="157"/>
    </row>
    <row r="4448" spans="4:4" x14ac:dyDescent="0.25">
      <c r="D4448" s="157"/>
    </row>
    <row r="4449" spans="4:4" x14ac:dyDescent="0.25">
      <c r="D4449" s="157"/>
    </row>
    <row r="4450" spans="4:4" x14ac:dyDescent="0.25">
      <c r="D4450" s="157"/>
    </row>
    <row r="4451" spans="4:4" x14ac:dyDescent="0.25">
      <c r="D4451" s="157"/>
    </row>
    <row r="4452" spans="4:4" x14ac:dyDescent="0.25">
      <c r="D4452" s="157"/>
    </row>
    <row r="4453" spans="4:4" x14ac:dyDescent="0.25">
      <c r="D4453" s="157"/>
    </row>
    <row r="4454" spans="4:4" x14ac:dyDescent="0.25">
      <c r="D4454" s="157"/>
    </row>
    <row r="4455" spans="4:4" x14ac:dyDescent="0.25">
      <c r="D4455" s="157"/>
    </row>
    <row r="4456" spans="4:4" x14ac:dyDescent="0.25">
      <c r="D4456" s="157"/>
    </row>
    <row r="4457" spans="4:4" x14ac:dyDescent="0.25">
      <c r="D4457" s="157"/>
    </row>
    <row r="4458" spans="4:4" x14ac:dyDescent="0.25">
      <c r="D4458" s="157"/>
    </row>
    <row r="4459" spans="4:4" x14ac:dyDescent="0.25">
      <c r="D4459" s="157"/>
    </row>
    <row r="4460" spans="4:4" x14ac:dyDescent="0.25">
      <c r="D4460" s="157"/>
    </row>
    <row r="4461" spans="4:4" x14ac:dyDescent="0.25">
      <c r="D4461" s="157"/>
    </row>
    <row r="4462" spans="4:4" x14ac:dyDescent="0.25">
      <c r="D4462" s="157"/>
    </row>
    <row r="4463" spans="4:4" x14ac:dyDescent="0.25">
      <c r="D4463" s="157"/>
    </row>
    <row r="4464" spans="4:4" x14ac:dyDescent="0.25">
      <c r="D4464" s="157"/>
    </row>
    <row r="4465" spans="4:4" x14ac:dyDescent="0.25">
      <c r="D4465" s="157"/>
    </row>
    <row r="4466" spans="4:4" x14ac:dyDescent="0.25">
      <c r="D4466" s="157"/>
    </row>
    <row r="4467" spans="4:4" x14ac:dyDescent="0.25">
      <c r="D4467" s="157"/>
    </row>
    <row r="4468" spans="4:4" x14ac:dyDescent="0.25">
      <c r="D4468" s="157"/>
    </row>
    <row r="4469" spans="4:4" x14ac:dyDescent="0.25">
      <c r="D4469" s="157"/>
    </row>
    <row r="4470" spans="4:4" x14ac:dyDescent="0.25">
      <c r="D4470" s="157"/>
    </row>
    <row r="4471" spans="4:4" x14ac:dyDescent="0.25">
      <c r="D4471" s="157"/>
    </row>
    <row r="4472" spans="4:4" x14ac:dyDescent="0.25">
      <c r="D4472" s="157"/>
    </row>
    <row r="4473" spans="4:4" x14ac:dyDescent="0.25">
      <c r="D4473" s="157"/>
    </row>
    <row r="4474" spans="4:4" x14ac:dyDescent="0.25">
      <c r="D4474" s="157"/>
    </row>
    <row r="4475" spans="4:4" x14ac:dyDescent="0.25">
      <c r="D4475" s="157"/>
    </row>
    <row r="4476" spans="4:4" x14ac:dyDescent="0.25">
      <c r="D4476" s="157"/>
    </row>
    <row r="4477" spans="4:4" x14ac:dyDescent="0.25">
      <c r="D4477" s="157"/>
    </row>
    <row r="4478" spans="4:4" x14ac:dyDescent="0.25">
      <c r="D4478" s="157"/>
    </row>
    <row r="4479" spans="4:4" x14ac:dyDescent="0.25">
      <c r="D4479" s="157"/>
    </row>
    <row r="4480" spans="4:4" x14ac:dyDescent="0.25">
      <c r="D4480" s="157"/>
    </row>
    <row r="4481" spans="4:4" x14ac:dyDescent="0.25">
      <c r="D4481" s="157"/>
    </row>
    <row r="4482" spans="4:4" x14ac:dyDescent="0.25">
      <c r="D4482" s="157"/>
    </row>
    <row r="4483" spans="4:4" x14ac:dyDescent="0.25">
      <c r="D4483" s="157"/>
    </row>
    <row r="4484" spans="4:4" x14ac:dyDescent="0.25">
      <c r="D4484" s="157"/>
    </row>
    <row r="4485" spans="4:4" x14ac:dyDescent="0.25">
      <c r="D4485" s="157"/>
    </row>
    <row r="4486" spans="4:4" x14ac:dyDescent="0.25">
      <c r="D4486" s="157"/>
    </row>
    <row r="4487" spans="4:4" x14ac:dyDescent="0.25">
      <c r="D4487" s="157"/>
    </row>
    <row r="4488" spans="4:4" x14ac:dyDescent="0.25">
      <c r="D4488" s="157"/>
    </row>
    <row r="4489" spans="4:4" x14ac:dyDescent="0.25">
      <c r="D4489" s="157"/>
    </row>
    <row r="4490" spans="4:4" x14ac:dyDescent="0.25">
      <c r="D4490" s="157"/>
    </row>
    <row r="4491" spans="4:4" x14ac:dyDescent="0.25">
      <c r="D4491" s="157"/>
    </row>
    <row r="4492" spans="4:4" x14ac:dyDescent="0.25">
      <c r="D4492" s="157"/>
    </row>
    <row r="4493" spans="4:4" x14ac:dyDescent="0.25">
      <c r="D4493" s="157"/>
    </row>
    <row r="4494" spans="4:4" x14ac:dyDescent="0.25">
      <c r="D4494" s="157"/>
    </row>
    <row r="4495" spans="4:4" x14ac:dyDescent="0.25">
      <c r="D4495" s="157"/>
    </row>
    <row r="4496" spans="4:4" x14ac:dyDescent="0.25">
      <c r="D4496" s="157"/>
    </row>
    <row r="4497" spans="4:4" x14ac:dyDescent="0.25">
      <c r="D4497" s="157"/>
    </row>
    <row r="4498" spans="4:4" x14ac:dyDescent="0.25">
      <c r="D4498" s="157"/>
    </row>
    <row r="4499" spans="4:4" x14ac:dyDescent="0.25">
      <c r="D4499" s="157"/>
    </row>
    <row r="4500" spans="4:4" x14ac:dyDescent="0.25">
      <c r="D4500" s="157"/>
    </row>
    <row r="4501" spans="4:4" x14ac:dyDescent="0.25">
      <c r="D4501" s="157"/>
    </row>
    <row r="4502" spans="4:4" x14ac:dyDescent="0.25">
      <c r="D4502" s="157"/>
    </row>
    <row r="4503" spans="4:4" x14ac:dyDescent="0.25">
      <c r="D4503" s="157"/>
    </row>
    <row r="4504" spans="4:4" x14ac:dyDescent="0.25">
      <c r="D4504" s="157"/>
    </row>
    <row r="4505" spans="4:4" x14ac:dyDescent="0.25">
      <c r="D4505" s="157"/>
    </row>
    <row r="4506" spans="4:4" x14ac:dyDescent="0.25">
      <c r="D4506" s="157"/>
    </row>
    <row r="4507" spans="4:4" x14ac:dyDescent="0.25">
      <c r="D4507" s="157"/>
    </row>
    <row r="4508" spans="4:4" x14ac:dyDescent="0.25">
      <c r="D4508" s="157"/>
    </row>
    <row r="4509" spans="4:4" x14ac:dyDescent="0.25">
      <c r="D4509" s="157"/>
    </row>
    <row r="4510" spans="4:4" x14ac:dyDescent="0.25">
      <c r="D4510" s="157"/>
    </row>
    <row r="4511" spans="4:4" x14ac:dyDescent="0.25">
      <c r="D4511" s="157"/>
    </row>
    <row r="4512" spans="4:4" x14ac:dyDescent="0.25">
      <c r="D4512" s="157"/>
    </row>
    <row r="4513" spans="4:4" x14ac:dyDescent="0.25">
      <c r="D4513" s="157"/>
    </row>
    <row r="4514" spans="4:4" x14ac:dyDescent="0.25">
      <c r="D4514" s="157"/>
    </row>
    <row r="4515" spans="4:4" x14ac:dyDescent="0.25">
      <c r="D4515" s="157"/>
    </row>
    <row r="4516" spans="4:4" x14ac:dyDescent="0.25">
      <c r="D4516" s="157"/>
    </row>
    <row r="4517" spans="4:4" x14ac:dyDescent="0.25">
      <c r="D4517" s="157"/>
    </row>
    <row r="4518" spans="4:4" x14ac:dyDescent="0.25">
      <c r="D4518" s="157"/>
    </row>
    <row r="4519" spans="4:4" x14ac:dyDescent="0.25">
      <c r="D4519" s="157"/>
    </row>
    <row r="4520" spans="4:4" x14ac:dyDescent="0.25">
      <c r="D4520" s="157"/>
    </row>
    <row r="4521" spans="4:4" x14ac:dyDescent="0.25">
      <c r="D4521" s="157"/>
    </row>
    <row r="4522" spans="4:4" x14ac:dyDescent="0.25">
      <c r="D4522" s="157"/>
    </row>
    <row r="4523" spans="4:4" x14ac:dyDescent="0.25">
      <c r="D4523" s="157"/>
    </row>
    <row r="4524" spans="4:4" x14ac:dyDescent="0.25">
      <c r="D4524" s="157"/>
    </row>
    <row r="4525" spans="4:4" x14ac:dyDescent="0.25">
      <c r="D4525" s="157"/>
    </row>
    <row r="4526" spans="4:4" x14ac:dyDescent="0.25">
      <c r="D4526" s="157"/>
    </row>
    <row r="4527" spans="4:4" x14ac:dyDescent="0.25">
      <c r="D4527" s="157"/>
    </row>
    <row r="4528" spans="4:4" x14ac:dyDescent="0.25">
      <c r="D4528" s="157"/>
    </row>
    <row r="4529" spans="4:4" x14ac:dyDescent="0.25">
      <c r="D4529" s="157"/>
    </row>
    <row r="4530" spans="4:4" x14ac:dyDescent="0.25">
      <c r="D4530" s="157"/>
    </row>
    <row r="4531" spans="4:4" x14ac:dyDescent="0.25">
      <c r="D4531" s="157"/>
    </row>
    <row r="4532" spans="4:4" x14ac:dyDescent="0.25">
      <c r="D4532" s="157"/>
    </row>
    <row r="4533" spans="4:4" x14ac:dyDescent="0.25">
      <c r="D4533" s="157"/>
    </row>
    <row r="4534" spans="4:4" x14ac:dyDescent="0.25">
      <c r="D4534" s="157"/>
    </row>
    <row r="4535" spans="4:4" x14ac:dyDescent="0.25">
      <c r="D4535" s="157"/>
    </row>
    <row r="4536" spans="4:4" x14ac:dyDescent="0.25">
      <c r="D4536" s="157"/>
    </row>
    <row r="4537" spans="4:4" x14ac:dyDescent="0.25">
      <c r="D4537" s="157"/>
    </row>
    <row r="4538" spans="4:4" x14ac:dyDescent="0.25">
      <c r="D4538" s="157"/>
    </row>
    <row r="4539" spans="4:4" x14ac:dyDescent="0.25">
      <c r="D4539" s="157"/>
    </row>
    <row r="4540" spans="4:4" x14ac:dyDescent="0.25">
      <c r="D4540" s="157"/>
    </row>
    <row r="4541" spans="4:4" x14ac:dyDescent="0.25">
      <c r="D4541" s="157"/>
    </row>
    <row r="4542" spans="4:4" x14ac:dyDescent="0.25">
      <c r="D4542" s="157"/>
    </row>
    <row r="4543" spans="4:4" x14ac:dyDescent="0.25">
      <c r="D4543" s="157"/>
    </row>
    <row r="4544" spans="4:4" x14ac:dyDescent="0.25">
      <c r="D4544" s="157"/>
    </row>
    <row r="4545" spans="4:4" x14ac:dyDescent="0.25">
      <c r="D4545" s="157"/>
    </row>
    <row r="4546" spans="4:4" x14ac:dyDescent="0.25">
      <c r="D4546" s="157"/>
    </row>
    <row r="4547" spans="4:4" x14ac:dyDescent="0.25">
      <c r="D4547" s="157"/>
    </row>
    <row r="4548" spans="4:4" x14ac:dyDescent="0.25">
      <c r="D4548" s="157"/>
    </row>
    <row r="4549" spans="4:4" x14ac:dyDescent="0.25">
      <c r="D4549" s="157"/>
    </row>
    <row r="4550" spans="4:4" x14ac:dyDescent="0.25">
      <c r="D4550" s="157"/>
    </row>
    <row r="4551" spans="4:4" x14ac:dyDescent="0.25">
      <c r="D4551" s="157"/>
    </row>
    <row r="4552" spans="4:4" x14ac:dyDescent="0.25">
      <c r="D4552" s="157"/>
    </row>
    <row r="4553" spans="4:4" x14ac:dyDescent="0.25">
      <c r="D4553" s="157"/>
    </row>
    <row r="4554" spans="4:4" x14ac:dyDescent="0.25">
      <c r="D4554" s="157"/>
    </row>
    <row r="4555" spans="4:4" x14ac:dyDescent="0.25">
      <c r="D4555" s="157"/>
    </row>
    <row r="4556" spans="4:4" x14ac:dyDescent="0.25">
      <c r="D4556" s="157"/>
    </row>
    <row r="4557" spans="4:4" x14ac:dyDescent="0.25">
      <c r="D4557" s="157"/>
    </row>
    <row r="4558" spans="4:4" x14ac:dyDescent="0.25">
      <c r="D4558" s="157"/>
    </row>
    <row r="4559" spans="4:4" x14ac:dyDescent="0.25">
      <c r="D4559" s="157"/>
    </row>
    <row r="4560" spans="4:4" x14ac:dyDescent="0.25">
      <c r="D4560" s="157"/>
    </row>
    <row r="4561" spans="4:4" x14ac:dyDescent="0.25">
      <c r="D4561" s="157"/>
    </row>
    <row r="4562" spans="4:4" x14ac:dyDescent="0.25">
      <c r="D4562" s="157"/>
    </row>
    <row r="4563" spans="4:4" x14ac:dyDescent="0.25">
      <c r="D4563" s="157"/>
    </row>
    <row r="4564" spans="4:4" x14ac:dyDescent="0.25">
      <c r="D4564" s="157"/>
    </row>
    <row r="4565" spans="4:4" x14ac:dyDescent="0.25">
      <c r="D4565" s="157"/>
    </row>
    <row r="4566" spans="4:4" x14ac:dyDescent="0.25">
      <c r="D4566" s="157"/>
    </row>
    <row r="4567" spans="4:4" x14ac:dyDescent="0.25">
      <c r="D4567" s="157"/>
    </row>
    <row r="4568" spans="4:4" x14ac:dyDescent="0.25">
      <c r="D4568" s="157"/>
    </row>
    <row r="4569" spans="4:4" x14ac:dyDescent="0.25">
      <c r="D4569" s="157"/>
    </row>
    <row r="4570" spans="4:4" x14ac:dyDescent="0.25">
      <c r="D4570" s="157"/>
    </row>
    <row r="4571" spans="4:4" x14ac:dyDescent="0.25">
      <c r="D4571" s="157"/>
    </row>
    <row r="4572" spans="4:4" x14ac:dyDescent="0.25">
      <c r="D4572" s="157"/>
    </row>
    <row r="4573" spans="4:4" x14ac:dyDescent="0.25">
      <c r="D4573" s="157"/>
    </row>
    <row r="4574" spans="4:4" x14ac:dyDescent="0.25">
      <c r="D4574" s="157"/>
    </row>
    <row r="4575" spans="4:4" x14ac:dyDescent="0.25">
      <c r="D4575" s="157"/>
    </row>
    <row r="4576" spans="4:4" x14ac:dyDescent="0.25">
      <c r="D4576" s="157"/>
    </row>
    <row r="4577" spans="4:4" x14ac:dyDescent="0.25">
      <c r="D4577" s="157"/>
    </row>
    <row r="4578" spans="4:4" x14ac:dyDescent="0.25">
      <c r="D4578" s="157"/>
    </row>
    <row r="4579" spans="4:4" x14ac:dyDescent="0.25">
      <c r="D4579" s="157"/>
    </row>
    <row r="4580" spans="4:4" x14ac:dyDescent="0.25">
      <c r="D4580" s="157"/>
    </row>
    <row r="4581" spans="4:4" x14ac:dyDescent="0.25">
      <c r="D4581" s="157"/>
    </row>
    <row r="4582" spans="4:4" x14ac:dyDescent="0.25">
      <c r="D4582" s="157"/>
    </row>
    <row r="4583" spans="4:4" x14ac:dyDescent="0.25">
      <c r="D4583" s="157"/>
    </row>
    <row r="4584" spans="4:4" x14ac:dyDescent="0.25">
      <c r="D4584" s="157"/>
    </row>
    <row r="4585" spans="4:4" x14ac:dyDescent="0.25">
      <c r="D4585" s="157"/>
    </row>
    <row r="4586" spans="4:4" x14ac:dyDescent="0.25">
      <c r="D4586" s="157"/>
    </row>
    <row r="4587" spans="4:4" x14ac:dyDescent="0.25">
      <c r="D4587" s="157"/>
    </row>
    <row r="4588" spans="4:4" x14ac:dyDescent="0.25">
      <c r="D4588" s="157"/>
    </row>
    <row r="4589" spans="4:4" x14ac:dyDescent="0.25">
      <c r="D4589" s="157"/>
    </row>
    <row r="4590" spans="4:4" x14ac:dyDescent="0.25">
      <c r="D4590" s="157"/>
    </row>
    <row r="4591" spans="4:4" x14ac:dyDescent="0.25">
      <c r="D4591" s="157"/>
    </row>
    <row r="4592" spans="4:4" x14ac:dyDescent="0.25">
      <c r="D4592" s="157"/>
    </row>
    <row r="4593" spans="4:4" x14ac:dyDescent="0.25">
      <c r="D4593" s="157"/>
    </row>
    <row r="4594" spans="4:4" x14ac:dyDescent="0.25">
      <c r="D4594" s="157"/>
    </row>
    <row r="4595" spans="4:4" x14ac:dyDescent="0.25">
      <c r="D4595" s="157"/>
    </row>
    <row r="4596" spans="4:4" x14ac:dyDescent="0.25">
      <c r="D4596" s="157"/>
    </row>
    <row r="4597" spans="4:4" x14ac:dyDescent="0.25">
      <c r="D4597" s="157"/>
    </row>
    <row r="4598" spans="4:4" x14ac:dyDescent="0.25">
      <c r="D4598" s="157"/>
    </row>
    <row r="4599" spans="4:4" x14ac:dyDescent="0.25">
      <c r="D4599" s="157"/>
    </row>
    <row r="4600" spans="4:4" x14ac:dyDescent="0.25">
      <c r="D4600" s="157"/>
    </row>
    <row r="4601" spans="4:4" x14ac:dyDescent="0.25">
      <c r="D4601" s="157"/>
    </row>
    <row r="4602" spans="4:4" x14ac:dyDescent="0.25">
      <c r="D4602" s="157"/>
    </row>
    <row r="4603" spans="4:4" x14ac:dyDescent="0.25">
      <c r="D4603" s="157"/>
    </row>
    <row r="4604" spans="4:4" x14ac:dyDescent="0.25">
      <c r="D4604" s="157"/>
    </row>
    <row r="4605" spans="4:4" x14ac:dyDescent="0.25">
      <c r="D4605" s="157"/>
    </row>
    <row r="4606" spans="4:4" x14ac:dyDescent="0.25">
      <c r="D4606" s="157"/>
    </row>
    <row r="4607" spans="4:4" x14ac:dyDescent="0.25">
      <c r="D4607" s="157"/>
    </row>
    <row r="4608" spans="4:4" x14ac:dyDescent="0.25">
      <c r="D4608" s="157"/>
    </row>
    <row r="4609" spans="4:4" x14ac:dyDescent="0.25">
      <c r="D4609" s="157"/>
    </row>
    <row r="4610" spans="4:4" x14ac:dyDescent="0.25">
      <c r="D4610" s="157"/>
    </row>
    <row r="4611" spans="4:4" x14ac:dyDescent="0.25">
      <c r="D4611" s="157"/>
    </row>
    <row r="4612" spans="4:4" x14ac:dyDescent="0.25">
      <c r="D4612" s="157"/>
    </row>
    <row r="4613" spans="4:4" x14ac:dyDescent="0.25">
      <c r="D4613" s="157"/>
    </row>
    <row r="4614" spans="4:4" x14ac:dyDescent="0.25">
      <c r="D4614" s="157"/>
    </row>
    <row r="4615" spans="4:4" x14ac:dyDescent="0.25">
      <c r="D4615" s="157"/>
    </row>
    <row r="4616" spans="4:4" x14ac:dyDescent="0.25">
      <c r="D4616" s="157"/>
    </row>
    <row r="4617" spans="4:4" x14ac:dyDescent="0.25">
      <c r="D4617" s="157"/>
    </row>
    <row r="4618" spans="4:4" x14ac:dyDescent="0.25">
      <c r="D4618" s="157"/>
    </row>
    <row r="4619" spans="4:4" x14ac:dyDescent="0.25">
      <c r="D4619" s="157"/>
    </row>
    <row r="4620" spans="4:4" x14ac:dyDescent="0.25">
      <c r="D4620" s="157"/>
    </row>
    <row r="4621" spans="4:4" x14ac:dyDescent="0.25">
      <c r="D4621" s="157"/>
    </row>
    <row r="4622" spans="4:4" x14ac:dyDescent="0.25">
      <c r="D4622" s="157"/>
    </row>
    <row r="4623" spans="4:4" x14ac:dyDescent="0.25">
      <c r="D4623" s="157"/>
    </row>
    <row r="4624" spans="4:4" x14ac:dyDescent="0.25">
      <c r="D4624" s="157"/>
    </row>
    <row r="4625" spans="4:4" x14ac:dyDescent="0.25">
      <c r="D4625" s="157"/>
    </row>
    <row r="4626" spans="4:4" x14ac:dyDescent="0.25">
      <c r="D4626" s="157"/>
    </row>
    <row r="4627" spans="4:4" x14ac:dyDescent="0.25">
      <c r="D4627" s="157"/>
    </row>
    <row r="4628" spans="4:4" x14ac:dyDescent="0.25">
      <c r="D4628" s="157"/>
    </row>
    <row r="4629" spans="4:4" x14ac:dyDescent="0.25">
      <c r="D4629" s="157"/>
    </row>
    <row r="4630" spans="4:4" x14ac:dyDescent="0.25">
      <c r="D4630" s="157"/>
    </row>
    <row r="4631" spans="4:4" x14ac:dyDescent="0.25">
      <c r="D4631" s="157"/>
    </row>
    <row r="4632" spans="4:4" x14ac:dyDescent="0.25">
      <c r="D4632" s="157"/>
    </row>
    <row r="4633" spans="4:4" x14ac:dyDescent="0.25">
      <c r="D4633" s="157"/>
    </row>
    <row r="4634" spans="4:4" x14ac:dyDescent="0.25">
      <c r="D4634" s="157"/>
    </row>
    <row r="4635" spans="4:4" x14ac:dyDescent="0.25">
      <c r="D4635" s="157"/>
    </row>
    <row r="4636" spans="4:4" x14ac:dyDescent="0.25">
      <c r="D4636" s="157"/>
    </row>
    <row r="4637" spans="4:4" x14ac:dyDescent="0.25">
      <c r="D4637" s="157"/>
    </row>
    <row r="4638" spans="4:4" x14ac:dyDescent="0.25">
      <c r="D4638" s="157"/>
    </row>
    <row r="4639" spans="4:4" x14ac:dyDescent="0.25">
      <c r="D4639" s="157"/>
    </row>
    <row r="4640" spans="4:4" x14ac:dyDescent="0.25">
      <c r="D4640" s="157"/>
    </row>
    <row r="4641" spans="4:4" x14ac:dyDescent="0.25">
      <c r="D4641" s="157"/>
    </row>
    <row r="4642" spans="4:4" x14ac:dyDescent="0.25">
      <c r="D4642" s="157"/>
    </row>
    <row r="4643" spans="4:4" x14ac:dyDescent="0.25">
      <c r="D4643" s="157"/>
    </row>
    <row r="4644" spans="4:4" x14ac:dyDescent="0.25">
      <c r="D4644" s="157"/>
    </row>
    <row r="4645" spans="4:4" x14ac:dyDescent="0.25">
      <c r="D4645" s="157"/>
    </row>
    <row r="4646" spans="4:4" x14ac:dyDescent="0.25">
      <c r="D4646" s="157"/>
    </row>
    <row r="4647" spans="4:4" x14ac:dyDescent="0.25">
      <c r="D4647" s="157"/>
    </row>
    <row r="4648" spans="4:4" x14ac:dyDescent="0.25">
      <c r="D4648" s="157"/>
    </row>
    <row r="4649" spans="4:4" x14ac:dyDescent="0.25">
      <c r="D4649" s="157"/>
    </row>
    <row r="4650" spans="4:4" x14ac:dyDescent="0.25">
      <c r="D4650" s="157"/>
    </row>
    <row r="4651" spans="4:4" x14ac:dyDescent="0.25">
      <c r="D4651" s="157"/>
    </row>
    <row r="4652" spans="4:4" x14ac:dyDescent="0.25">
      <c r="D4652" s="157"/>
    </row>
    <row r="4653" spans="4:4" x14ac:dyDescent="0.25">
      <c r="D4653" s="157"/>
    </row>
    <row r="4654" spans="4:4" x14ac:dyDescent="0.25">
      <c r="D4654" s="157"/>
    </row>
    <row r="4655" spans="4:4" x14ac:dyDescent="0.25">
      <c r="D4655" s="157"/>
    </row>
    <row r="4656" spans="4:4" x14ac:dyDescent="0.25">
      <c r="D4656" s="157"/>
    </row>
    <row r="4657" spans="4:4" x14ac:dyDescent="0.25">
      <c r="D4657" s="157"/>
    </row>
    <row r="4658" spans="4:4" x14ac:dyDescent="0.25">
      <c r="D4658" s="157"/>
    </row>
    <row r="4659" spans="4:4" x14ac:dyDescent="0.25">
      <c r="D4659" s="157"/>
    </row>
    <row r="4660" spans="4:4" x14ac:dyDescent="0.25">
      <c r="D4660" s="157"/>
    </row>
    <row r="4661" spans="4:4" x14ac:dyDescent="0.25">
      <c r="D4661" s="157"/>
    </row>
    <row r="4662" spans="4:4" x14ac:dyDescent="0.25">
      <c r="D4662" s="157"/>
    </row>
    <row r="4663" spans="4:4" x14ac:dyDescent="0.25">
      <c r="D4663" s="157"/>
    </row>
    <row r="4664" spans="4:4" x14ac:dyDescent="0.25">
      <c r="D4664" s="157"/>
    </row>
    <row r="4665" spans="4:4" x14ac:dyDescent="0.25">
      <c r="D4665" s="157"/>
    </row>
    <row r="4666" spans="4:4" x14ac:dyDescent="0.25">
      <c r="D4666" s="157"/>
    </row>
    <row r="4667" spans="4:4" x14ac:dyDescent="0.25">
      <c r="D4667" s="157"/>
    </row>
    <row r="4668" spans="4:4" x14ac:dyDescent="0.25">
      <c r="D4668" s="157"/>
    </row>
    <row r="4669" spans="4:4" x14ac:dyDescent="0.25">
      <c r="D4669" s="157"/>
    </row>
    <row r="4670" spans="4:4" x14ac:dyDescent="0.25">
      <c r="D4670" s="157"/>
    </row>
    <row r="4671" spans="4:4" x14ac:dyDescent="0.25">
      <c r="D4671" s="157"/>
    </row>
    <row r="4672" spans="4:4" x14ac:dyDescent="0.25">
      <c r="D4672" s="157"/>
    </row>
    <row r="4673" spans="4:4" x14ac:dyDescent="0.25">
      <c r="D4673" s="157"/>
    </row>
    <row r="4674" spans="4:4" x14ac:dyDescent="0.25">
      <c r="D4674" s="157"/>
    </row>
    <row r="4675" spans="4:4" x14ac:dyDescent="0.25">
      <c r="D4675" s="157"/>
    </row>
    <row r="4676" spans="4:4" x14ac:dyDescent="0.25">
      <c r="D4676" s="157"/>
    </row>
    <row r="4677" spans="4:4" x14ac:dyDescent="0.25">
      <c r="D4677" s="157"/>
    </row>
    <row r="4678" spans="4:4" x14ac:dyDescent="0.25">
      <c r="D4678" s="157"/>
    </row>
    <row r="4679" spans="4:4" x14ac:dyDescent="0.25">
      <c r="D4679" s="157"/>
    </row>
    <row r="4680" spans="4:4" x14ac:dyDescent="0.25">
      <c r="D4680" s="157"/>
    </row>
    <row r="4681" spans="4:4" x14ac:dyDescent="0.25">
      <c r="D4681" s="157"/>
    </row>
    <row r="4682" spans="4:4" x14ac:dyDescent="0.25">
      <c r="D4682" s="157"/>
    </row>
    <row r="4683" spans="4:4" x14ac:dyDescent="0.25">
      <c r="D4683" s="157"/>
    </row>
    <row r="4684" spans="4:4" x14ac:dyDescent="0.25">
      <c r="D4684" s="157"/>
    </row>
    <row r="4685" spans="4:4" x14ac:dyDescent="0.25">
      <c r="D4685" s="157"/>
    </row>
    <row r="4686" spans="4:4" x14ac:dyDescent="0.25">
      <c r="D4686" s="157"/>
    </row>
    <row r="4687" spans="4:4" x14ac:dyDescent="0.25">
      <c r="D4687" s="157"/>
    </row>
    <row r="4688" spans="4:4" x14ac:dyDescent="0.25">
      <c r="D4688" s="157"/>
    </row>
    <row r="4689" spans="4:4" x14ac:dyDescent="0.25">
      <c r="D4689" s="157"/>
    </row>
    <row r="4690" spans="4:4" x14ac:dyDescent="0.25">
      <c r="D4690" s="157"/>
    </row>
    <row r="4691" spans="4:4" x14ac:dyDescent="0.25">
      <c r="D4691" s="157"/>
    </row>
    <row r="4692" spans="4:4" x14ac:dyDescent="0.25">
      <c r="D4692" s="157"/>
    </row>
    <row r="4693" spans="4:4" x14ac:dyDescent="0.25">
      <c r="D4693" s="157"/>
    </row>
    <row r="4694" spans="4:4" x14ac:dyDescent="0.25">
      <c r="D4694" s="157"/>
    </row>
    <row r="4695" spans="4:4" x14ac:dyDescent="0.25">
      <c r="D4695" s="157"/>
    </row>
    <row r="4696" spans="4:4" x14ac:dyDescent="0.25">
      <c r="D4696" s="157"/>
    </row>
    <row r="4697" spans="4:4" x14ac:dyDescent="0.25">
      <c r="D4697" s="157"/>
    </row>
    <row r="4698" spans="4:4" x14ac:dyDescent="0.25">
      <c r="D4698" s="157"/>
    </row>
    <row r="4699" spans="4:4" x14ac:dyDescent="0.25">
      <c r="D4699" s="157"/>
    </row>
    <row r="4700" spans="4:4" x14ac:dyDescent="0.25">
      <c r="D4700" s="157"/>
    </row>
    <row r="4701" spans="4:4" x14ac:dyDescent="0.25">
      <c r="D4701" s="157"/>
    </row>
    <row r="4702" spans="4:4" x14ac:dyDescent="0.25">
      <c r="D4702" s="157"/>
    </row>
    <row r="4703" spans="4:4" x14ac:dyDescent="0.25">
      <c r="D4703" s="157"/>
    </row>
    <row r="4704" spans="4:4" x14ac:dyDescent="0.25">
      <c r="D4704" s="157"/>
    </row>
    <row r="4705" spans="4:4" x14ac:dyDescent="0.25">
      <c r="D4705" s="157"/>
    </row>
    <row r="4706" spans="4:4" x14ac:dyDescent="0.25">
      <c r="D4706" s="157"/>
    </row>
    <row r="4707" spans="4:4" x14ac:dyDescent="0.25">
      <c r="D4707" s="157"/>
    </row>
    <row r="4708" spans="4:4" x14ac:dyDescent="0.25">
      <c r="D4708" s="157"/>
    </row>
    <row r="4709" spans="4:4" x14ac:dyDescent="0.25">
      <c r="D4709" s="157"/>
    </row>
    <row r="4710" spans="4:4" x14ac:dyDescent="0.25">
      <c r="D4710" s="157"/>
    </row>
    <row r="4711" spans="4:4" x14ac:dyDescent="0.25">
      <c r="D4711" s="157"/>
    </row>
    <row r="4712" spans="4:4" x14ac:dyDescent="0.25">
      <c r="D4712" s="157"/>
    </row>
    <row r="4713" spans="4:4" x14ac:dyDescent="0.25">
      <c r="D4713" s="157"/>
    </row>
    <row r="4714" spans="4:4" x14ac:dyDescent="0.25">
      <c r="D4714" s="157"/>
    </row>
    <row r="4715" spans="4:4" x14ac:dyDescent="0.25">
      <c r="D4715" s="157"/>
    </row>
    <row r="4716" spans="4:4" x14ac:dyDescent="0.25">
      <c r="D4716" s="157"/>
    </row>
    <row r="4717" spans="4:4" x14ac:dyDescent="0.25">
      <c r="D4717" s="157"/>
    </row>
    <row r="4718" spans="4:4" x14ac:dyDescent="0.25">
      <c r="D4718" s="157"/>
    </row>
    <row r="4719" spans="4:4" x14ac:dyDescent="0.25">
      <c r="D4719" s="157"/>
    </row>
    <row r="4720" spans="4:4" x14ac:dyDescent="0.25">
      <c r="D4720" s="157"/>
    </row>
    <row r="4721" spans="4:4" x14ac:dyDescent="0.25">
      <c r="D4721" s="157"/>
    </row>
    <row r="4722" spans="4:4" x14ac:dyDescent="0.25">
      <c r="D4722" s="157"/>
    </row>
    <row r="4723" spans="4:4" x14ac:dyDescent="0.25">
      <c r="D4723" s="157"/>
    </row>
    <row r="4724" spans="4:4" x14ac:dyDescent="0.25">
      <c r="D4724" s="157"/>
    </row>
    <row r="4725" spans="4:4" x14ac:dyDescent="0.25">
      <c r="D4725" s="157"/>
    </row>
    <row r="4726" spans="4:4" x14ac:dyDescent="0.25">
      <c r="D4726" s="157"/>
    </row>
    <row r="4727" spans="4:4" x14ac:dyDescent="0.25">
      <c r="D4727" s="157"/>
    </row>
    <row r="4728" spans="4:4" x14ac:dyDescent="0.25">
      <c r="D4728" s="157"/>
    </row>
    <row r="4729" spans="4:4" x14ac:dyDescent="0.25">
      <c r="D4729" s="157"/>
    </row>
    <row r="4730" spans="4:4" x14ac:dyDescent="0.25">
      <c r="D4730" s="157"/>
    </row>
    <row r="4731" spans="4:4" x14ac:dyDescent="0.25">
      <c r="D4731" s="157"/>
    </row>
    <row r="4732" spans="4:4" x14ac:dyDescent="0.25">
      <c r="D4732" s="157"/>
    </row>
    <row r="4733" spans="4:4" x14ac:dyDescent="0.25">
      <c r="D4733" s="157"/>
    </row>
    <row r="4734" spans="4:4" x14ac:dyDescent="0.25">
      <c r="D4734" s="157"/>
    </row>
    <row r="4735" spans="4:4" x14ac:dyDescent="0.25">
      <c r="D4735" s="157"/>
    </row>
    <row r="4736" spans="4:4" x14ac:dyDescent="0.25">
      <c r="D4736" s="157"/>
    </row>
    <row r="4737" spans="4:4" x14ac:dyDescent="0.25">
      <c r="D4737" s="157"/>
    </row>
    <row r="4738" spans="4:4" x14ac:dyDescent="0.25">
      <c r="D4738" s="157"/>
    </row>
    <row r="4739" spans="4:4" x14ac:dyDescent="0.25">
      <c r="D4739" s="157"/>
    </row>
    <row r="4740" spans="4:4" x14ac:dyDescent="0.25">
      <c r="D4740" s="157"/>
    </row>
    <row r="4741" spans="4:4" x14ac:dyDescent="0.25">
      <c r="D4741" s="157"/>
    </row>
    <row r="4742" spans="4:4" x14ac:dyDescent="0.25">
      <c r="D4742" s="157"/>
    </row>
    <row r="4743" spans="4:4" x14ac:dyDescent="0.25">
      <c r="D4743" s="157"/>
    </row>
    <row r="4744" spans="4:4" x14ac:dyDescent="0.25">
      <c r="D4744" s="157"/>
    </row>
    <row r="4745" spans="4:4" x14ac:dyDescent="0.25">
      <c r="D4745" s="157"/>
    </row>
    <row r="4746" spans="4:4" x14ac:dyDescent="0.25">
      <c r="D4746" s="157"/>
    </row>
    <row r="4747" spans="4:4" x14ac:dyDescent="0.25">
      <c r="D4747" s="157"/>
    </row>
    <row r="4748" spans="4:4" x14ac:dyDescent="0.25">
      <c r="D4748" s="157"/>
    </row>
    <row r="4749" spans="4:4" x14ac:dyDescent="0.25">
      <c r="D4749" s="157"/>
    </row>
    <row r="4750" spans="4:4" x14ac:dyDescent="0.25">
      <c r="D4750" s="157"/>
    </row>
    <row r="4751" spans="4:4" x14ac:dyDescent="0.25">
      <c r="D4751" s="157"/>
    </row>
    <row r="4752" spans="4:4" x14ac:dyDescent="0.25">
      <c r="D4752" s="157"/>
    </row>
    <row r="4753" spans="4:4" x14ac:dyDescent="0.25">
      <c r="D4753" s="157"/>
    </row>
    <row r="4754" spans="4:4" x14ac:dyDescent="0.25">
      <c r="D4754" s="157"/>
    </row>
    <row r="4755" spans="4:4" x14ac:dyDescent="0.25">
      <c r="D4755" s="157"/>
    </row>
    <row r="4756" spans="4:4" x14ac:dyDescent="0.25">
      <c r="D4756" s="157"/>
    </row>
    <row r="4757" spans="4:4" x14ac:dyDescent="0.25">
      <c r="D4757" s="157"/>
    </row>
    <row r="4758" spans="4:4" x14ac:dyDescent="0.25">
      <c r="D4758" s="157"/>
    </row>
    <row r="4759" spans="4:4" x14ac:dyDescent="0.25">
      <c r="D4759" s="157"/>
    </row>
    <row r="4760" spans="4:4" x14ac:dyDescent="0.25">
      <c r="D4760" s="157"/>
    </row>
    <row r="4761" spans="4:4" x14ac:dyDescent="0.25">
      <c r="D4761" s="157"/>
    </row>
    <row r="4762" spans="4:4" x14ac:dyDescent="0.25">
      <c r="D4762" s="157"/>
    </row>
    <row r="4763" spans="4:4" x14ac:dyDescent="0.25">
      <c r="D4763" s="157"/>
    </row>
    <row r="4764" spans="4:4" x14ac:dyDescent="0.25">
      <c r="D4764" s="157"/>
    </row>
    <row r="4765" spans="4:4" x14ac:dyDescent="0.25">
      <c r="D4765" s="157"/>
    </row>
    <row r="4766" spans="4:4" x14ac:dyDescent="0.25">
      <c r="D4766" s="157"/>
    </row>
    <row r="4767" spans="4:4" x14ac:dyDescent="0.25">
      <c r="D4767" s="157"/>
    </row>
    <row r="4768" spans="4:4" x14ac:dyDescent="0.25">
      <c r="D4768" s="157"/>
    </row>
    <row r="4769" spans="4:4" x14ac:dyDescent="0.25">
      <c r="D4769" s="157"/>
    </row>
    <row r="4770" spans="4:4" x14ac:dyDescent="0.25">
      <c r="D4770" s="157"/>
    </row>
    <row r="4771" spans="4:4" x14ac:dyDescent="0.25">
      <c r="D4771" s="157"/>
    </row>
    <row r="4772" spans="4:4" x14ac:dyDescent="0.25">
      <c r="D4772" s="157"/>
    </row>
    <row r="4773" spans="4:4" x14ac:dyDescent="0.25">
      <c r="D4773" s="157"/>
    </row>
    <row r="4774" spans="4:4" x14ac:dyDescent="0.25">
      <c r="D4774" s="157"/>
    </row>
    <row r="4775" spans="4:4" x14ac:dyDescent="0.25">
      <c r="D4775" s="157"/>
    </row>
    <row r="4776" spans="4:4" x14ac:dyDescent="0.25">
      <c r="D4776" s="157"/>
    </row>
    <row r="4777" spans="4:4" x14ac:dyDescent="0.25">
      <c r="D4777" s="157"/>
    </row>
    <row r="4778" spans="4:4" x14ac:dyDescent="0.25">
      <c r="D4778" s="157"/>
    </row>
    <row r="4779" spans="4:4" x14ac:dyDescent="0.25">
      <c r="D4779" s="157"/>
    </row>
    <row r="4780" spans="4:4" x14ac:dyDescent="0.25">
      <c r="D4780" s="157"/>
    </row>
    <row r="4781" spans="4:4" x14ac:dyDescent="0.25">
      <c r="D4781" s="157"/>
    </row>
    <row r="4782" spans="4:4" x14ac:dyDescent="0.25">
      <c r="D4782" s="157"/>
    </row>
    <row r="4783" spans="4:4" x14ac:dyDescent="0.25">
      <c r="D4783" s="157"/>
    </row>
    <row r="4784" spans="4:4" x14ac:dyDescent="0.25">
      <c r="D4784" s="157"/>
    </row>
    <row r="4785" spans="4:4" x14ac:dyDescent="0.25">
      <c r="D4785" s="157"/>
    </row>
    <row r="4786" spans="4:4" x14ac:dyDescent="0.25">
      <c r="D4786" s="157"/>
    </row>
    <row r="4787" spans="4:4" x14ac:dyDescent="0.25">
      <c r="D4787" s="157"/>
    </row>
    <row r="4788" spans="4:4" x14ac:dyDescent="0.25">
      <c r="D4788" s="157"/>
    </row>
    <row r="4789" spans="4:4" x14ac:dyDescent="0.25">
      <c r="D4789" s="157"/>
    </row>
    <row r="4790" spans="4:4" x14ac:dyDescent="0.25">
      <c r="D4790" s="157"/>
    </row>
    <row r="4791" spans="4:4" x14ac:dyDescent="0.25">
      <c r="D4791" s="157"/>
    </row>
    <row r="4792" spans="4:4" x14ac:dyDescent="0.25">
      <c r="D4792" s="157"/>
    </row>
    <row r="4793" spans="4:4" x14ac:dyDescent="0.25">
      <c r="D4793" s="157"/>
    </row>
    <row r="4794" spans="4:4" x14ac:dyDescent="0.25">
      <c r="D4794" s="157"/>
    </row>
    <row r="4795" spans="4:4" x14ac:dyDescent="0.25">
      <c r="D4795" s="157"/>
    </row>
    <row r="4796" spans="4:4" x14ac:dyDescent="0.25">
      <c r="D4796" s="157"/>
    </row>
    <row r="4797" spans="4:4" x14ac:dyDescent="0.25">
      <c r="D4797" s="157"/>
    </row>
    <row r="4798" spans="4:4" x14ac:dyDescent="0.25">
      <c r="D4798" s="157"/>
    </row>
    <row r="4799" spans="4:4" x14ac:dyDescent="0.25">
      <c r="D4799" s="157"/>
    </row>
    <row r="4800" spans="4:4" x14ac:dyDescent="0.25">
      <c r="D4800" s="157"/>
    </row>
    <row r="4801" spans="4:4" x14ac:dyDescent="0.25">
      <c r="D4801" s="157"/>
    </row>
    <row r="4802" spans="4:4" x14ac:dyDescent="0.25">
      <c r="D4802" s="157"/>
    </row>
    <row r="4803" spans="4:4" x14ac:dyDescent="0.25">
      <c r="D4803" s="157"/>
    </row>
    <row r="4804" spans="4:4" x14ac:dyDescent="0.25">
      <c r="D4804" s="157"/>
    </row>
    <row r="4805" spans="4:4" x14ac:dyDescent="0.25">
      <c r="D4805" s="157"/>
    </row>
    <row r="4806" spans="4:4" x14ac:dyDescent="0.25">
      <c r="D4806" s="157"/>
    </row>
    <row r="4807" spans="4:4" x14ac:dyDescent="0.25">
      <c r="D4807" s="157"/>
    </row>
    <row r="4808" spans="4:4" x14ac:dyDescent="0.25">
      <c r="D4808" s="157"/>
    </row>
    <row r="4809" spans="4:4" x14ac:dyDescent="0.25">
      <c r="D4809" s="157"/>
    </row>
    <row r="4810" spans="4:4" x14ac:dyDescent="0.25">
      <c r="D4810" s="157"/>
    </row>
    <row r="4811" spans="4:4" x14ac:dyDescent="0.25">
      <c r="D4811" s="157"/>
    </row>
    <row r="4812" spans="4:4" x14ac:dyDescent="0.25">
      <c r="D4812" s="157"/>
    </row>
    <row r="4813" spans="4:4" x14ac:dyDescent="0.25">
      <c r="D4813" s="157"/>
    </row>
    <row r="4814" spans="4:4" x14ac:dyDescent="0.25">
      <c r="D4814" s="157"/>
    </row>
    <row r="4815" spans="4:4" x14ac:dyDescent="0.25">
      <c r="D4815" s="157"/>
    </row>
    <row r="4816" spans="4:4" x14ac:dyDescent="0.25">
      <c r="D4816" s="157"/>
    </row>
    <row r="4817" spans="4:4" x14ac:dyDescent="0.25">
      <c r="D4817" s="157"/>
    </row>
    <row r="4818" spans="4:4" x14ac:dyDescent="0.25">
      <c r="D4818" s="157"/>
    </row>
    <row r="4819" spans="4:4" x14ac:dyDescent="0.25">
      <c r="D4819" s="157"/>
    </row>
    <row r="4820" spans="4:4" x14ac:dyDescent="0.25">
      <c r="D4820" s="157"/>
    </row>
    <row r="4821" spans="4:4" x14ac:dyDescent="0.25">
      <c r="D4821" s="157"/>
    </row>
    <row r="4822" spans="4:4" x14ac:dyDescent="0.25">
      <c r="D4822" s="157"/>
    </row>
    <row r="4823" spans="4:4" x14ac:dyDescent="0.25">
      <c r="D4823" s="157"/>
    </row>
    <row r="4824" spans="4:4" x14ac:dyDescent="0.25">
      <c r="D4824" s="157"/>
    </row>
    <row r="4825" spans="4:4" x14ac:dyDescent="0.25">
      <c r="D4825" s="157"/>
    </row>
    <row r="4826" spans="4:4" x14ac:dyDescent="0.25">
      <c r="D4826" s="157"/>
    </row>
    <row r="4827" spans="4:4" x14ac:dyDescent="0.25">
      <c r="D4827" s="157"/>
    </row>
    <row r="4828" spans="4:4" x14ac:dyDescent="0.25">
      <c r="D4828" s="157"/>
    </row>
    <row r="4829" spans="4:4" x14ac:dyDescent="0.25">
      <c r="D4829" s="157"/>
    </row>
    <row r="4830" spans="4:4" x14ac:dyDescent="0.25">
      <c r="D4830" s="157"/>
    </row>
    <row r="4831" spans="4:4" x14ac:dyDescent="0.25">
      <c r="D4831" s="157"/>
    </row>
    <row r="4832" spans="4:4" x14ac:dyDescent="0.25">
      <c r="D4832" s="157"/>
    </row>
    <row r="4833" spans="4:4" x14ac:dyDescent="0.25">
      <c r="D4833" s="157"/>
    </row>
    <row r="4834" spans="4:4" x14ac:dyDescent="0.25">
      <c r="D4834" s="157"/>
    </row>
    <row r="4835" spans="4:4" x14ac:dyDescent="0.25">
      <c r="D4835" s="157"/>
    </row>
    <row r="4836" spans="4:4" x14ac:dyDescent="0.25">
      <c r="D4836" s="157"/>
    </row>
    <row r="4837" spans="4:4" x14ac:dyDescent="0.25">
      <c r="D4837" s="157"/>
    </row>
    <row r="4838" spans="4:4" x14ac:dyDescent="0.25">
      <c r="D4838" s="157"/>
    </row>
    <row r="4839" spans="4:4" x14ac:dyDescent="0.25">
      <c r="D4839" s="157"/>
    </row>
    <row r="4840" spans="4:4" x14ac:dyDescent="0.25">
      <c r="D4840" s="157"/>
    </row>
    <row r="4841" spans="4:4" x14ac:dyDescent="0.25">
      <c r="D4841" s="157"/>
    </row>
    <row r="4842" spans="4:4" x14ac:dyDescent="0.25">
      <c r="D4842" s="157"/>
    </row>
    <row r="4843" spans="4:4" x14ac:dyDescent="0.25">
      <c r="D4843" s="157"/>
    </row>
    <row r="4844" spans="4:4" x14ac:dyDescent="0.25">
      <c r="D4844" s="157"/>
    </row>
    <row r="4845" spans="4:4" x14ac:dyDescent="0.25">
      <c r="D4845" s="157"/>
    </row>
    <row r="4846" spans="4:4" x14ac:dyDescent="0.25">
      <c r="D4846" s="157"/>
    </row>
    <row r="4847" spans="4:4" x14ac:dyDescent="0.25">
      <c r="D4847" s="157"/>
    </row>
    <row r="4848" spans="4:4" x14ac:dyDescent="0.25">
      <c r="D4848" s="157"/>
    </row>
    <row r="4849" spans="4:4" x14ac:dyDescent="0.25">
      <c r="D4849" s="157"/>
    </row>
    <row r="4850" spans="4:4" x14ac:dyDescent="0.25">
      <c r="D4850" s="157"/>
    </row>
    <row r="4851" spans="4:4" x14ac:dyDescent="0.25">
      <c r="D4851" s="157"/>
    </row>
    <row r="4852" spans="4:4" x14ac:dyDescent="0.25">
      <c r="D4852" s="157"/>
    </row>
    <row r="4853" spans="4:4" x14ac:dyDescent="0.25">
      <c r="D4853" s="157"/>
    </row>
    <row r="4854" spans="4:4" x14ac:dyDescent="0.25">
      <c r="D4854" s="157"/>
    </row>
    <row r="4855" spans="4:4" x14ac:dyDescent="0.25">
      <c r="D4855" s="157"/>
    </row>
    <row r="4856" spans="4:4" x14ac:dyDescent="0.25">
      <c r="D4856" s="157"/>
    </row>
    <row r="4857" spans="4:4" x14ac:dyDescent="0.25">
      <c r="D4857" s="157"/>
    </row>
    <row r="4858" spans="4:4" x14ac:dyDescent="0.25">
      <c r="D4858" s="157"/>
    </row>
    <row r="4859" spans="4:4" x14ac:dyDescent="0.25">
      <c r="D4859" s="157"/>
    </row>
    <row r="4860" spans="4:4" x14ac:dyDescent="0.25">
      <c r="D4860" s="157"/>
    </row>
    <row r="4861" spans="4:4" x14ac:dyDescent="0.25">
      <c r="D4861" s="157"/>
    </row>
    <row r="4862" spans="4:4" x14ac:dyDescent="0.25">
      <c r="D4862" s="157"/>
    </row>
    <row r="4863" spans="4:4" x14ac:dyDescent="0.25">
      <c r="D4863" s="157"/>
    </row>
    <row r="4864" spans="4:4" x14ac:dyDescent="0.25">
      <c r="D4864" s="157"/>
    </row>
    <row r="4865" spans="4:4" x14ac:dyDescent="0.25">
      <c r="D4865" s="157"/>
    </row>
    <row r="4866" spans="4:4" x14ac:dyDescent="0.25">
      <c r="D4866" s="157"/>
    </row>
    <row r="4867" spans="4:4" x14ac:dyDescent="0.25">
      <c r="D4867" s="157"/>
    </row>
    <row r="4868" spans="4:4" x14ac:dyDescent="0.25">
      <c r="D4868" s="157"/>
    </row>
    <row r="4869" spans="4:4" x14ac:dyDescent="0.25">
      <c r="D4869" s="157"/>
    </row>
    <row r="4870" spans="4:4" x14ac:dyDescent="0.25">
      <c r="D4870" s="157"/>
    </row>
    <row r="4871" spans="4:4" x14ac:dyDescent="0.25">
      <c r="D4871" s="157"/>
    </row>
    <row r="4872" spans="4:4" x14ac:dyDescent="0.25">
      <c r="D4872" s="157"/>
    </row>
    <row r="4873" spans="4:4" x14ac:dyDescent="0.25">
      <c r="D4873" s="157"/>
    </row>
    <row r="4874" spans="4:4" x14ac:dyDescent="0.25">
      <c r="D4874" s="157"/>
    </row>
    <row r="4875" spans="4:4" x14ac:dyDescent="0.25">
      <c r="D4875" s="157"/>
    </row>
    <row r="4876" spans="4:4" x14ac:dyDescent="0.25">
      <c r="D4876" s="157"/>
    </row>
    <row r="4877" spans="4:4" x14ac:dyDescent="0.25">
      <c r="D4877" s="157"/>
    </row>
    <row r="4878" spans="4:4" x14ac:dyDescent="0.25">
      <c r="D4878" s="157"/>
    </row>
    <row r="4879" spans="4:4" x14ac:dyDescent="0.25">
      <c r="D4879" s="157"/>
    </row>
    <row r="4880" spans="4:4" x14ac:dyDescent="0.25">
      <c r="D4880" s="157"/>
    </row>
    <row r="4881" spans="4:4" x14ac:dyDescent="0.25">
      <c r="D4881" s="157"/>
    </row>
    <row r="4882" spans="4:4" x14ac:dyDescent="0.25">
      <c r="D4882" s="157"/>
    </row>
    <row r="4883" spans="4:4" x14ac:dyDescent="0.25">
      <c r="D4883" s="157"/>
    </row>
    <row r="4884" spans="4:4" x14ac:dyDescent="0.25">
      <c r="D4884" s="157"/>
    </row>
    <row r="4885" spans="4:4" x14ac:dyDescent="0.25">
      <c r="D4885" s="157"/>
    </row>
    <row r="4886" spans="4:4" x14ac:dyDescent="0.25">
      <c r="D4886" s="157"/>
    </row>
    <row r="4887" spans="4:4" x14ac:dyDescent="0.25">
      <c r="D4887" s="157"/>
    </row>
    <row r="4888" spans="4:4" x14ac:dyDescent="0.25">
      <c r="D4888" s="157"/>
    </row>
    <row r="4889" spans="4:4" x14ac:dyDescent="0.25">
      <c r="D4889" s="157"/>
    </row>
    <row r="4890" spans="4:4" x14ac:dyDescent="0.25">
      <c r="D4890" s="157"/>
    </row>
    <row r="4891" spans="4:4" x14ac:dyDescent="0.25">
      <c r="D4891" s="157"/>
    </row>
    <row r="4892" spans="4:4" x14ac:dyDescent="0.25">
      <c r="D4892" s="157"/>
    </row>
    <row r="4893" spans="4:4" x14ac:dyDescent="0.25">
      <c r="D4893" s="157"/>
    </row>
    <row r="4894" spans="4:4" x14ac:dyDescent="0.25">
      <c r="D4894" s="157"/>
    </row>
    <row r="4895" spans="4:4" x14ac:dyDescent="0.25">
      <c r="D4895" s="157"/>
    </row>
    <row r="4896" spans="4:4" x14ac:dyDescent="0.25">
      <c r="D4896" s="157"/>
    </row>
    <row r="4897" spans="4:4" x14ac:dyDescent="0.25">
      <c r="D4897" s="157"/>
    </row>
    <row r="4898" spans="4:4" x14ac:dyDescent="0.25">
      <c r="D4898" s="157"/>
    </row>
    <row r="4899" spans="4:4" x14ac:dyDescent="0.25">
      <c r="D4899" s="157"/>
    </row>
    <row r="4900" spans="4:4" x14ac:dyDescent="0.25">
      <c r="D4900" s="157"/>
    </row>
    <row r="4901" spans="4:4" x14ac:dyDescent="0.25">
      <c r="D4901" s="157"/>
    </row>
    <row r="4902" spans="4:4" x14ac:dyDescent="0.25">
      <c r="D4902" s="157"/>
    </row>
    <row r="4903" spans="4:4" x14ac:dyDescent="0.25">
      <c r="D4903" s="157"/>
    </row>
    <row r="4904" spans="4:4" x14ac:dyDescent="0.25">
      <c r="D4904" s="157"/>
    </row>
    <row r="4905" spans="4:4" x14ac:dyDescent="0.25">
      <c r="D4905" s="157"/>
    </row>
    <row r="4906" spans="4:4" x14ac:dyDescent="0.25">
      <c r="D4906" s="157"/>
    </row>
    <row r="4907" spans="4:4" x14ac:dyDescent="0.25">
      <c r="D4907" s="157"/>
    </row>
    <row r="4908" spans="4:4" x14ac:dyDescent="0.25">
      <c r="D4908" s="157"/>
    </row>
    <row r="4909" spans="4:4" x14ac:dyDescent="0.25">
      <c r="D4909" s="157"/>
    </row>
    <row r="4910" spans="4:4" x14ac:dyDescent="0.25">
      <c r="D4910" s="157"/>
    </row>
    <row r="4911" spans="4:4" x14ac:dyDescent="0.25">
      <c r="D4911" s="157"/>
    </row>
    <row r="4912" spans="4:4" x14ac:dyDescent="0.25">
      <c r="D4912" s="157"/>
    </row>
    <row r="4913" spans="4:4" x14ac:dyDescent="0.25">
      <c r="D4913" s="157"/>
    </row>
    <row r="4914" spans="4:4" x14ac:dyDescent="0.25">
      <c r="D4914" s="157"/>
    </row>
    <row r="4915" spans="4:4" x14ac:dyDescent="0.25">
      <c r="D4915" s="157"/>
    </row>
    <row r="4916" spans="4:4" x14ac:dyDescent="0.25">
      <c r="D4916" s="157"/>
    </row>
    <row r="4917" spans="4:4" x14ac:dyDescent="0.25">
      <c r="D4917" s="157"/>
    </row>
    <row r="4918" spans="4:4" x14ac:dyDescent="0.25">
      <c r="D4918" s="157"/>
    </row>
    <row r="4919" spans="4:4" x14ac:dyDescent="0.25">
      <c r="D4919" s="157"/>
    </row>
    <row r="4920" spans="4:4" x14ac:dyDescent="0.25">
      <c r="D4920" s="157"/>
    </row>
    <row r="4921" spans="4:4" x14ac:dyDescent="0.25">
      <c r="D4921" s="157"/>
    </row>
    <row r="4922" spans="4:4" x14ac:dyDescent="0.25">
      <c r="D4922" s="157"/>
    </row>
    <row r="4923" spans="4:4" x14ac:dyDescent="0.25">
      <c r="D4923" s="157"/>
    </row>
    <row r="4924" spans="4:4" x14ac:dyDescent="0.25">
      <c r="D4924" s="157"/>
    </row>
    <row r="4925" spans="4:4" x14ac:dyDescent="0.25">
      <c r="D4925" s="157"/>
    </row>
    <row r="4926" spans="4:4" x14ac:dyDescent="0.25">
      <c r="D4926" s="157"/>
    </row>
    <row r="4927" spans="4:4" x14ac:dyDescent="0.25">
      <c r="D4927" s="157"/>
    </row>
    <row r="4928" spans="4:4" x14ac:dyDescent="0.25">
      <c r="D4928" s="157"/>
    </row>
    <row r="4929" spans="4:4" x14ac:dyDescent="0.25">
      <c r="D4929" s="157"/>
    </row>
    <row r="4930" spans="4:4" x14ac:dyDescent="0.25">
      <c r="D4930" s="157"/>
    </row>
    <row r="4931" spans="4:4" x14ac:dyDescent="0.25">
      <c r="D4931" s="157"/>
    </row>
    <row r="4932" spans="4:4" x14ac:dyDescent="0.25">
      <c r="D4932" s="157"/>
    </row>
    <row r="4933" spans="4:4" x14ac:dyDescent="0.25">
      <c r="D4933" s="157"/>
    </row>
    <row r="4934" spans="4:4" x14ac:dyDescent="0.25">
      <c r="D4934" s="157"/>
    </row>
    <row r="4935" spans="4:4" x14ac:dyDescent="0.25">
      <c r="D4935" s="157"/>
    </row>
    <row r="4936" spans="4:4" x14ac:dyDescent="0.25">
      <c r="D4936" s="157"/>
    </row>
    <row r="4937" spans="4:4" x14ac:dyDescent="0.25">
      <c r="D4937" s="157"/>
    </row>
    <row r="4938" spans="4:4" x14ac:dyDescent="0.25">
      <c r="D4938" s="157"/>
    </row>
    <row r="4939" spans="4:4" x14ac:dyDescent="0.25">
      <c r="D4939" s="157"/>
    </row>
    <row r="4940" spans="4:4" x14ac:dyDescent="0.25">
      <c r="D4940" s="157"/>
    </row>
    <row r="4941" spans="4:4" x14ac:dyDescent="0.25">
      <c r="D4941" s="157"/>
    </row>
    <row r="4942" spans="4:4" x14ac:dyDescent="0.25">
      <c r="D4942" s="157"/>
    </row>
    <row r="4943" spans="4:4" x14ac:dyDescent="0.25">
      <c r="D4943" s="157"/>
    </row>
    <row r="4944" spans="4:4" x14ac:dyDescent="0.25">
      <c r="D4944" s="157"/>
    </row>
    <row r="4945" spans="4:4" x14ac:dyDescent="0.25">
      <c r="D4945" s="157"/>
    </row>
    <row r="4946" spans="4:4" x14ac:dyDescent="0.25">
      <c r="D4946" s="157"/>
    </row>
    <row r="4947" spans="4:4" x14ac:dyDescent="0.25">
      <c r="D4947" s="157"/>
    </row>
    <row r="4948" spans="4:4" x14ac:dyDescent="0.25">
      <c r="D4948" s="157"/>
    </row>
    <row r="4949" spans="4:4" x14ac:dyDescent="0.25">
      <c r="D4949" s="157"/>
    </row>
    <row r="4950" spans="4:4" x14ac:dyDescent="0.25">
      <c r="D4950" s="157"/>
    </row>
    <row r="4951" spans="4:4" x14ac:dyDescent="0.25">
      <c r="D4951" s="157"/>
    </row>
    <row r="4952" spans="4:4" x14ac:dyDescent="0.25">
      <c r="D4952" s="157"/>
    </row>
    <row r="4953" spans="4:4" x14ac:dyDescent="0.25">
      <c r="D4953" s="157"/>
    </row>
    <row r="4954" spans="4:4" x14ac:dyDescent="0.25">
      <c r="D4954" s="157"/>
    </row>
    <row r="4955" spans="4:4" x14ac:dyDescent="0.25">
      <c r="D4955" s="157"/>
    </row>
    <row r="4956" spans="4:4" x14ac:dyDescent="0.25">
      <c r="D4956" s="157"/>
    </row>
    <row r="4957" spans="4:4" x14ac:dyDescent="0.25">
      <c r="D4957" s="157"/>
    </row>
    <row r="4958" spans="4:4" x14ac:dyDescent="0.25">
      <c r="D4958" s="157"/>
    </row>
    <row r="4959" spans="4:4" x14ac:dyDescent="0.25">
      <c r="D4959" s="157"/>
    </row>
    <row r="4960" spans="4:4" x14ac:dyDescent="0.25">
      <c r="D4960" s="157"/>
    </row>
    <row r="4961" spans="4:4" x14ac:dyDescent="0.25">
      <c r="D4961" s="157"/>
    </row>
    <row r="4962" spans="4:4" x14ac:dyDescent="0.25">
      <c r="D4962" s="157"/>
    </row>
    <row r="4963" spans="4:4" x14ac:dyDescent="0.25">
      <c r="D4963" s="157"/>
    </row>
    <row r="4964" spans="4:4" x14ac:dyDescent="0.25">
      <c r="D4964" s="157"/>
    </row>
    <row r="4965" spans="4:4" x14ac:dyDescent="0.25">
      <c r="D4965" s="157"/>
    </row>
    <row r="4966" spans="4:4" x14ac:dyDescent="0.25">
      <c r="D4966" s="157"/>
    </row>
    <row r="4967" spans="4:4" x14ac:dyDescent="0.25">
      <c r="D4967" s="157"/>
    </row>
    <row r="4968" spans="4:4" x14ac:dyDescent="0.25">
      <c r="D4968" s="157"/>
    </row>
    <row r="4969" spans="4:4" x14ac:dyDescent="0.25">
      <c r="D4969" s="157"/>
    </row>
    <row r="4970" spans="4:4" x14ac:dyDescent="0.25">
      <c r="D4970" s="157"/>
    </row>
    <row r="4971" spans="4:4" x14ac:dyDescent="0.25">
      <c r="D4971" s="157"/>
    </row>
    <row r="4972" spans="4:4" x14ac:dyDescent="0.25">
      <c r="D4972" s="157"/>
    </row>
    <row r="4973" spans="4:4" x14ac:dyDescent="0.25">
      <c r="D4973" s="157"/>
    </row>
    <row r="4974" spans="4:4" x14ac:dyDescent="0.25">
      <c r="D4974" s="157"/>
    </row>
    <row r="4975" spans="4:4" x14ac:dyDescent="0.25">
      <c r="D4975" s="157"/>
    </row>
    <row r="4976" spans="4:4" x14ac:dyDescent="0.25">
      <c r="D4976" s="157"/>
    </row>
    <row r="4977" spans="4:4" x14ac:dyDescent="0.25">
      <c r="D4977" s="157"/>
    </row>
    <row r="4978" spans="4:4" x14ac:dyDescent="0.25">
      <c r="D4978" s="157"/>
    </row>
    <row r="4979" spans="4:4" x14ac:dyDescent="0.25">
      <c r="D4979" s="157"/>
    </row>
    <row r="4980" spans="4:4" x14ac:dyDescent="0.25">
      <c r="D4980" s="157"/>
    </row>
    <row r="4981" spans="4:4" x14ac:dyDescent="0.25">
      <c r="D4981" s="157"/>
    </row>
    <row r="4982" spans="4:4" x14ac:dyDescent="0.25">
      <c r="D4982" s="157"/>
    </row>
    <row r="4983" spans="4:4" x14ac:dyDescent="0.25">
      <c r="D4983" s="157"/>
    </row>
    <row r="4984" spans="4:4" x14ac:dyDescent="0.25">
      <c r="D4984" s="157"/>
    </row>
    <row r="4985" spans="4:4" x14ac:dyDescent="0.25">
      <c r="D4985" s="157"/>
    </row>
    <row r="4986" spans="4:4" x14ac:dyDescent="0.25">
      <c r="D4986" s="157"/>
    </row>
    <row r="4987" spans="4:4" x14ac:dyDescent="0.25">
      <c r="D4987" s="157"/>
    </row>
    <row r="4988" spans="4:4" x14ac:dyDescent="0.25">
      <c r="D4988" s="157"/>
    </row>
    <row r="4989" spans="4:4" x14ac:dyDescent="0.25">
      <c r="D4989" s="157"/>
    </row>
    <row r="4990" spans="4:4" x14ac:dyDescent="0.25">
      <c r="D4990" s="157"/>
    </row>
    <row r="4991" spans="4:4" x14ac:dyDescent="0.25">
      <c r="D4991" s="157"/>
    </row>
    <row r="4992" spans="4:4" x14ac:dyDescent="0.25">
      <c r="D4992" s="157"/>
    </row>
    <row r="4993" spans="4:4" x14ac:dyDescent="0.25">
      <c r="D4993" s="157"/>
    </row>
    <row r="4994" spans="4:4" x14ac:dyDescent="0.25">
      <c r="D4994" s="157"/>
    </row>
    <row r="4995" spans="4:4" x14ac:dyDescent="0.25">
      <c r="D4995" s="157"/>
    </row>
    <row r="4996" spans="4:4" x14ac:dyDescent="0.25">
      <c r="D4996" s="157"/>
    </row>
    <row r="4997" spans="4:4" x14ac:dyDescent="0.25">
      <c r="D4997" s="157"/>
    </row>
    <row r="4998" spans="4:4" x14ac:dyDescent="0.25">
      <c r="D4998" s="157"/>
    </row>
    <row r="4999" spans="4:4" x14ac:dyDescent="0.25">
      <c r="D4999" s="157"/>
    </row>
    <row r="5000" spans="4:4" x14ac:dyDescent="0.25">
      <c r="D5000" s="157"/>
    </row>
  </sheetData>
  <mergeCells count="37">
    <mergeCell ref="C26:G26"/>
    <mergeCell ref="A1:G1"/>
    <mergeCell ref="C2:G2"/>
    <mergeCell ref="C3:G3"/>
    <mergeCell ref="C4:G4"/>
    <mergeCell ref="C25:G25"/>
    <mergeCell ref="C231:G231"/>
    <mergeCell ref="C34:G34"/>
    <mergeCell ref="C84:G84"/>
    <mergeCell ref="C95:G95"/>
    <mergeCell ref="C103:G103"/>
    <mergeCell ref="C109:G109"/>
    <mergeCell ref="C177:G177"/>
    <mergeCell ref="C193:G193"/>
    <mergeCell ref="C196:G196"/>
    <mergeCell ref="C217:G217"/>
    <mergeCell ref="C221:G221"/>
    <mergeCell ref="C225:G225"/>
    <mergeCell ref="C342:G342"/>
    <mergeCell ref="C232:G232"/>
    <mergeCell ref="C250:G250"/>
    <mergeCell ref="C255:G255"/>
    <mergeCell ref="C286:G286"/>
    <mergeCell ref="C289:G289"/>
    <mergeCell ref="C290:G290"/>
    <mergeCell ref="C293:G293"/>
    <mergeCell ref="C294:G294"/>
    <mergeCell ref="C299:G299"/>
    <mergeCell ref="C302:G302"/>
    <mergeCell ref="C328:G328"/>
    <mergeCell ref="C370:G370"/>
    <mergeCell ref="C348:G348"/>
    <mergeCell ref="C351:G351"/>
    <mergeCell ref="C352:G352"/>
    <mergeCell ref="C357:G357"/>
    <mergeCell ref="C365:G365"/>
    <mergeCell ref="C367:G367"/>
  </mergeCells>
  <pageMargins left="0.59055118110236204" right="0.39370078740157499"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118"/>
  <sheetViews>
    <sheetView tabSelected="1" view="pageBreakPreview" topLeftCell="A64" zoomScale="145" zoomScaleNormal="100" zoomScaleSheetLayoutView="145" workbookViewId="0">
      <selection activeCell="E94" sqref="E94:H94"/>
    </sheetView>
  </sheetViews>
  <sheetFormatPr defaultRowHeight="13.2" x14ac:dyDescent="0.25"/>
  <sheetData>
    <row r="1" spans="1:64" ht="8.25" customHeight="1" x14ac:dyDescent="0.25">
      <c r="A1" s="198"/>
      <c r="B1" s="199"/>
      <c r="C1" s="199"/>
      <c r="D1" s="199"/>
      <c r="E1" s="199"/>
      <c r="F1" s="199"/>
      <c r="G1" s="199"/>
      <c r="H1" s="199"/>
      <c r="I1" s="199"/>
      <c r="J1" s="199"/>
      <c r="K1" s="199"/>
      <c r="L1" s="199"/>
      <c r="M1" s="199"/>
      <c r="N1" s="199"/>
      <c r="O1" s="199"/>
      <c r="P1" s="199"/>
      <c r="Q1" s="199"/>
      <c r="R1" s="200"/>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row>
    <row r="2" spans="1:64" ht="22.2" x14ac:dyDescent="0.25">
      <c r="A2" s="200"/>
      <c r="B2" s="358" t="s">
        <v>573</v>
      </c>
      <c r="C2" s="352"/>
      <c r="D2" s="352"/>
      <c r="E2" s="352"/>
      <c r="F2" s="352"/>
      <c r="G2" s="352"/>
      <c r="H2" s="352"/>
      <c r="I2" s="352"/>
      <c r="J2" s="352"/>
      <c r="K2" s="352"/>
      <c r="L2" s="352"/>
      <c r="M2" s="352"/>
      <c r="N2" s="352"/>
      <c r="O2" s="352"/>
      <c r="P2" s="352"/>
      <c r="Q2" s="352"/>
      <c r="R2" s="200"/>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3" spans="1:64" ht="16.2" x14ac:dyDescent="0.25">
      <c r="A3" s="200"/>
      <c r="B3" s="202" t="s">
        <v>21</v>
      </c>
      <c r="C3" s="202"/>
      <c r="D3" s="202"/>
      <c r="E3" s="202" t="s">
        <v>574</v>
      </c>
      <c r="F3" s="202"/>
      <c r="G3" s="203"/>
      <c r="H3" s="203"/>
      <c r="I3" s="203"/>
      <c r="J3" s="203"/>
      <c r="K3" s="203"/>
      <c r="L3" s="203"/>
      <c r="M3" s="201"/>
      <c r="N3" s="201"/>
      <c r="O3" s="201"/>
      <c r="P3" s="201"/>
      <c r="Q3" s="201"/>
      <c r="R3" s="200"/>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row>
    <row r="4" spans="1:64" ht="16.2" x14ac:dyDescent="0.25">
      <c r="A4" s="200"/>
      <c r="B4" s="204" t="s">
        <v>24</v>
      </c>
      <c r="C4" s="201"/>
      <c r="D4" s="201"/>
      <c r="E4" s="359" t="s">
        <v>575</v>
      </c>
      <c r="F4" s="360"/>
      <c r="G4" s="360"/>
      <c r="H4" s="360"/>
      <c r="I4" s="360"/>
      <c r="J4" s="360"/>
      <c r="K4" s="360"/>
      <c r="L4" s="360"/>
      <c r="M4" s="360"/>
      <c r="N4" s="360"/>
      <c r="O4" s="360"/>
      <c r="P4" s="360"/>
      <c r="Q4" s="201"/>
      <c r="R4" s="200"/>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row>
    <row r="5" spans="1:64" ht="16.2" x14ac:dyDescent="0.25">
      <c r="A5" s="200"/>
      <c r="B5" s="202" t="s">
        <v>43</v>
      </c>
      <c r="C5" s="201"/>
      <c r="D5" s="201"/>
      <c r="E5" s="361" t="s">
        <v>576</v>
      </c>
      <c r="F5" s="362"/>
      <c r="G5" s="362"/>
      <c r="H5" s="362"/>
      <c r="I5" s="362"/>
      <c r="J5" s="362"/>
      <c r="K5" s="362"/>
      <c r="L5" s="362"/>
      <c r="M5" s="362"/>
      <c r="N5" s="362"/>
      <c r="O5" s="362"/>
      <c r="P5" s="362"/>
      <c r="Q5" s="201"/>
      <c r="R5" s="200"/>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row>
    <row r="6" spans="1:64" x14ac:dyDescent="0.25">
      <c r="A6" s="200"/>
      <c r="B6" s="201"/>
      <c r="C6" s="201"/>
      <c r="D6" s="201"/>
      <c r="E6" s="201"/>
      <c r="F6" s="201"/>
      <c r="G6" s="201"/>
      <c r="H6" s="201"/>
      <c r="I6" s="201"/>
      <c r="J6" s="201"/>
      <c r="K6" s="201"/>
      <c r="L6" s="201"/>
      <c r="M6" s="201"/>
      <c r="N6" s="201"/>
      <c r="O6" s="201"/>
      <c r="P6" s="201"/>
      <c r="Q6" s="201"/>
      <c r="R6" s="200"/>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row>
    <row r="7" spans="1:64" x14ac:dyDescent="0.25">
      <c r="A7" s="200"/>
      <c r="B7" s="204"/>
      <c r="C7" s="201"/>
      <c r="D7" s="201"/>
      <c r="E7" s="205"/>
      <c r="F7" s="201"/>
      <c r="G7" s="201"/>
      <c r="H7" s="201"/>
      <c r="I7" s="201"/>
      <c r="J7" s="204"/>
      <c r="K7" s="201"/>
      <c r="L7" s="363"/>
      <c r="M7" s="352"/>
      <c r="N7" s="352"/>
      <c r="O7" s="352"/>
      <c r="P7" s="201"/>
      <c r="Q7" s="201"/>
      <c r="R7" s="200"/>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row>
    <row r="8" spans="1:64" x14ac:dyDescent="0.25">
      <c r="A8" s="200"/>
      <c r="B8" s="201"/>
      <c r="C8" s="201"/>
      <c r="D8" s="201"/>
      <c r="E8" s="201"/>
      <c r="F8" s="201"/>
      <c r="G8" s="201"/>
      <c r="H8" s="201"/>
      <c r="I8" s="201"/>
      <c r="J8" s="201"/>
      <c r="K8" s="201"/>
      <c r="L8" s="201"/>
      <c r="M8" s="201"/>
      <c r="N8" s="201"/>
      <c r="O8" s="201"/>
      <c r="P8" s="201"/>
      <c r="Q8" s="201"/>
      <c r="R8" s="200"/>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row>
    <row r="9" spans="1:64" x14ac:dyDescent="0.25">
      <c r="A9" s="200"/>
      <c r="B9" s="204"/>
      <c r="C9" s="201"/>
      <c r="D9" s="201"/>
      <c r="E9" s="205"/>
      <c r="F9" s="201"/>
      <c r="G9" s="201"/>
      <c r="H9" s="201"/>
      <c r="I9" s="201"/>
      <c r="J9" s="204"/>
      <c r="K9" s="201"/>
      <c r="L9" s="362"/>
      <c r="M9" s="352"/>
      <c r="N9" s="352"/>
      <c r="O9" s="352"/>
      <c r="P9" s="352"/>
      <c r="Q9" s="201"/>
      <c r="R9" s="200"/>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row>
    <row r="10" spans="1:64" x14ac:dyDescent="0.25">
      <c r="A10" s="200"/>
      <c r="B10" s="204"/>
      <c r="C10" s="201"/>
      <c r="D10" s="201"/>
      <c r="E10" s="205"/>
      <c r="F10" s="201"/>
      <c r="G10" s="201"/>
      <c r="H10" s="201"/>
      <c r="I10" s="201"/>
      <c r="J10" s="201"/>
      <c r="K10" s="201"/>
      <c r="L10" s="201"/>
      <c r="M10" s="201"/>
      <c r="N10" s="201"/>
      <c r="O10" s="201"/>
      <c r="P10" s="201"/>
      <c r="Q10" s="201"/>
      <c r="R10" s="200"/>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row>
    <row r="11" spans="1:64" x14ac:dyDescent="0.25">
      <c r="A11" s="200"/>
      <c r="B11" s="201"/>
      <c r="C11" s="201"/>
      <c r="D11" s="201"/>
      <c r="E11" s="201"/>
      <c r="F11" s="201"/>
      <c r="G11" s="201"/>
      <c r="H11" s="201"/>
      <c r="I11" s="201"/>
      <c r="J11" s="201"/>
      <c r="K11" s="201"/>
      <c r="L11" s="201"/>
      <c r="M11" s="201"/>
      <c r="N11" s="201"/>
      <c r="O11" s="201"/>
      <c r="P11" s="201"/>
      <c r="Q11" s="201"/>
      <c r="R11" s="200"/>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row>
    <row r="12" spans="1:64" x14ac:dyDescent="0.25">
      <c r="A12" s="206"/>
      <c r="B12" s="207" t="s">
        <v>577</v>
      </c>
      <c r="C12" s="208" t="s">
        <v>578</v>
      </c>
      <c r="D12" s="208" t="s">
        <v>579</v>
      </c>
      <c r="E12" s="364" t="s">
        <v>580</v>
      </c>
      <c r="F12" s="365"/>
      <c r="G12" s="365"/>
      <c r="H12" s="365"/>
      <c r="I12" s="208" t="s">
        <v>114</v>
      </c>
      <c r="J12" s="208" t="s">
        <v>581</v>
      </c>
      <c r="K12" s="364" t="s">
        <v>582</v>
      </c>
      <c r="L12" s="365"/>
      <c r="M12" s="364" t="s">
        <v>583</v>
      </c>
      <c r="N12" s="365"/>
      <c r="O12" s="365"/>
      <c r="P12" s="365"/>
      <c r="Q12" s="209"/>
      <c r="R12" s="206"/>
      <c r="S12" s="210"/>
      <c r="T12" s="211"/>
      <c r="U12" s="211"/>
      <c r="V12" s="211"/>
      <c r="W12" s="211"/>
      <c r="X12" s="211"/>
      <c r="Y12" s="211"/>
      <c r="Z12" s="212"/>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ht="16.2" x14ac:dyDescent="0.35">
      <c r="A13" s="200"/>
      <c r="B13" s="214"/>
      <c r="C13" s="201"/>
      <c r="D13" s="201"/>
      <c r="E13" s="201"/>
      <c r="F13" s="201"/>
      <c r="G13" s="215"/>
      <c r="H13" s="201"/>
      <c r="I13" s="201"/>
      <c r="J13" s="201"/>
      <c r="K13" s="201"/>
      <c r="L13" s="201"/>
      <c r="M13" s="357">
        <f>SUM(M14+M50+M110)</f>
        <v>0</v>
      </c>
      <c r="N13" s="352"/>
      <c r="O13" s="352"/>
      <c r="P13" s="352"/>
      <c r="Q13" s="201"/>
      <c r="R13" s="200"/>
      <c r="S13" s="216"/>
      <c r="T13" s="217"/>
      <c r="U13" s="217"/>
      <c r="V13" s="218"/>
      <c r="W13" s="217"/>
      <c r="X13" s="218"/>
      <c r="Y13" s="217"/>
      <c r="Z13" s="219"/>
      <c r="AA13" s="201"/>
      <c r="AB13" s="201"/>
      <c r="AC13" s="201"/>
      <c r="AD13" s="201"/>
      <c r="AE13" s="201"/>
      <c r="AF13" s="201"/>
      <c r="AG13" s="201"/>
      <c r="AH13" s="201"/>
      <c r="AI13" s="201"/>
      <c r="AJ13" s="201"/>
      <c r="AK13" s="201"/>
      <c r="AL13" s="201"/>
      <c r="AM13" s="201"/>
      <c r="AN13" s="201"/>
      <c r="AO13" s="201"/>
      <c r="AP13" s="201"/>
      <c r="AQ13" s="201"/>
      <c r="AR13" s="201"/>
      <c r="AS13" s="201" t="s">
        <v>584</v>
      </c>
      <c r="AT13" s="201" t="s">
        <v>585</v>
      </c>
      <c r="AU13" s="201"/>
      <c r="AV13" s="201"/>
      <c r="AW13" s="201"/>
      <c r="AX13" s="201"/>
      <c r="AY13" s="201"/>
      <c r="AZ13" s="201"/>
      <c r="BA13" s="201"/>
      <c r="BB13" s="201"/>
      <c r="BC13" s="201"/>
      <c r="BD13" s="201"/>
      <c r="BE13" s="201"/>
      <c r="BF13" s="201"/>
      <c r="BG13" s="201"/>
      <c r="BH13" s="201"/>
      <c r="BI13" s="201"/>
      <c r="BJ13" s="220">
        <v>574912.1</v>
      </c>
      <c r="BK13" s="201"/>
      <c r="BL13" s="201"/>
    </row>
    <row r="14" spans="1:64" ht="16.2" x14ac:dyDescent="0.35">
      <c r="A14" s="221"/>
      <c r="B14" s="222"/>
      <c r="C14" s="223" t="s">
        <v>586</v>
      </c>
      <c r="D14" s="222"/>
      <c r="E14" s="222"/>
      <c r="F14" s="222"/>
      <c r="G14" s="222"/>
      <c r="H14" s="222"/>
      <c r="I14" s="222"/>
      <c r="J14" s="222"/>
      <c r="K14" s="222"/>
      <c r="L14" s="222"/>
      <c r="M14" s="356">
        <f>SUM(M15+M22)</f>
        <v>0</v>
      </c>
      <c r="N14" s="354"/>
      <c r="O14" s="354"/>
      <c r="P14" s="354"/>
      <c r="Q14" s="222"/>
      <c r="R14" s="221"/>
      <c r="S14" s="224"/>
      <c r="T14" s="222"/>
      <c r="U14" s="222"/>
      <c r="V14" s="225"/>
      <c r="W14" s="222"/>
      <c r="X14" s="225"/>
      <c r="Y14" s="222"/>
      <c r="Z14" s="226"/>
      <c r="AA14" s="222"/>
      <c r="AB14" s="222"/>
      <c r="AC14" s="222"/>
      <c r="AD14" s="222"/>
      <c r="AE14" s="222"/>
      <c r="AF14" s="222"/>
      <c r="AG14" s="222"/>
      <c r="AH14" s="222"/>
      <c r="AI14" s="222"/>
      <c r="AJ14" s="222"/>
      <c r="AK14" s="222"/>
      <c r="AL14" s="222"/>
      <c r="AM14" s="222"/>
      <c r="AN14" s="222"/>
      <c r="AO14" s="222"/>
      <c r="AP14" s="222"/>
      <c r="AQ14" s="227" t="s">
        <v>62</v>
      </c>
      <c r="AR14" s="222"/>
      <c r="AS14" s="227" t="s">
        <v>584</v>
      </c>
      <c r="AT14" s="227" t="s">
        <v>587</v>
      </c>
      <c r="AU14" s="222"/>
      <c r="AV14" s="222"/>
      <c r="AW14" s="222"/>
      <c r="AX14" s="227" t="s">
        <v>588</v>
      </c>
      <c r="AY14" s="222"/>
      <c r="AZ14" s="222"/>
      <c r="BA14" s="222"/>
      <c r="BB14" s="222"/>
      <c r="BC14" s="222"/>
      <c r="BD14" s="222"/>
      <c r="BE14" s="222"/>
      <c r="BF14" s="222"/>
      <c r="BG14" s="222"/>
      <c r="BH14" s="222"/>
      <c r="BI14" s="222"/>
      <c r="BJ14" s="228">
        <v>54002</v>
      </c>
      <c r="BK14" s="222"/>
      <c r="BL14" s="222"/>
    </row>
    <row r="15" spans="1:64" ht="14.4" x14ac:dyDescent="0.35">
      <c r="A15" s="221"/>
      <c r="B15" s="222"/>
      <c r="C15" s="229" t="s">
        <v>589</v>
      </c>
      <c r="D15" s="222"/>
      <c r="E15" s="222"/>
      <c r="F15" s="222"/>
      <c r="G15" s="222"/>
      <c r="H15" s="222"/>
      <c r="I15" s="222"/>
      <c r="J15" s="222"/>
      <c r="K15" s="222"/>
      <c r="L15" s="222"/>
      <c r="M15" s="353">
        <f>SUM(M16)</f>
        <v>0</v>
      </c>
      <c r="N15" s="354"/>
      <c r="O15" s="354"/>
      <c r="P15" s="354"/>
      <c r="Q15" s="222"/>
      <c r="R15" s="221"/>
      <c r="S15" s="224"/>
      <c r="T15" s="222"/>
      <c r="U15" s="222"/>
      <c r="V15" s="225"/>
      <c r="W15" s="222"/>
      <c r="X15" s="225"/>
      <c r="Y15" s="222"/>
      <c r="Z15" s="226"/>
      <c r="AA15" s="222"/>
      <c r="AB15" s="222"/>
      <c r="AC15" s="222"/>
      <c r="AD15" s="222"/>
      <c r="AE15" s="222"/>
      <c r="AF15" s="222"/>
      <c r="AG15" s="222"/>
      <c r="AH15" s="222"/>
      <c r="AI15" s="222"/>
      <c r="AJ15" s="222"/>
      <c r="AK15" s="222"/>
      <c r="AL15" s="222"/>
      <c r="AM15" s="222"/>
      <c r="AN15" s="222"/>
      <c r="AO15" s="222"/>
      <c r="AP15" s="222"/>
      <c r="AQ15" s="227" t="s">
        <v>62</v>
      </c>
      <c r="AR15" s="222"/>
      <c r="AS15" s="227" t="s">
        <v>584</v>
      </c>
      <c r="AT15" s="227" t="s">
        <v>62</v>
      </c>
      <c r="AU15" s="222"/>
      <c r="AV15" s="222"/>
      <c r="AW15" s="222"/>
      <c r="AX15" s="227" t="s">
        <v>588</v>
      </c>
      <c r="AY15" s="222"/>
      <c r="AZ15" s="222"/>
      <c r="BA15" s="222"/>
      <c r="BB15" s="222"/>
      <c r="BC15" s="222"/>
      <c r="BD15" s="222"/>
      <c r="BE15" s="222"/>
      <c r="BF15" s="222"/>
      <c r="BG15" s="222"/>
      <c r="BH15" s="222"/>
      <c r="BI15" s="222"/>
      <c r="BJ15" s="228">
        <v>3762</v>
      </c>
      <c r="BK15" s="222"/>
      <c r="BL15" s="222"/>
    </row>
    <row r="16" spans="1:64" x14ac:dyDescent="0.25">
      <c r="A16" s="200"/>
      <c r="B16" s="230" t="s">
        <v>62</v>
      </c>
      <c r="C16" s="230" t="s">
        <v>590</v>
      </c>
      <c r="D16" s="231" t="s">
        <v>591</v>
      </c>
      <c r="E16" s="337" t="s">
        <v>592</v>
      </c>
      <c r="F16" s="338"/>
      <c r="G16" s="338"/>
      <c r="H16" s="338"/>
      <c r="I16" s="232" t="s">
        <v>132</v>
      </c>
      <c r="J16" s="233">
        <v>198</v>
      </c>
      <c r="K16" s="339">
        <v>0</v>
      </c>
      <c r="L16" s="340"/>
      <c r="M16" s="341">
        <f>SUM(J16*K16)</f>
        <v>0</v>
      </c>
      <c r="N16" s="338"/>
      <c r="O16" s="338"/>
      <c r="P16" s="338"/>
      <c r="Q16" s="234"/>
      <c r="R16" s="200"/>
      <c r="S16" s="235"/>
      <c r="T16" s="236"/>
      <c r="U16" s="201"/>
      <c r="V16" s="201"/>
      <c r="W16" s="237"/>
      <c r="X16" s="237"/>
      <c r="Y16" s="237"/>
      <c r="Z16" s="238"/>
      <c r="AA16" s="201"/>
      <c r="AB16" s="201"/>
      <c r="AC16" s="201"/>
      <c r="AD16" s="201"/>
      <c r="AE16" s="201"/>
      <c r="AF16" s="201"/>
      <c r="AG16" s="201"/>
      <c r="AH16" s="201"/>
      <c r="AI16" s="201"/>
      <c r="AJ16" s="201"/>
      <c r="AK16" s="201"/>
      <c r="AL16" s="201"/>
      <c r="AM16" s="201"/>
      <c r="AN16" s="201"/>
      <c r="AO16" s="201"/>
      <c r="AP16" s="201"/>
      <c r="AQ16" s="239" t="s">
        <v>593</v>
      </c>
      <c r="AR16" s="201"/>
      <c r="AS16" s="239" t="s">
        <v>590</v>
      </c>
      <c r="AT16" s="239" t="s">
        <v>444</v>
      </c>
      <c r="AU16" s="201"/>
      <c r="AV16" s="201"/>
      <c r="AW16" s="201"/>
      <c r="AX16" s="201" t="s">
        <v>588</v>
      </c>
      <c r="AY16" s="201"/>
      <c r="AZ16" s="201"/>
      <c r="BA16" s="201"/>
      <c r="BB16" s="201"/>
      <c r="BC16" s="201"/>
      <c r="BD16" s="240">
        <v>3762</v>
      </c>
      <c r="BE16" s="240">
        <v>0</v>
      </c>
      <c r="BF16" s="240">
        <v>0</v>
      </c>
      <c r="BG16" s="240">
        <v>0</v>
      </c>
      <c r="BH16" s="240">
        <v>0</v>
      </c>
      <c r="BI16" s="239" t="s">
        <v>62</v>
      </c>
      <c r="BJ16" s="240">
        <v>3762</v>
      </c>
      <c r="BK16" s="239" t="s">
        <v>593</v>
      </c>
      <c r="BL16" s="239" t="s">
        <v>594</v>
      </c>
    </row>
    <row r="17" spans="1:64" x14ac:dyDescent="0.25">
      <c r="A17" s="200"/>
      <c r="B17" s="201"/>
      <c r="C17" s="201"/>
      <c r="D17" s="201"/>
      <c r="E17" s="351" t="s">
        <v>595</v>
      </c>
      <c r="F17" s="352"/>
      <c r="G17" s="352"/>
      <c r="H17" s="352"/>
      <c r="I17" s="352"/>
      <c r="J17" s="352"/>
      <c r="K17" s="352"/>
      <c r="L17" s="352"/>
      <c r="M17" s="352"/>
      <c r="N17" s="352"/>
      <c r="O17" s="352"/>
      <c r="P17" s="352"/>
      <c r="Q17" s="352"/>
      <c r="R17" s="200"/>
      <c r="S17" s="241"/>
      <c r="T17" s="201"/>
      <c r="U17" s="201"/>
      <c r="V17" s="201"/>
      <c r="W17" s="201"/>
      <c r="X17" s="201"/>
      <c r="Y17" s="201"/>
      <c r="Z17" s="242"/>
      <c r="AA17" s="201"/>
      <c r="AB17" s="201"/>
      <c r="AC17" s="201"/>
      <c r="AD17" s="201"/>
      <c r="AE17" s="201"/>
      <c r="AF17" s="201"/>
      <c r="AG17" s="201"/>
      <c r="AH17" s="201"/>
      <c r="AI17" s="201"/>
      <c r="AJ17" s="201"/>
      <c r="AK17" s="201"/>
      <c r="AL17" s="201"/>
      <c r="AM17" s="201"/>
      <c r="AN17" s="201"/>
      <c r="AO17" s="201"/>
      <c r="AP17" s="201"/>
      <c r="AQ17" s="201"/>
      <c r="AR17" s="201"/>
      <c r="AS17" s="201" t="s">
        <v>596</v>
      </c>
      <c r="AT17" s="201" t="s">
        <v>444</v>
      </c>
      <c r="AU17" s="201"/>
      <c r="AV17" s="201"/>
      <c r="AW17" s="201"/>
      <c r="AX17" s="201"/>
      <c r="AY17" s="201"/>
      <c r="AZ17" s="201"/>
      <c r="BA17" s="201"/>
      <c r="BB17" s="201"/>
      <c r="BC17" s="201"/>
      <c r="BD17" s="201"/>
      <c r="BE17" s="201"/>
      <c r="BF17" s="201"/>
      <c r="BG17" s="201"/>
      <c r="BH17" s="201"/>
      <c r="BI17" s="201"/>
      <c r="BJ17" s="201"/>
      <c r="BK17" s="201"/>
      <c r="BL17" s="201"/>
    </row>
    <row r="18" spans="1:64" x14ac:dyDescent="0.25">
      <c r="A18" s="243"/>
      <c r="B18" s="201"/>
      <c r="C18" s="201"/>
      <c r="D18" s="244"/>
      <c r="E18" s="346" t="s">
        <v>597</v>
      </c>
      <c r="F18" s="347"/>
      <c r="G18" s="347"/>
      <c r="H18" s="347"/>
      <c r="I18" s="201"/>
      <c r="J18" s="244"/>
      <c r="K18" s="201"/>
      <c r="L18" s="201"/>
      <c r="M18" s="201"/>
      <c r="N18" s="201"/>
      <c r="O18" s="201"/>
      <c r="P18" s="201"/>
      <c r="Q18" s="201"/>
      <c r="R18" s="243"/>
      <c r="S18" s="245"/>
      <c r="T18" s="201"/>
      <c r="U18" s="201"/>
      <c r="V18" s="201"/>
      <c r="W18" s="201"/>
      <c r="X18" s="201"/>
      <c r="Y18" s="201"/>
      <c r="Z18" s="246"/>
      <c r="AA18" s="201"/>
      <c r="AB18" s="201"/>
      <c r="AC18" s="201"/>
      <c r="AD18" s="201"/>
      <c r="AE18" s="201"/>
      <c r="AF18" s="201"/>
      <c r="AG18" s="201"/>
      <c r="AH18" s="201"/>
      <c r="AI18" s="201"/>
      <c r="AJ18" s="201"/>
      <c r="AK18" s="201"/>
      <c r="AL18" s="201"/>
      <c r="AM18" s="201"/>
      <c r="AN18" s="201"/>
      <c r="AO18" s="201"/>
      <c r="AP18" s="201"/>
      <c r="AQ18" s="201"/>
      <c r="AR18" s="201"/>
      <c r="AS18" s="244" t="s">
        <v>137</v>
      </c>
      <c r="AT18" s="244" t="s">
        <v>444</v>
      </c>
      <c r="AU18" s="244" t="s">
        <v>62</v>
      </c>
      <c r="AV18" s="244" t="s">
        <v>585</v>
      </c>
      <c r="AW18" s="244" t="s">
        <v>587</v>
      </c>
      <c r="AX18" s="244" t="s">
        <v>588</v>
      </c>
      <c r="AY18" s="201"/>
      <c r="AZ18" s="201"/>
      <c r="BA18" s="201"/>
      <c r="BB18" s="201"/>
      <c r="BC18" s="201"/>
      <c r="BD18" s="201"/>
      <c r="BE18" s="201"/>
      <c r="BF18" s="201"/>
      <c r="BG18" s="201"/>
      <c r="BH18" s="201"/>
      <c r="BI18" s="201"/>
      <c r="BJ18" s="201"/>
      <c r="BK18" s="201"/>
      <c r="BL18" s="201"/>
    </row>
    <row r="19" spans="1:64" x14ac:dyDescent="0.25">
      <c r="A19" s="247"/>
      <c r="B19" s="201"/>
      <c r="C19" s="201"/>
      <c r="D19" s="248"/>
      <c r="E19" s="344" t="s">
        <v>598</v>
      </c>
      <c r="F19" s="345"/>
      <c r="G19" s="345"/>
      <c r="H19" s="345"/>
      <c r="I19" s="201"/>
      <c r="J19" s="249">
        <v>108</v>
      </c>
      <c r="K19" s="201"/>
      <c r="L19" s="201"/>
      <c r="M19" s="201"/>
      <c r="N19" s="201"/>
      <c r="O19" s="201"/>
      <c r="P19" s="201"/>
      <c r="Q19" s="201"/>
      <c r="R19" s="247"/>
      <c r="S19" s="250"/>
      <c r="T19" s="201"/>
      <c r="U19" s="201"/>
      <c r="V19" s="201"/>
      <c r="W19" s="201"/>
      <c r="X19" s="201"/>
      <c r="Y19" s="201"/>
      <c r="Z19" s="251"/>
      <c r="AA19" s="201"/>
      <c r="AB19" s="201"/>
      <c r="AC19" s="201"/>
      <c r="AD19" s="201"/>
      <c r="AE19" s="201"/>
      <c r="AF19" s="201"/>
      <c r="AG19" s="201"/>
      <c r="AH19" s="201"/>
      <c r="AI19" s="201"/>
      <c r="AJ19" s="201"/>
      <c r="AK19" s="201"/>
      <c r="AL19" s="201"/>
      <c r="AM19" s="201"/>
      <c r="AN19" s="201"/>
      <c r="AO19" s="201"/>
      <c r="AP19" s="201"/>
      <c r="AQ19" s="201"/>
      <c r="AR19" s="201"/>
      <c r="AS19" s="248" t="s">
        <v>137</v>
      </c>
      <c r="AT19" s="248" t="s">
        <v>444</v>
      </c>
      <c r="AU19" s="248" t="s">
        <v>444</v>
      </c>
      <c r="AV19" s="248" t="s">
        <v>585</v>
      </c>
      <c r="AW19" s="248" t="s">
        <v>587</v>
      </c>
      <c r="AX19" s="248" t="s">
        <v>588</v>
      </c>
      <c r="AY19" s="201"/>
      <c r="AZ19" s="201"/>
      <c r="BA19" s="201"/>
      <c r="BB19" s="201"/>
      <c r="BC19" s="201"/>
      <c r="BD19" s="201"/>
      <c r="BE19" s="201"/>
      <c r="BF19" s="201"/>
      <c r="BG19" s="201"/>
      <c r="BH19" s="201"/>
      <c r="BI19" s="201"/>
      <c r="BJ19" s="201"/>
      <c r="BK19" s="201"/>
      <c r="BL19" s="201"/>
    </row>
    <row r="20" spans="1:64" x14ac:dyDescent="0.25">
      <c r="A20" s="247"/>
      <c r="B20" s="201"/>
      <c r="C20" s="201"/>
      <c r="D20" s="248"/>
      <c r="E20" s="344" t="s">
        <v>599</v>
      </c>
      <c r="F20" s="345"/>
      <c r="G20" s="345"/>
      <c r="H20" s="345"/>
      <c r="I20" s="201"/>
      <c r="J20" s="249">
        <v>90</v>
      </c>
      <c r="K20" s="201"/>
      <c r="L20" s="201"/>
      <c r="M20" s="201"/>
      <c r="N20" s="201"/>
      <c r="O20" s="201"/>
      <c r="P20" s="201"/>
      <c r="Q20" s="201"/>
      <c r="R20" s="247"/>
      <c r="S20" s="250"/>
      <c r="T20" s="201"/>
      <c r="U20" s="201"/>
      <c r="V20" s="201"/>
      <c r="W20" s="201"/>
      <c r="X20" s="201"/>
      <c r="Y20" s="201"/>
      <c r="Z20" s="251"/>
      <c r="AA20" s="201"/>
      <c r="AB20" s="201"/>
      <c r="AC20" s="201"/>
      <c r="AD20" s="201"/>
      <c r="AE20" s="201"/>
      <c r="AF20" s="201"/>
      <c r="AG20" s="201"/>
      <c r="AH20" s="201"/>
      <c r="AI20" s="201"/>
      <c r="AJ20" s="201"/>
      <c r="AK20" s="201"/>
      <c r="AL20" s="201"/>
      <c r="AM20" s="201"/>
      <c r="AN20" s="201"/>
      <c r="AO20" s="201"/>
      <c r="AP20" s="201"/>
      <c r="AQ20" s="201"/>
      <c r="AR20" s="201"/>
      <c r="AS20" s="248" t="s">
        <v>137</v>
      </c>
      <c r="AT20" s="248" t="s">
        <v>444</v>
      </c>
      <c r="AU20" s="248" t="s">
        <v>444</v>
      </c>
      <c r="AV20" s="248" t="s">
        <v>585</v>
      </c>
      <c r="AW20" s="248" t="s">
        <v>587</v>
      </c>
      <c r="AX20" s="248" t="s">
        <v>588</v>
      </c>
      <c r="AY20" s="201"/>
      <c r="AZ20" s="201"/>
      <c r="BA20" s="201"/>
      <c r="BB20" s="201"/>
      <c r="BC20" s="201"/>
      <c r="BD20" s="201"/>
      <c r="BE20" s="201"/>
      <c r="BF20" s="201"/>
      <c r="BG20" s="201"/>
      <c r="BH20" s="201"/>
      <c r="BI20" s="201"/>
      <c r="BJ20" s="201"/>
      <c r="BK20" s="201"/>
      <c r="BL20" s="201"/>
    </row>
    <row r="21" spans="1:64" x14ac:dyDescent="0.25">
      <c r="A21" s="252"/>
      <c r="B21" s="201"/>
      <c r="C21" s="201"/>
      <c r="D21" s="253"/>
      <c r="E21" s="348" t="s">
        <v>600</v>
      </c>
      <c r="F21" s="349"/>
      <c r="G21" s="349"/>
      <c r="H21" s="349"/>
      <c r="I21" s="201"/>
      <c r="J21" s="254">
        <v>198</v>
      </c>
      <c r="K21" s="201"/>
      <c r="L21" s="201"/>
      <c r="M21" s="201"/>
      <c r="N21" s="201"/>
      <c r="O21" s="201"/>
      <c r="P21" s="201"/>
      <c r="Q21" s="201"/>
      <c r="R21" s="252"/>
      <c r="S21" s="255"/>
      <c r="T21" s="201"/>
      <c r="U21" s="201"/>
      <c r="V21" s="201"/>
      <c r="W21" s="201"/>
      <c r="X21" s="201"/>
      <c r="Y21" s="201"/>
      <c r="Z21" s="256"/>
      <c r="AA21" s="201"/>
      <c r="AB21" s="201"/>
      <c r="AC21" s="201"/>
      <c r="AD21" s="201"/>
      <c r="AE21" s="201"/>
      <c r="AF21" s="201"/>
      <c r="AG21" s="201"/>
      <c r="AH21" s="201"/>
      <c r="AI21" s="201"/>
      <c r="AJ21" s="201"/>
      <c r="AK21" s="201"/>
      <c r="AL21" s="201"/>
      <c r="AM21" s="201"/>
      <c r="AN21" s="201"/>
      <c r="AO21" s="201"/>
      <c r="AP21" s="201"/>
      <c r="AQ21" s="201"/>
      <c r="AR21" s="201"/>
      <c r="AS21" s="253" t="s">
        <v>137</v>
      </c>
      <c r="AT21" s="253" t="s">
        <v>444</v>
      </c>
      <c r="AU21" s="253" t="s">
        <v>593</v>
      </c>
      <c r="AV21" s="253" t="s">
        <v>585</v>
      </c>
      <c r="AW21" s="253" t="s">
        <v>62</v>
      </c>
      <c r="AX21" s="253" t="s">
        <v>588</v>
      </c>
      <c r="AY21" s="201"/>
      <c r="AZ21" s="201"/>
      <c r="BA21" s="201"/>
      <c r="BB21" s="201"/>
      <c r="BC21" s="201"/>
      <c r="BD21" s="201"/>
      <c r="BE21" s="201"/>
      <c r="BF21" s="201"/>
      <c r="BG21" s="201"/>
      <c r="BH21" s="201"/>
      <c r="BI21" s="201"/>
      <c r="BJ21" s="201"/>
      <c r="BK21" s="201"/>
      <c r="BL21" s="201"/>
    </row>
    <row r="22" spans="1:64" ht="14.4" x14ac:dyDescent="0.35">
      <c r="A22" s="221"/>
      <c r="B22" s="222"/>
      <c r="C22" s="229" t="s">
        <v>601</v>
      </c>
      <c r="D22" s="222"/>
      <c r="E22" s="222"/>
      <c r="F22" s="222"/>
      <c r="G22" s="222"/>
      <c r="H22" s="222"/>
      <c r="I22" s="222"/>
      <c r="J22" s="222"/>
      <c r="K22" s="222"/>
      <c r="L22" s="222"/>
      <c r="M22" s="353">
        <f>SUM(M23+M27+M32+M36+M39+M42+M45)</f>
        <v>0</v>
      </c>
      <c r="N22" s="354"/>
      <c r="O22" s="354"/>
      <c r="P22" s="354"/>
      <c r="Q22" s="222"/>
      <c r="R22" s="221"/>
      <c r="S22" s="224"/>
      <c r="T22" s="222"/>
      <c r="U22" s="222"/>
      <c r="V22" s="225"/>
      <c r="W22" s="222"/>
      <c r="X22" s="225"/>
      <c r="Y22" s="222"/>
      <c r="Z22" s="226"/>
      <c r="AA22" s="222"/>
      <c r="AB22" s="222"/>
      <c r="AC22" s="222"/>
      <c r="AD22" s="222"/>
      <c r="AE22" s="222"/>
      <c r="AF22" s="222"/>
      <c r="AG22" s="222"/>
      <c r="AH22" s="222"/>
      <c r="AI22" s="222"/>
      <c r="AJ22" s="222"/>
      <c r="AK22" s="222"/>
      <c r="AL22" s="222"/>
      <c r="AM22" s="222"/>
      <c r="AN22" s="222"/>
      <c r="AO22" s="222"/>
      <c r="AP22" s="222"/>
      <c r="AQ22" s="227" t="s">
        <v>62</v>
      </c>
      <c r="AR22" s="222"/>
      <c r="AS22" s="227" t="s">
        <v>584</v>
      </c>
      <c r="AT22" s="227" t="s">
        <v>62</v>
      </c>
      <c r="AU22" s="222"/>
      <c r="AV22" s="222"/>
      <c r="AW22" s="222"/>
      <c r="AX22" s="227" t="s">
        <v>588</v>
      </c>
      <c r="AY22" s="222"/>
      <c r="AZ22" s="222"/>
      <c r="BA22" s="222"/>
      <c r="BB22" s="222"/>
      <c r="BC22" s="222"/>
      <c r="BD22" s="222"/>
      <c r="BE22" s="222"/>
      <c r="BF22" s="222"/>
      <c r="BG22" s="222"/>
      <c r="BH22" s="222"/>
      <c r="BI22" s="222"/>
      <c r="BJ22" s="228">
        <v>50240</v>
      </c>
      <c r="BK22" s="222"/>
      <c r="BL22" s="222"/>
    </row>
    <row r="23" spans="1:64" ht="33" customHeight="1" x14ac:dyDescent="0.25">
      <c r="A23" s="200"/>
      <c r="B23" s="230" t="s">
        <v>444</v>
      </c>
      <c r="C23" s="230" t="s">
        <v>590</v>
      </c>
      <c r="D23" s="231" t="s">
        <v>602</v>
      </c>
      <c r="E23" s="337" t="s">
        <v>603</v>
      </c>
      <c r="F23" s="338"/>
      <c r="G23" s="338"/>
      <c r="H23" s="338"/>
      <c r="I23" s="232" t="s">
        <v>142</v>
      </c>
      <c r="J23" s="233">
        <v>180</v>
      </c>
      <c r="K23" s="339">
        <v>0</v>
      </c>
      <c r="L23" s="340"/>
      <c r="M23" s="341">
        <f>SUM(J23*K23)</f>
        <v>0</v>
      </c>
      <c r="N23" s="338"/>
      <c r="O23" s="338"/>
      <c r="P23" s="338"/>
      <c r="Q23" s="234"/>
      <c r="R23" s="200"/>
      <c r="S23" s="235"/>
      <c r="T23" s="236"/>
      <c r="U23" s="201"/>
      <c r="V23" s="201"/>
      <c r="W23" s="237"/>
      <c r="X23" s="237"/>
      <c r="Y23" s="237"/>
      <c r="Z23" s="238"/>
      <c r="AA23" s="201"/>
      <c r="AB23" s="201"/>
      <c r="AC23" s="201"/>
      <c r="AD23" s="201"/>
      <c r="AE23" s="201"/>
      <c r="AF23" s="201"/>
      <c r="AG23" s="201"/>
      <c r="AH23" s="201"/>
      <c r="AI23" s="201"/>
      <c r="AJ23" s="201"/>
      <c r="AK23" s="201"/>
      <c r="AL23" s="201"/>
      <c r="AM23" s="201"/>
      <c r="AN23" s="201"/>
      <c r="AO23" s="201"/>
      <c r="AP23" s="201"/>
      <c r="AQ23" s="239" t="s">
        <v>593</v>
      </c>
      <c r="AR23" s="201"/>
      <c r="AS23" s="239" t="s">
        <v>590</v>
      </c>
      <c r="AT23" s="239" t="s">
        <v>444</v>
      </c>
      <c r="AU23" s="201"/>
      <c r="AV23" s="201"/>
      <c r="AW23" s="201"/>
      <c r="AX23" s="201" t="s">
        <v>588</v>
      </c>
      <c r="AY23" s="201"/>
      <c r="AZ23" s="201"/>
      <c r="BA23" s="201"/>
      <c r="BB23" s="201"/>
      <c r="BC23" s="201"/>
      <c r="BD23" s="240">
        <v>4320</v>
      </c>
      <c r="BE23" s="240">
        <v>0</v>
      </c>
      <c r="BF23" s="240">
        <v>0</v>
      </c>
      <c r="BG23" s="240">
        <v>0</v>
      </c>
      <c r="BH23" s="240">
        <v>0</v>
      </c>
      <c r="BI23" s="239" t="s">
        <v>62</v>
      </c>
      <c r="BJ23" s="240">
        <v>4320</v>
      </c>
      <c r="BK23" s="239" t="s">
        <v>593</v>
      </c>
      <c r="BL23" s="239" t="s">
        <v>604</v>
      </c>
    </row>
    <row r="24" spans="1:64" x14ac:dyDescent="0.25">
      <c r="A24" s="200"/>
      <c r="B24" s="201"/>
      <c r="C24" s="201"/>
      <c r="D24" s="201"/>
      <c r="E24" s="351" t="s">
        <v>605</v>
      </c>
      <c r="F24" s="352"/>
      <c r="G24" s="352"/>
      <c r="H24" s="352"/>
      <c r="I24" s="352"/>
      <c r="J24" s="352"/>
      <c r="K24" s="352"/>
      <c r="L24" s="352"/>
      <c r="M24" s="352"/>
      <c r="N24" s="352"/>
      <c r="O24" s="352"/>
      <c r="P24" s="352"/>
      <c r="Q24" s="352"/>
      <c r="R24" s="200"/>
      <c r="S24" s="241"/>
      <c r="T24" s="201"/>
      <c r="U24" s="201"/>
      <c r="V24" s="201"/>
      <c r="W24" s="201"/>
      <c r="X24" s="201"/>
      <c r="Y24" s="201"/>
      <c r="Z24" s="242"/>
      <c r="AA24" s="201"/>
      <c r="AB24" s="201"/>
      <c r="AC24" s="201"/>
      <c r="AD24" s="201"/>
      <c r="AE24" s="201"/>
      <c r="AF24" s="201"/>
      <c r="AG24" s="201"/>
      <c r="AH24" s="201"/>
      <c r="AI24" s="201"/>
      <c r="AJ24" s="201"/>
      <c r="AK24" s="201"/>
      <c r="AL24" s="201"/>
      <c r="AM24" s="201"/>
      <c r="AN24" s="201"/>
      <c r="AO24" s="201"/>
      <c r="AP24" s="201"/>
      <c r="AQ24" s="201"/>
      <c r="AR24" s="201"/>
      <c r="AS24" s="201" t="s">
        <v>596</v>
      </c>
      <c r="AT24" s="201" t="s">
        <v>444</v>
      </c>
      <c r="AU24" s="201"/>
      <c r="AV24" s="201"/>
      <c r="AW24" s="201"/>
      <c r="AX24" s="201"/>
      <c r="AY24" s="201"/>
      <c r="AZ24" s="201"/>
      <c r="BA24" s="201"/>
      <c r="BB24" s="201"/>
      <c r="BC24" s="201"/>
      <c r="BD24" s="201"/>
      <c r="BE24" s="201"/>
      <c r="BF24" s="201"/>
      <c r="BG24" s="201"/>
      <c r="BH24" s="201"/>
      <c r="BI24" s="201"/>
      <c r="BJ24" s="201"/>
      <c r="BK24" s="201"/>
      <c r="BL24" s="201"/>
    </row>
    <row r="25" spans="1:64" x14ac:dyDescent="0.25">
      <c r="A25" s="200"/>
      <c r="B25" s="201"/>
      <c r="C25" s="201"/>
      <c r="D25" s="201"/>
      <c r="E25" s="355" t="s">
        <v>606</v>
      </c>
      <c r="F25" s="352"/>
      <c r="G25" s="352"/>
      <c r="H25" s="352"/>
      <c r="I25" s="352"/>
      <c r="J25" s="352"/>
      <c r="K25" s="352"/>
      <c r="L25" s="352"/>
      <c r="M25" s="352"/>
      <c r="N25" s="352"/>
      <c r="O25" s="352"/>
      <c r="P25" s="352"/>
      <c r="Q25" s="352"/>
      <c r="R25" s="200"/>
      <c r="S25" s="241"/>
      <c r="T25" s="201"/>
      <c r="U25" s="201"/>
      <c r="V25" s="201"/>
      <c r="W25" s="201"/>
      <c r="X25" s="201"/>
      <c r="Y25" s="201"/>
      <c r="Z25" s="242"/>
      <c r="AA25" s="201"/>
      <c r="AB25" s="201"/>
      <c r="AC25" s="201"/>
      <c r="AD25" s="201"/>
      <c r="AE25" s="201"/>
      <c r="AF25" s="201"/>
      <c r="AG25" s="201"/>
      <c r="AH25" s="201"/>
      <c r="AI25" s="201"/>
      <c r="AJ25" s="201"/>
      <c r="AK25" s="201"/>
      <c r="AL25" s="201"/>
      <c r="AM25" s="201"/>
      <c r="AN25" s="201"/>
      <c r="AO25" s="201"/>
      <c r="AP25" s="201"/>
      <c r="AQ25" s="201"/>
      <c r="AR25" s="201"/>
      <c r="AS25" s="201" t="s">
        <v>607</v>
      </c>
      <c r="AT25" s="201" t="s">
        <v>444</v>
      </c>
      <c r="AU25" s="201"/>
      <c r="AV25" s="201"/>
      <c r="AW25" s="201"/>
      <c r="AX25" s="201"/>
      <c r="AY25" s="201"/>
      <c r="AZ25" s="201"/>
      <c r="BA25" s="201"/>
      <c r="BB25" s="201"/>
      <c r="BC25" s="201"/>
      <c r="BD25" s="201"/>
      <c r="BE25" s="201"/>
      <c r="BF25" s="201"/>
      <c r="BG25" s="201"/>
      <c r="BH25" s="201"/>
      <c r="BI25" s="201"/>
      <c r="BJ25" s="201"/>
      <c r="BK25" s="201"/>
      <c r="BL25" s="201"/>
    </row>
    <row r="26" spans="1:64" x14ac:dyDescent="0.25">
      <c r="A26" s="247"/>
      <c r="B26" s="201"/>
      <c r="C26" s="201"/>
      <c r="D26" s="248"/>
      <c r="E26" s="344" t="s">
        <v>608</v>
      </c>
      <c r="F26" s="345"/>
      <c r="G26" s="345"/>
      <c r="H26" s="345"/>
      <c r="I26" s="201"/>
      <c r="J26" s="249">
        <v>180</v>
      </c>
      <c r="K26" s="201"/>
      <c r="L26" s="201"/>
      <c r="M26" s="201"/>
      <c r="N26" s="201"/>
      <c r="O26" s="201"/>
      <c r="P26" s="201"/>
      <c r="Q26" s="201"/>
      <c r="R26" s="247"/>
      <c r="S26" s="250"/>
      <c r="T26" s="201"/>
      <c r="U26" s="201"/>
      <c r="V26" s="201"/>
      <c r="W26" s="201"/>
      <c r="X26" s="201"/>
      <c r="Y26" s="201"/>
      <c r="Z26" s="251"/>
      <c r="AA26" s="201"/>
      <c r="AB26" s="201"/>
      <c r="AC26" s="201"/>
      <c r="AD26" s="201"/>
      <c r="AE26" s="201"/>
      <c r="AF26" s="201"/>
      <c r="AG26" s="201"/>
      <c r="AH26" s="201"/>
      <c r="AI26" s="201"/>
      <c r="AJ26" s="201"/>
      <c r="AK26" s="201"/>
      <c r="AL26" s="201"/>
      <c r="AM26" s="201"/>
      <c r="AN26" s="201"/>
      <c r="AO26" s="201"/>
      <c r="AP26" s="201"/>
      <c r="AQ26" s="201"/>
      <c r="AR26" s="201"/>
      <c r="AS26" s="248" t="s">
        <v>137</v>
      </c>
      <c r="AT26" s="248" t="s">
        <v>444</v>
      </c>
      <c r="AU26" s="248" t="s">
        <v>444</v>
      </c>
      <c r="AV26" s="248" t="s">
        <v>585</v>
      </c>
      <c r="AW26" s="248" t="s">
        <v>62</v>
      </c>
      <c r="AX26" s="248" t="s">
        <v>588</v>
      </c>
      <c r="AY26" s="201"/>
      <c r="AZ26" s="201"/>
      <c r="BA26" s="201"/>
      <c r="BB26" s="201"/>
      <c r="BC26" s="201"/>
      <c r="BD26" s="201"/>
      <c r="BE26" s="201"/>
      <c r="BF26" s="201"/>
      <c r="BG26" s="201"/>
      <c r="BH26" s="201"/>
      <c r="BI26" s="201"/>
      <c r="BJ26" s="201"/>
      <c r="BK26" s="201"/>
      <c r="BL26" s="201"/>
    </row>
    <row r="27" spans="1:64" ht="35.4" customHeight="1" x14ac:dyDescent="0.25">
      <c r="A27" s="200"/>
      <c r="B27" s="230" t="s">
        <v>64</v>
      </c>
      <c r="C27" s="230" t="s">
        <v>590</v>
      </c>
      <c r="D27" s="231" t="s">
        <v>609</v>
      </c>
      <c r="E27" s="337" t="s">
        <v>610</v>
      </c>
      <c r="F27" s="338"/>
      <c r="G27" s="338"/>
      <c r="H27" s="338"/>
      <c r="I27" s="232" t="s">
        <v>142</v>
      </c>
      <c r="J27" s="233">
        <v>5400</v>
      </c>
      <c r="K27" s="339">
        <v>0</v>
      </c>
      <c r="L27" s="340"/>
      <c r="M27" s="341">
        <f>SUM(J27*K27)</f>
        <v>0</v>
      </c>
      <c r="N27" s="338"/>
      <c r="O27" s="338"/>
      <c r="P27" s="338"/>
      <c r="Q27" s="234"/>
      <c r="R27" s="200"/>
      <c r="S27" s="235"/>
      <c r="T27" s="236"/>
      <c r="U27" s="201"/>
      <c r="V27" s="201"/>
      <c r="W27" s="237"/>
      <c r="X27" s="237"/>
      <c r="Y27" s="237"/>
      <c r="Z27" s="238"/>
      <c r="AA27" s="201"/>
      <c r="AB27" s="201"/>
      <c r="AC27" s="201"/>
      <c r="AD27" s="201"/>
      <c r="AE27" s="201"/>
      <c r="AF27" s="201"/>
      <c r="AG27" s="201"/>
      <c r="AH27" s="201"/>
      <c r="AI27" s="201"/>
      <c r="AJ27" s="201"/>
      <c r="AK27" s="201"/>
      <c r="AL27" s="201"/>
      <c r="AM27" s="201"/>
      <c r="AN27" s="201"/>
      <c r="AO27" s="201"/>
      <c r="AP27" s="201"/>
      <c r="AQ27" s="239" t="s">
        <v>593</v>
      </c>
      <c r="AR27" s="201"/>
      <c r="AS27" s="239" t="s">
        <v>590</v>
      </c>
      <c r="AT27" s="239" t="s">
        <v>444</v>
      </c>
      <c r="AU27" s="201"/>
      <c r="AV27" s="201"/>
      <c r="AW27" s="201"/>
      <c r="AX27" s="201" t="s">
        <v>588</v>
      </c>
      <c r="AY27" s="201"/>
      <c r="AZ27" s="201"/>
      <c r="BA27" s="201"/>
      <c r="BB27" s="201"/>
      <c r="BC27" s="201"/>
      <c r="BD27" s="240">
        <v>9180</v>
      </c>
      <c r="BE27" s="240">
        <v>0</v>
      </c>
      <c r="BF27" s="240">
        <v>0</v>
      </c>
      <c r="BG27" s="240">
        <v>0</v>
      </c>
      <c r="BH27" s="240">
        <v>0</v>
      </c>
      <c r="BI27" s="239" t="s">
        <v>62</v>
      </c>
      <c r="BJ27" s="240">
        <v>9180</v>
      </c>
      <c r="BK27" s="239" t="s">
        <v>593</v>
      </c>
      <c r="BL27" s="239" t="s">
        <v>611</v>
      </c>
    </row>
    <row r="28" spans="1:64" x14ac:dyDescent="0.25">
      <c r="A28" s="200"/>
      <c r="B28" s="201"/>
      <c r="C28" s="201"/>
      <c r="D28" s="201"/>
      <c r="E28" s="351" t="s">
        <v>612</v>
      </c>
      <c r="F28" s="352"/>
      <c r="G28" s="352"/>
      <c r="H28" s="352"/>
      <c r="I28" s="352"/>
      <c r="J28" s="352"/>
      <c r="K28" s="352"/>
      <c r="L28" s="352"/>
      <c r="M28" s="352"/>
      <c r="N28" s="352"/>
      <c r="O28" s="352"/>
      <c r="P28" s="352"/>
      <c r="Q28" s="352"/>
      <c r="R28" s="200"/>
      <c r="S28" s="241"/>
      <c r="T28" s="201"/>
      <c r="U28" s="201"/>
      <c r="V28" s="201"/>
      <c r="W28" s="201"/>
      <c r="X28" s="201"/>
      <c r="Y28" s="201"/>
      <c r="Z28" s="242"/>
      <c r="AA28" s="201"/>
      <c r="AB28" s="201"/>
      <c r="AC28" s="201"/>
      <c r="AD28" s="201"/>
      <c r="AE28" s="201"/>
      <c r="AF28" s="201"/>
      <c r="AG28" s="201"/>
      <c r="AH28" s="201"/>
      <c r="AI28" s="201"/>
      <c r="AJ28" s="201"/>
      <c r="AK28" s="201"/>
      <c r="AL28" s="201"/>
      <c r="AM28" s="201"/>
      <c r="AN28" s="201"/>
      <c r="AO28" s="201"/>
      <c r="AP28" s="201"/>
      <c r="AQ28" s="201"/>
      <c r="AR28" s="201"/>
      <c r="AS28" s="201" t="s">
        <v>596</v>
      </c>
      <c r="AT28" s="201" t="s">
        <v>444</v>
      </c>
      <c r="AU28" s="201"/>
      <c r="AV28" s="201"/>
      <c r="AW28" s="201"/>
      <c r="AX28" s="201"/>
      <c r="AY28" s="201"/>
      <c r="AZ28" s="201"/>
      <c r="BA28" s="201"/>
      <c r="BB28" s="201"/>
      <c r="BC28" s="201"/>
      <c r="BD28" s="201"/>
      <c r="BE28" s="201"/>
      <c r="BF28" s="201"/>
      <c r="BG28" s="201"/>
      <c r="BH28" s="201"/>
      <c r="BI28" s="201"/>
      <c r="BJ28" s="201"/>
      <c r="BK28" s="201"/>
      <c r="BL28" s="201"/>
    </row>
    <row r="29" spans="1:64" x14ac:dyDescent="0.25">
      <c r="A29" s="200"/>
      <c r="B29" s="201"/>
      <c r="C29" s="201"/>
      <c r="D29" s="201"/>
      <c r="E29" s="355" t="s">
        <v>606</v>
      </c>
      <c r="F29" s="352"/>
      <c r="G29" s="352"/>
      <c r="H29" s="352"/>
      <c r="I29" s="352"/>
      <c r="J29" s="352"/>
      <c r="K29" s="352"/>
      <c r="L29" s="352"/>
      <c r="M29" s="352"/>
      <c r="N29" s="352"/>
      <c r="O29" s="352"/>
      <c r="P29" s="352"/>
      <c r="Q29" s="352"/>
      <c r="R29" s="200"/>
      <c r="S29" s="241"/>
      <c r="T29" s="201"/>
      <c r="U29" s="201"/>
      <c r="V29" s="201"/>
      <c r="W29" s="201"/>
      <c r="X29" s="201"/>
      <c r="Y29" s="201"/>
      <c r="Z29" s="242"/>
      <c r="AA29" s="201"/>
      <c r="AB29" s="201"/>
      <c r="AC29" s="201"/>
      <c r="AD29" s="201"/>
      <c r="AE29" s="201"/>
      <c r="AF29" s="201"/>
      <c r="AG29" s="201"/>
      <c r="AH29" s="201"/>
      <c r="AI29" s="201"/>
      <c r="AJ29" s="201"/>
      <c r="AK29" s="201"/>
      <c r="AL29" s="201"/>
      <c r="AM29" s="201"/>
      <c r="AN29" s="201"/>
      <c r="AO29" s="201"/>
      <c r="AP29" s="201"/>
      <c r="AQ29" s="201"/>
      <c r="AR29" s="201"/>
      <c r="AS29" s="201" t="s">
        <v>607</v>
      </c>
      <c r="AT29" s="201" t="s">
        <v>444</v>
      </c>
      <c r="AU29" s="201"/>
      <c r="AV29" s="201"/>
      <c r="AW29" s="201"/>
      <c r="AX29" s="201"/>
      <c r="AY29" s="201"/>
      <c r="AZ29" s="201"/>
      <c r="BA29" s="201"/>
      <c r="BB29" s="201"/>
      <c r="BC29" s="201"/>
      <c r="BD29" s="201"/>
      <c r="BE29" s="201"/>
      <c r="BF29" s="201"/>
      <c r="BG29" s="201"/>
      <c r="BH29" s="201"/>
      <c r="BI29" s="201"/>
      <c r="BJ29" s="201"/>
      <c r="BK29" s="201"/>
      <c r="BL29" s="201"/>
    </row>
    <row r="30" spans="1:64" x14ac:dyDescent="0.25">
      <c r="A30" s="247"/>
      <c r="B30" s="201"/>
      <c r="C30" s="201"/>
      <c r="D30" s="248"/>
      <c r="E30" s="344" t="s">
        <v>613</v>
      </c>
      <c r="F30" s="345"/>
      <c r="G30" s="345"/>
      <c r="H30" s="345"/>
      <c r="I30" s="201"/>
      <c r="J30" s="249">
        <v>180</v>
      </c>
      <c r="K30" s="201"/>
      <c r="L30" s="201"/>
      <c r="M30" s="201"/>
      <c r="N30" s="201"/>
      <c r="O30" s="201"/>
      <c r="P30" s="201"/>
      <c r="Q30" s="201"/>
      <c r="R30" s="247"/>
      <c r="S30" s="250"/>
      <c r="T30" s="201"/>
      <c r="U30" s="201"/>
      <c r="V30" s="201"/>
      <c r="W30" s="201"/>
      <c r="X30" s="201"/>
      <c r="Y30" s="201"/>
      <c r="Z30" s="251"/>
      <c r="AA30" s="201"/>
      <c r="AB30" s="201"/>
      <c r="AC30" s="201"/>
      <c r="AD30" s="201"/>
      <c r="AE30" s="201"/>
      <c r="AF30" s="201"/>
      <c r="AG30" s="201"/>
      <c r="AH30" s="201"/>
      <c r="AI30" s="201"/>
      <c r="AJ30" s="201"/>
      <c r="AK30" s="201"/>
      <c r="AL30" s="201"/>
      <c r="AM30" s="201"/>
      <c r="AN30" s="201"/>
      <c r="AO30" s="201"/>
      <c r="AP30" s="201"/>
      <c r="AQ30" s="201"/>
      <c r="AR30" s="201"/>
      <c r="AS30" s="248" t="s">
        <v>137</v>
      </c>
      <c r="AT30" s="248" t="s">
        <v>444</v>
      </c>
      <c r="AU30" s="248" t="s">
        <v>444</v>
      </c>
      <c r="AV30" s="248" t="s">
        <v>585</v>
      </c>
      <c r="AW30" s="248" t="s">
        <v>62</v>
      </c>
      <c r="AX30" s="248" t="s">
        <v>588</v>
      </c>
      <c r="AY30" s="201"/>
      <c r="AZ30" s="201"/>
      <c r="BA30" s="201"/>
      <c r="BB30" s="201"/>
      <c r="BC30" s="201"/>
      <c r="BD30" s="201"/>
      <c r="BE30" s="201"/>
      <c r="BF30" s="201"/>
      <c r="BG30" s="201"/>
      <c r="BH30" s="201"/>
      <c r="BI30" s="201"/>
      <c r="BJ30" s="201"/>
      <c r="BK30" s="201"/>
      <c r="BL30" s="201"/>
    </row>
    <row r="31" spans="1:64" x14ac:dyDescent="0.25">
      <c r="A31" s="247"/>
      <c r="B31" s="201"/>
      <c r="C31" s="201"/>
      <c r="D31" s="201"/>
      <c r="E31" s="344" t="s">
        <v>614</v>
      </c>
      <c r="F31" s="345"/>
      <c r="G31" s="345"/>
      <c r="H31" s="345"/>
      <c r="I31" s="201"/>
      <c r="J31" s="249">
        <v>5400</v>
      </c>
      <c r="K31" s="201"/>
      <c r="L31" s="201"/>
      <c r="M31" s="201"/>
      <c r="N31" s="201"/>
      <c r="O31" s="201"/>
      <c r="P31" s="201"/>
      <c r="Q31" s="201"/>
      <c r="R31" s="247"/>
      <c r="S31" s="250"/>
      <c r="T31" s="201"/>
      <c r="U31" s="201"/>
      <c r="V31" s="201"/>
      <c r="W31" s="201"/>
      <c r="X31" s="201"/>
      <c r="Y31" s="201"/>
      <c r="Z31" s="251"/>
      <c r="AA31" s="201"/>
      <c r="AB31" s="201"/>
      <c r="AC31" s="201"/>
      <c r="AD31" s="201"/>
      <c r="AE31" s="201"/>
      <c r="AF31" s="201"/>
      <c r="AG31" s="201"/>
      <c r="AH31" s="201"/>
      <c r="AI31" s="201"/>
      <c r="AJ31" s="201"/>
      <c r="AK31" s="201"/>
      <c r="AL31" s="201"/>
      <c r="AM31" s="201"/>
      <c r="AN31" s="201"/>
      <c r="AO31" s="201"/>
      <c r="AP31" s="201"/>
      <c r="AQ31" s="201"/>
      <c r="AR31" s="201"/>
      <c r="AS31" s="248" t="s">
        <v>137</v>
      </c>
      <c r="AT31" s="248" t="s">
        <v>444</v>
      </c>
      <c r="AU31" s="248" t="s">
        <v>444</v>
      </c>
      <c r="AV31" s="248" t="s">
        <v>587</v>
      </c>
      <c r="AW31" s="248" t="s">
        <v>62</v>
      </c>
      <c r="AX31" s="248" t="s">
        <v>588</v>
      </c>
      <c r="AY31" s="201"/>
      <c r="AZ31" s="201"/>
      <c r="BA31" s="201"/>
      <c r="BB31" s="201"/>
      <c r="BC31" s="201"/>
      <c r="BD31" s="201"/>
      <c r="BE31" s="201"/>
      <c r="BF31" s="201"/>
      <c r="BG31" s="201"/>
      <c r="BH31" s="201"/>
      <c r="BI31" s="201"/>
      <c r="BJ31" s="201"/>
      <c r="BK31" s="201"/>
      <c r="BL31" s="201"/>
    </row>
    <row r="32" spans="1:64" ht="34.200000000000003" customHeight="1" x14ac:dyDescent="0.25">
      <c r="A32" s="200"/>
      <c r="B32" s="230" t="s">
        <v>593</v>
      </c>
      <c r="C32" s="230" t="s">
        <v>590</v>
      </c>
      <c r="D32" s="231" t="s">
        <v>615</v>
      </c>
      <c r="E32" s="337" t="s">
        <v>616</v>
      </c>
      <c r="F32" s="338"/>
      <c r="G32" s="338"/>
      <c r="H32" s="338"/>
      <c r="I32" s="232" t="s">
        <v>142</v>
      </c>
      <c r="J32" s="233">
        <v>180</v>
      </c>
      <c r="K32" s="339">
        <v>0</v>
      </c>
      <c r="L32" s="340"/>
      <c r="M32" s="341">
        <f>SUM(J32*K32)</f>
        <v>0</v>
      </c>
      <c r="N32" s="338"/>
      <c r="O32" s="338"/>
      <c r="P32" s="338"/>
      <c r="Q32" s="234"/>
      <c r="R32" s="200"/>
      <c r="S32" s="235"/>
      <c r="T32" s="236"/>
      <c r="U32" s="201"/>
      <c r="V32" s="201"/>
      <c r="W32" s="237"/>
      <c r="X32" s="237"/>
      <c r="Y32" s="237"/>
      <c r="Z32" s="238"/>
      <c r="AA32" s="201"/>
      <c r="AB32" s="201"/>
      <c r="AC32" s="201"/>
      <c r="AD32" s="201"/>
      <c r="AE32" s="201"/>
      <c r="AF32" s="201"/>
      <c r="AG32" s="201"/>
      <c r="AH32" s="201"/>
      <c r="AI32" s="201"/>
      <c r="AJ32" s="201"/>
      <c r="AK32" s="201"/>
      <c r="AL32" s="201"/>
      <c r="AM32" s="201"/>
      <c r="AN32" s="201"/>
      <c r="AO32" s="201"/>
      <c r="AP32" s="201"/>
      <c r="AQ32" s="239" t="s">
        <v>593</v>
      </c>
      <c r="AR32" s="201"/>
      <c r="AS32" s="239" t="s">
        <v>590</v>
      </c>
      <c r="AT32" s="239" t="s">
        <v>444</v>
      </c>
      <c r="AU32" s="201"/>
      <c r="AV32" s="201"/>
      <c r="AW32" s="201"/>
      <c r="AX32" s="201" t="s">
        <v>588</v>
      </c>
      <c r="AY32" s="201"/>
      <c r="AZ32" s="201"/>
      <c r="BA32" s="201"/>
      <c r="BB32" s="201"/>
      <c r="BC32" s="201"/>
      <c r="BD32" s="240">
        <v>3240</v>
      </c>
      <c r="BE32" s="240">
        <v>0</v>
      </c>
      <c r="BF32" s="240">
        <v>0</v>
      </c>
      <c r="BG32" s="240">
        <v>0</v>
      </c>
      <c r="BH32" s="240">
        <v>0</v>
      </c>
      <c r="BI32" s="239" t="s">
        <v>62</v>
      </c>
      <c r="BJ32" s="240">
        <v>3240</v>
      </c>
      <c r="BK32" s="239" t="s">
        <v>593</v>
      </c>
      <c r="BL32" s="239" t="s">
        <v>617</v>
      </c>
    </row>
    <row r="33" spans="1:64" x14ac:dyDescent="0.25">
      <c r="A33" s="200"/>
      <c r="B33" s="201"/>
      <c r="C33" s="201"/>
      <c r="D33" s="201"/>
      <c r="E33" s="351" t="s">
        <v>618</v>
      </c>
      <c r="F33" s="352"/>
      <c r="G33" s="352"/>
      <c r="H33" s="352"/>
      <c r="I33" s="352"/>
      <c r="J33" s="352"/>
      <c r="K33" s="352"/>
      <c r="L33" s="352"/>
      <c r="M33" s="352"/>
      <c r="N33" s="352"/>
      <c r="O33" s="352"/>
      <c r="P33" s="352"/>
      <c r="Q33" s="352"/>
      <c r="R33" s="200"/>
      <c r="S33" s="241"/>
      <c r="T33" s="201"/>
      <c r="U33" s="201"/>
      <c r="V33" s="201"/>
      <c r="W33" s="201"/>
      <c r="X33" s="201"/>
      <c r="Y33" s="201"/>
      <c r="Z33" s="242"/>
      <c r="AA33" s="201"/>
      <c r="AB33" s="201"/>
      <c r="AC33" s="201"/>
      <c r="AD33" s="201"/>
      <c r="AE33" s="201"/>
      <c r="AF33" s="201"/>
      <c r="AG33" s="201"/>
      <c r="AH33" s="201"/>
      <c r="AI33" s="201"/>
      <c r="AJ33" s="201"/>
      <c r="AK33" s="201"/>
      <c r="AL33" s="201"/>
      <c r="AM33" s="201"/>
      <c r="AN33" s="201"/>
      <c r="AO33" s="201"/>
      <c r="AP33" s="201"/>
      <c r="AQ33" s="201"/>
      <c r="AR33" s="201"/>
      <c r="AS33" s="201" t="s">
        <v>596</v>
      </c>
      <c r="AT33" s="201" t="s">
        <v>444</v>
      </c>
      <c r="AU33" s="201"/>
      <c r="AV33" s="201"/>
      <c r="AW33" s="201"/>
      <c r="AX33" s="201"/>
      <c r="AY33" s="201"/>
      <c r="AZ33" s="201"/>
      <c r="BA33" s="201"/>
      <c r="BB33" s="201"/>
      <c r="BC33" s="201"/>
      <c r="BD33" s="201"/>
      <c r="BE33" s="201"/>
      <c r="BF33" s="201"/>
      <c r="BG33" s="201"/>
      <c r="BH33" s="201"/>
      <c r="BI33" s="201"/>
      <c r="BJ33" s="201"/>
      <c r="BK33" s="201"/>
      <c r="BL33" s="201"/>
    </row>
    <row r="34" spans="1:64" x14ac:dyDescent="0.25">
      <c r="A34" s="200"/>
      <c r="B34" s="201"/>
      <c r="C34" s="201"/>
      <c r="D34" s="201"/>
      <c r="E34" s="355" t="s">
        <v>619</v>
      </c>
      <c r="F34" s="352"/>
      <c r="G34" s="352"/>
      <c r="H34" s="352"/>
      <c r="I34" s="352"/>
      <c r="J34" s="352"/>
      <c r="K34" s="352"/>
      <c r="L34" s="352"/>
      <c r="M34" s="352"/>
      <c r="N34" s="352"/>
      <c r="O34" s="352"/>
      <c r="P34" s="352"/>
      <c r="Q34" s="352"/>
      <c r="R34" s="200"/>
      <c r="S34" s="241"/>
      <c r="T34" s="201"/>
      <c r="U34" s="201"/>
      <c r="V34" s="201"/>
      <c r="W34" s="201"/>
      <c r="X34" s="201"/>
      <c r="Y34" s="201"/>
      <c r="Z34" s="242"/>
      <c r="AA34" s="201"/>
      <c r="AB34" s="201"/>
      <c r="AC34" s="201"/>
      <c r="AD34" s="201"/>
      <c r="AE34" s="201"/>
      <c r="AF34" s="201"/>
      <c r="AG34" s="201"/>
      <c r="AH34" s="201"/>
      <c r="AI34" s="201"/>
      <c r="AJ34" s="201"/>
      <c r="AK34" s="201"/>
      <c r="AL34" s="201"/>
      <c r="AM34" s="201"/>
      <c r="AN34" s="201"/>
      <c r="AO34" s="201"/>
      <c r="AP34" s="201"/>
      <c r="AQ34" s="201"/>
      <c r="AR34" s="201"/>
      <c r="AS34" s="201" t="s">
        <v>607</v>
      </c>
      <c r="AT34" s="201" t="s">
        <v>444</v>
      </c>
      <c r="AU34" s="201"/>
      <c r="AV34" s="201"/>
      <c r="AW34" s="201"/>
      <c r="AX34" s="201"/>
      <c r="AY34" s="201"/>
      <c r="AZ34" s="201"/>
      <c r="BA34" s="201"/>
      <c r="BB34" s="201"/>
      <c r="BC34" s="201"/>
      <c r="BD34" s="201"/>
      <c r="BE34" s="201"/>
      <c r="BF34" s="201"/>
      <c r="BG34" s="201"/>
      <c r="BH34" s="201"/>
      <c r="BI34" s="201"/>
      <c r="BJ34" s="201"/>
      <c r="BK34" s="201"/>
      <c r="BL34" s="201"/>
    </row>
    <row r="35" spans="1:64" x14ac:dyDescent="0.25">
      <c r="A35" s="247"/>
      <c r="B35" s="201"/>
      <c r="C35" s="201"/>
      <c r="D35" s="248"/>
      <c r="E35" s="344" t="s">
        <v>613</v>
      </c>
      <c r="F35" s="345"/>
      <c r="G35" s="345"/>
      <c r="H35" s="345"/>
      <c r="I35" s="201"/>
      <c r="J35" s="249">
        <v>180</v>
      </c>
      <c r="K35" s="201"/>
      <c r="L35" s="201"/>
      <c r="M35" s="201"/>
      <c r="N35" s="201"/>
      <c r="O35" s="201"/>
      <c r="P35" s="201"/>
      <c r="Q35" s="201"/>
      <c r="R35" s="247"/>
      <c r="S35" s="250"/>
      <c r="T35" s="201"/>
      <c r="U35" s="201"/>
      <c r="V35" s="201"/>
      <c r="W35" s="201"/>
      <c r="X35" s="201"/>
      <c r="Y35" s="201"/>
      <c r="Z35" s="251"/>
      <c r="AA35" s="201"/>
      <c r="AB35" s="201"/>
      <c r="AC35" s="201"/>
      <c r="AD35" s="201"/>
      <c r="AE35" s="201"/>
      <c r="AF35" s="201"/>
      <c r="AG35" s="201"/>
      <c r="AH35" s="201"/>
      <c r="AI35" s="201"/>
      <c r="AJ35" s="201"/>
      <c r="AK35" s="201"/>
      <c r="AL35" s="201"/>
      <c r="AM35" s="201"/>
      <c r="AN35" s="201"/>
      <c r="AO35" s="201"/>
      <c r="AP35" s="201"/>
      <c r="AQ35" s="201"/>
      <c r="AR35" s="201"/>
      <c r="AS35" s="248" t="s">
        <v>137</v>
      </c>
      <c r="AT35" s="248" t="s">
        <v>444</v>
      </c>
      <c r="AU35" s="248" t="s">
        <v>444</v>
      </c>
      <c r="AV35" s="248" t="s">
        <v>585</v>
      </c>
      <c r="AW35" s="248" t="s">
        <v>62</v>
      </c>
      <c r="AX35" s="248" t="s">
        <v>588</v>
      </c>
      <c r="AY35" s="201"/>
      <c r="AZ35" s="201"/>
      <c r="BA35" s="201"/>
      <c r="BB35" s="201"/>
      <c r="BC35" s="201"/>
      <c r="BD35" s="201"/>
      <c r="BE35" s="201"/>
      <c r="BF35" s="201"/>
      <c r="BG35" s="201"/>
      <c r="BH35" s="201"/>
      <c r="BI35" s="201"/>
      <c r="BJ35" s="201"/>
      <c r="BK35" s="201"/>
      <c r="BL35" s="201"/>
    </row>
    <row r="36" spans="1:64" ht="24.6" customHeight="1" x14ac:dyDescent="0.25">
      <c r="A36" s="200"/>
      <c r="B36" s="230" t="s">
        <v>66</v>
      </c>
      <c r="C36" s="230" t="s">
        <v>590</v>
      </c>
      <c r="D36" s="231" t="s">
        <v>620</v>
      </c>
      <c r="E36" s="337" t="s">
        <v>621</v>
      </c>
      <c r="F36" s="338"/>
      <c r="G36" s="338"/>
      <c r="H36" s="338"/>
      <c r="I36" s="232" t="s">
        <v>298</v>
      </c>
      <c r="J36" s="233">
        <v>1</v>
      </c>
      <c r="K36" s="339">
        <v>0</v>
      </c>
      <c r="L36" s="340"/>
      <c r="M36" s="341">
        <f>SUM(J36*K36)</f>
        <v>0</v>
      </c>
      <c r="N36" s="338"/>
      <c r="O36" s="338"/>
      <c r="P36" s="338"/>
      <c r="Q36" s="234"/>
      <c r="R36" s="200"/>
      <c r="S36" s="235"/>
      <c r="T36" s="236"/>
      <c r="U36" s="201"/>
      <c r="V36" s="201"/>
      <c r="W36" s="237"/>
      <c r="X36" s="237"/>
      <c r="Y36" s="237"/>
      <c r="Z36" s="238"/>
      <c r="AA36" s="201"/>
      <c r="AB36" s="201"/>
      <c r="AC36" s="201"/>
      <c r="AD36" s="201"/>
      <c r="AE36" s="201"/>
      <c r="AF36" s="201"/>
      <c r="AG36" s="201"/>
      <c r="AH36" s="201"/>
      <c r="AI36" s="201"/>
      <c r="AJ36" s="201"/>
      <c r="AK36" s="201"/>
      <c r="AL36" s="201"/>
      <c r="AM36" s="201"/>
      <c r="AN36" s="201"/>
      <c r="AO36" s="201"/>
      <c r="AP36" s="201"/>
      <c r="AQ36" s="239" t="s">
        <v>593</v>
      </c>
      <c r="AR36" s="201"/>
      <c r="AS36" s="239" t="s">
        <v>590</v>
      </c>
      <c r="AT36" s="239" t="s">
        <v>444</v>
      </c>
      <c r="AU36" s="201"/>
      <c r="AV36" s="201"/>
      <c r="AW36" s="201"/>
      <c r="AX36" s="201" t="s">
        <v>588</v>
      </c>
      <c r="AY36" s="201"/>
      <c r="AZ36" s="201"/>
      <c r="BA36" s="201"/>
      <c r="BB36" s="201"/>
      <c r="BC36" s="201"/>
      <c r="BD36" s="240">
        <v>1500</v>
      </c>
      <c r="BE36" s="240">
        <v>0</v>
      </c>
      <c r="BF36" s="240">
        <v>0</v>
      </c>
      <c r="BG36" s="240">
        <v>0</v>
      </c>
      <c r="BH36" s="240">
        <v>0</v>
      </c>
      <c r="BI36" s="239" t="s">
        <v>62</v>
      </c>
      <c r="BJ36" s="240">
        <v>1500</v>
      </c>
      <c r="BK36" s="239" t="s">
        <v>593</v>
      </c>
      <c r="BL36" s="239" t="s">
        <v>622</v>
      </c>
    </row>
    <row r="37" spans="1:64" x14ac:dyDescent="0.25">
      <c r="A37" s="200"/>
      <c r="B37" s="201"/>
      <c r="C37" s="201"/>
      <c r="D37" s="201"/>
      <c r="E37" s="351" t="s">
        <v>623</v>
      </c>
      <c r="F37" s="352"/>
      <c r="G37" s="352"/>
      <c r="H37" s="352"/>
      <c r="I37" s="352"/>
      <c r="J37" s="352"/>
      <c r="K37" s="352"/>
      <c r="L37" s="352"/>
      <c r="M37" s="352"/>
      <c r="N37" s="352"/>
      <c r="O37" s="352"/>
      <c r="P37" s="352"/>
      <c r="Q37" s="352"/>
      <c r="R37" s="200"/>
      <c r="S37" s="241"/>
      <c r="T37" s="201"/>
      <c r="U37" s="201"/>
      <c r="V37" s="201"/>
      <c r="W37" s="201"/>
      <c r="X37" s="201"/>
      <c r="Y37" s="201"/>
      <c r="Z37" s="242"/>
      <c r="AA37" s="201"/>
      <c r="AB37" s="201"/>
      <c r="AC37" s="201"/>
      <c r="AD37" s="201"/>
      <c r="AE37" s="201"/>
      <c r="AF37" s="201"/>
      <c r="AG37" s="201"/>
      <c r="AH37" s="201"/>
      <c r="AI37" s="201"/>
      <c r="AJ37" s="201"/>
      <c r="AK37" s="201"/>
      <c r="AL37" s="201"/>
      <c r="AM37" s="201"/>
      <c r="AN37" s="201"/>
      <c r="AO37" s="201"/>
      <c r="AP37" s="201"/>
      <c r="AQ37" s="201"/>
      <c r="AR37" s="201"/>
      <c r="AS37" s="201" t="s">
        <v>596</v>
      </c>
      <c r="AT37" s="201" t="s">
        <v>444</v>
      </c>
      <c r="AU37" s="201"/>
      <c r="AV37" s="201"/>
      <c r="AW37" s="201"/>
      <c r="AX37" s="201"/>
      <c r="AY37" s="201"/>
      <c r="AZ37" s="201"/>
      <c r="BA37" s="201"/>
      <c r="BB37" s="201"/>
      <c r="BC37" s="201"/>
      <c r="BD37" s="201"/>
      <c r="BE37" s="201"/>
      <c r="BF37" s="201"/>
      <c r="BG37" s="201"/>
      <c r="BH37" s="201"/>
      <c r="BI37" s="201"/>
      <c r="BJ37" s="201"/>
      <c r="BK37" s="201"/>
      <c r="BL37" s="201"/>
    </row>
    <row r="38" spans="1:64" x14ac:dyDescent="0.25">
      <c r="A38" s="200"/>
      <c r="B38" s="201"/>
      <c r="C38" s="201"/>
      <c r="D38" s="201"/>
      <c r="E38" s="355" t="s">
        <v>624</v>
      </c>
      <c r="F38" s="352"/>
      <c r="G38" s="352"/>
      <c r="H38" s="352"/>
      <c r="I38" s="352"/>
      <c r="J38" s="352"/>
      <c r="K38" s="352"/>
      <c r="L38" s="352"/>
      <c r="M38" s="352"/>
      <c r="N38" s="352"/>
      <c r="O38" s="352"/>
      <c r="P38" s="352"/>
      <c r="Q38" s="352"/>
      <c r="R38" s="200"/>
      <c r="S38" s="241"/>
      <c r="T38" s="201"/>
      <c r="U38" s="201"/>
      <c r="V38" s="201"/>
      <c r="W38" s="201"/>
      <c r="X38" s="201"/>
      <c r="Y38" s="201"/>
      <c r="Z38" s="242"/>
      <c r="AA38" s="201"/>
      <c r="AB38" s="201"/>
      <c r="AC38" s="201"/>
      <c r="AD38" s="201"/>
      <c r="AE38" s="201"/>
      <c r="AF38" s="201"/>
      <c r="AG38" s="201"/>
      <c r="AH38" s="201"/>
      <c r="AI38" s="201"/>
      <c r="AJ38" s="201"/>
      <c r="AK38" s="201"/>
      <c r="AL38" s="201"/>
      <c r="AM38" s="201"/>
      <c r="AN38" s="201"/>
      <c r="AO38" s="201"/>
      <c r="AP38" s="201"/>
      <c r="AQ38" s="201"/>
      <c r="AR38" s="201"/>
      <c r="AS38" s="201" t="s">
        <v>607</v>
      </c>
      <c r="AT38" s="201" t="s">
        <v>444</v>
      </c>
      <c r="AU38" s="201"/>
      <c r="AV38" s="201"/>
      <c r="AW38" s="201"/>
      <c r="AX38" s="201"/>
      <c r="AY38" s="201"/>
      <c r="AZ38" s="201"/>
      <c r="BA38" s="201"/>
      <c r="BB38" s="201"/>
      <c r="BC38" s="201"/>
      <c r="BD38" s="201"/>
      <c r="BE38" s="201"/>
      <c r="BF38" s="201"/>
      <c r="BG38" s="201"/>
      <c r="BH38" s="201"/>
      <c r="BI38" s="201"/>
      <c r="BJ38" s="201"/>
      <c r="BK38" s="201"/>
      <c r="BL38" s="201"/>
    </row>
    <row r="39" spans="1:64" ht="24" x14ac:dyDescent="0.25">
      <c r="A39" s="200"/>
      <c r="B39" s="230" t="s">
        <v>625</v>
      </c>
      <c r="C39" s="230" t="s">
        <v>590</v>
      </c>
      <c r="D39" s="231" t="s">
        <v>626</v>
      </c>
      <c r="E39" s="337" t="s">
        <v>627</v>
      </c>
      <c r="F39" s="338"/>
      <c r="G39" s="338"/>
      <c r="H39" s="338"/>
      <c r="I39" s="232" t="s">
        <v>298</v>
      </c>
      <c r="J39" s="233">
        <v>10</v>
      </c>
      <c r="K39" s="339">
        <v>0</v>
      </c>
      <c r="L39" s="340"/>
      <c r="M39" s="341">
        <f>SUM(J39*K39)</f>
        <v>0</v>
      </c>
      <c r="N39" s="338"/>
      <c r="O39" s="338"/>
      <c r="P39" s="338"/>
      <c r="Q39" s="234"/>
      <c r="R39" s="200"/>
      <c r="S39" s="235"/>
      <c r="T39" s="236"/>
      <c r="U39" s="201"/>
      <c r="V39" s="201"/>
      <c r="W39" s="237"/>
      <c r="X39" s="237"/>
      <c r="Y39" s="237"/>
      <c r="Z39" s="238"/>
      <c r="AA39" s="201"/>
      <c r="AB39" s="201"/>
      <c r="AC39" s="201"/>
      <c r="AD39" s="201"/>
      <c r="AE39" s="201"/>
      <c r="AF39" s="201"/>
      <c r="AG39" s="201"/>
      <c r="AH39" s="201"/>
      <c r="AI39" s="201"/>
      <c r="AJ39" s="201"/>
      <c r="AK39" s="201"/>
      <c r="AL39" s="201"/>
      <c r="AM39" s="201"/>
      <c r="AN39" s="201"/>
      <c r="AO39" s="201"/>
      <c r="AP39" s="201"/>
      <c r="AQ39" s="239" t="s">
        <v>593</v>
      </c>
      <c r="AR39" s="201"/>
      <c r="AS39" s="239" t="s">
        <v>590</v>
      </c>
      <c r="AT39" s="239" t="s">
        <v>444</v>
      </c>
      <c r="AU39" s="201"/>
      <c r="AV39" s="201"/>
      <c r="AW39" s="201"/>
      <c r="AX39" s="201" t="s">
        <v>588</v>
      </c>
      <c r="AY39" s="201"/>
      <c r="AZ39" s="201"/>
      <c r="BA39" s="201"/>
      <c r="BB39" s="201"/>
      <c r="BC39" s="201"/>
      <c r="BD39" s="240">
        <v>4000</v>
      </c>
      <c r="BE39" s="240">
        <v>0</v>
      </c>
      <c r="BF39" s="240">
        <v>0</v>
      </c>
      <c r="BG39" s="240">
        <v>0</v>
      </c>
      <c r="BH39" s="240">
        <v>0</v>
      </c>
      <c r="BI39" s="239" t="s">
        <v>62</v>
      </c>
      <c r="BJ39" s="240">
        <v>4000</v>
      </c>
      <c r="BK39" s="239" t="s">
        <v>593</v>
      </c>
      <c r="BL39" s="239" t="s">
        <v>628</v>
      </c>
    </row>
    <row r="40" spans="1:64" x14ac:dyDescent="0.25">
      <c r="A40" s="200"/>
      <c r="B40" s="201"/>
      <c r="C40" s="201"/>
      <c r="D40" s="201"/>
      <c r="E40" s="351" t="s">
        <v>629</v>
      </c>
      <c r="F40" s="352"/>
      <c r="G40" s="352"/>
      <c r="H40" s="352"/>
      <c r="I40" s="352"/>
      <c r="J40" s="352"/>
      <c r="K40" s="352"/>
      <c r="L40" s="352"/>
      <c r="M40" s="352"/>
      <c r="N40" s="352"/>
      <c r="O40" s="352"/>
      <c r="P40" s="352"/>
      <c r="Q40" s="352"/>
      <c r="R40" s="200"/>
      <c r="S40" s="241"/>
      <c r="T40" s="201"/>
      <c r="U40" s="201"/>
      <c r="V40" s="201"/>
      <c r="W40" s="201"/>
      <c r="X40" s="201"/>
      <c r="Y40" s="201"/>
      <c r="Z40" s="242"/>
      <c r="AA40" s="201"/>
      <c r="AB40" s="201"/>
      <c r="AC40" s="201"/>
      <c r="AD40" s="201"/>
      <c r="AE40" s="201"/>
      <c r="AF40" s="201"/>
      <c r="AG40" s="201"/>
      <c r="AH40" s="201"/>
      <c r="AI40" s="201"/>
      <c r="AJ40" s="201"/>
      <c r="AK40" s="201"/>
      <c r="AL40" s="201"/>
      <c r="AM40" s="201"/>
      <c r="AN40" s="201"/>
      <c r="AO40" s="201"/>
      <c r="AP40" s="201"/>
      <c r="AQ40" s="201"/>
      <c r="AR40" s="201"/>
      <c r="AS40" s="201" t="s">
        <v>596</v>
      </c>
      <c r="AT40" s="201" t="s">
        <v>444</v>
      </c>
      <c r="AU40" s="201"/>
      <c r="AV40" s="201"/>
      <c r="AW40" s="201"/>
      <c r="AX40" s="201"/>
      <c r="AY40" s="201"/>
      <c r="AZ40" s="201"/>
      <c r="BA40" s="201"/>
      <c r="BB40" s="201"/>
      <c r="BC40" s="201"/>
      <c r="BD40" s="201"/>
      <c r="BE40" s="201"/>
      <c r="BF40" s="201"/>
      <c r="BG40" s="201"/>
      <c r="BH40" s="201"/>
      <c r="BI40" s="201"/>
      <c r="BJ40" s="201"/>
      <c r="BK40" s="201"/>
      <c r="BL40" s="201"/>
    </row>
    <row r="41" spans="1:64" x14ac:dyDescent="0.25">
      <c r="A41" s="200"/>
      <c r="B41" s="201"/>
      <c r="C41" s="201"/>
      <c r="D41" s="201"/>
      <c r="E41" s="355" t="s">
        <v>624</v>
      </c>
      <c r="F41" s="352"/>
      <c r="G41" s="352"/>
      <c r="H41" s="352"/>
      <c r="I41" s="352"/>
      <c r="J41" s="352"/>
      <c r="K41" s="352"/>
      <c r="L41" s="352"/>
      <c r="M41" s="352"/>
      <c r="N41" s="352"/>
      <c r="O41" s="352"/>
      <c r="P41" s="352"/>
      <c r="Q41" s="352"/>
      <c r="R41" s="200"/>
      <c r="S41" s="241"/>
      <c r="T41" s="201"/>
      <c r="U41" s="201"/>
      <c r="V41" s="201"/>
      <c r="W41" s="201"/>
      <c r="X41" s="201"/>
      <c r="Y41" s="201"/>
      <c r="Z41" s="242"/>
      <c r="AA41" s="201"/>
      <c r="AB41" s="201"/>
      <c r="AC41" s="201"/>
      <c r="AD41" s="201"/>
      <c r="AE41" s="201"/>
      <c r="AF41" s="201"/>
      <c r="AG41" s="201"/>
      <c r="AH41" s="201"/>
      <c r="AI41" s="201"/>
      <c r="AJ41" s="201"/>
      <c r="AK41" s="201"/>
      <c r="AL41" s="201"/>
      <c r="AM41" s="201"/>
      <c r="AN41" s="201"/>
      <c r="AO41" s="201"/>
      <c r="AP41" s="201"/>
      <c r="AQ41" s="201"/>
      <c r="AR41" s="201"/>
      <c r="AS41" s="201" t="s">
        <v>607</v>
      </c>
      <c r="AT41" s="201" t="s">
        <v>444</v>
      </c>
      <c r="AU41" s="201"/>
      <c r="AV41" s="201"/>
      <c r="AW41" s="201"/>
      <c r="AX41" s="201"/>
      <c r="AY41" s="201"/>
      <c r="AZ41" s="201"/>
      <c r="BA41" s="201"/>
      <c r="BB41" s="201"/>
      <c r="BC41" s="201"/>
      <c r="BD41" s="201"/>
      <c r="BE41" s="201"/>
      <c r="BF41" s="201"/>
      <c r="BG41" s="201"/>
      <c r="BH41" s="201"/>
      <c r="BI41" s="201"/>
      <c r="BJ41" s="201"/>
      <c r="BK41" s="201"/>
      <c r="BL41" s="201"/>
    </row>
    <row r="42" spans="1:64" ht="38.4" customHeight="1" x14ac:dyDescent="0.25">
      <c r="A42" s="200"/>
      <c r="B42" s="230" t="s">
        <v>630</v>
      </c>
      <c r="C42" s="230" t="s">
        <v>590</v>
      </c>
      <c r="D42" s="231" t="s">
        <v>631</v>
      </c>
      <c r="E42" s="337" t="s">
        <v>632</v>
      </c>
      <c r="F42" s="338"/>
      <c r="G42" s="338"/>
      <c r="H42" s="338"/>
      <c r="I42" s="232" t="s">
        <v>298</v>
      </c>
      <c r="J42" s="233">
        <v>1</v>
      </c>
      <c r="K42" s="339">
        <v>0</v>
      </c>
      <c r="L42" s="340"/>
      <c r="M42" s="341">
        <f>SUM(J42*K42)</f>
        <v>0</v>
      </c>
      <c r="N42" s="338"/>
      <c r="O42" s="338"/>
      <c r="P42" s="338"/>
      <c r="Q42" s="234"/>
      <c r="R42" s="200"/>
      <c r="S42" s="235"/>
      <c r="T42" s="236"/>
      <c r="U42" s="201"/>
      <c r="V42" s="201"/>
      <c r="W42" s="237"/>
      <c r="X42" s="237"/>
      <c r="Y42" s="237"/>
      <c r="Z42" s="238"/>
      <c r="AA42" s="201"/>
      <c r="AB42" s="201"/>
      <c r="AC42" s="201"/>
      <c r="AD42" s="201"/>
      <c r="AE42" s="201"/>
      <c r="AF42" s="201"/>
      <c r="AG42" s="201"/>
      <c r="AH42" s="201"/>
      <c r="AI42" s="201"/>
      <c r="AJ42" s="201"/>
      <c r="AK42" s="201"/>
      <c r="AL42" s="201"/>
      <c r="AM42" s="201"/>
      <c r="AN42" s="201"/>
      <c r="AO42" s="201"/>
      <c r="AP42" s="201"/>
      <c r="AQ42" s="239" t="s">
        <v>593</v>
      </c>
      <c r="AR42" s="201"/>
      <c r="AS42" s="239" t="s">
        <v>590</v>
      </c>
      <c r="AT42" s="239" t="s">
        <v>444</v>
      </c>
      <c r="AU42" s="201"/>
      <c r="AV42" s="201"/>
      <c r="AW42" s="201"/>
      <c r="AX42" s="201" t="s">
        <v>588</v>
      </c>
      <c r="AY42" s="201"/>
      <c r="AZ42" s="201"/>
      <c r="BA42" s="201"/>
      <c r="BB42" s="201"/>
      <c r="BC42" s="201"/>
      <c r="BD42" s="240">
        <v>1000</v>
      </c>
      <c r="BE42" s="240">
        <v>0</v>
      </c>
      <c r="BF42" s="240">
        <v>0</v>
      </c>
      <c r="BG42" s="240">
        <v>0</v>
      </c>
      <c r="BH42" s="240">
        <v>0</v>
      </c>
      <c r="BI42" s="239" t="s">
        <v>62</v>
      </c>
      <c r="BJ42" s="240">
        <v>1000</v>
      </c>
      <c r="BK42" s="239" t="s">
        <v>593</v>
      </c>
      <c r="BL42" s="239" t="s">
        <v>633</v>
      </c>
    </row>
    <row r="43" spans="1:64" x14ac:dyDescent="0.25">
      <c r="A43" s="200"/>
      <c r="B43" s="201"/>
      <c r="C43" s="201"/>
      <c r="D43" s="201"/>
      <c r="E43" s="351" t="s">
        <v>634</v>
      </c>
      <c r="F43" s="352"/>
      <c r="G43" s="352"/>
      <c r="H43" s="352"/>
      <c r="I43" s="352"/>
      <c r="J43" s="352"/>
      <c r="K43" s="352"/>
      <c r="L43" s="352"/>
      <c r="M43" s="352"/>
      <c r="N43" s="352"/>
      <c r="O43" s="352"/>
      <c r="P43" s="352"/>
      <c r="Q43" s="352"/>
      <c r="R43" s="200"/>
      <c r="S43" s="241"/>
      <c r="T43" s="201"/>
      <c r="U43" s="201"/>
      <c r="V43" s="201"/>
      <c r="W43" s="201"/>
      <c r="X43" s="201"/>
      <c r="Y43" s="201"/>
      <c r="Z43" s="242"/>
      <c r="AA43" s="201"/>
      <c r="AB43" s="201"/>
      <c r="AC43" s="201"/>
      <c r="AD43" s="201"/>
      <c r="AE43" s="201"/>
      <c r="AF43" s="201"/>
      <c r="AG43" s="201"/>
      <c r="AH43" s="201"/>
      <c r="AI43" s="201"/>
      <c r="AJ43" s="201"/>
      <c r="AK43" s="201"/>
      <c r="AL43" s="201"/>
      <c r="AM43" s="201"/>
      <c r="AN43" s="201"/>
      <c r="AO43" s="201"/>
      <c r="AP43" s="201"/>
      <c r="AQ43" s="201"/>
      <c r="AR43" s="201"/>
      <c r="AS43" s="201" t="s">
        <v>596</v>
      </c>
      <c r="AT43" s="201" t="s">
        <v>444</v>
      </c>
      <c r="AU43" s="201"/>
      <c r="AV43" s="201"/>
      <c r="AW43" s="201"/>
      <c r="AX43" s="201"/>
      <c r="AY43" s="201"/>
      <c r="AZ43" s="201"/>
      <c r="BA43" s="201"/>
      <c r="BB43" s="201"/>
      <c r="BC43" s="201"/>
      <c r="BD43" s="201"/>
      <c r="BE43" s="201"/>
      <c r="BF43" s="201"/>
      <c r="BG43" s="201"/>
      <c r="BH43" s="201"/>
      <c r="BI43" s="201"/>
      <c r="BJ43" s="201"/>
      <c r="BK43" s="201"/>
      <c r="BL43" s="201"/>
    </row>
    <row r="44" spans="1:64" x14ac:dyDescent="0.25">
      <c r="A44" s="200"/>
      <c r="B44" s="201"/>
      <c r="C44" s="201"/>
      <c r="D44" s="201"/>
      <c r="E44" s="355" t="s">
        <v>635</v>
      </c>
      <c r="F44" s="352"/>
      <c r="G44" s="352"/>
      <c r="H44" s="352"/>
      <c r="I44" s="352"/>
      <c r="J44" s="352"/>
      <c r="K44" s="352"/>
      <c r="L44" s="352"/>
      <c r="M44" s="352"/>
      <c r="N44" s="352"/>
      <c r="O44" s="352"/>
      <c r="P44" s="352"/>
      <c r="Q44" s="352"/>
      <c r="R44" s="200"/>
      <c r="S44" s="241"/>
      <c r="T44" s="201"/>
      <c r="U44" s="201"/>
      <c r="V44" s="201"/>
      <c r="W44" s="201"/>
      <c r="X44" s="201"/>
      <c r="Y44" s="201"/>
      <c r="Z44" s="242"/>
      <c r="AA44" s="201"/>
      <c r="AB44" s="201"/>
      <c r="AC44" s="201"/>
      <c r="AD44" s="201"/>
      <c r="AE44" s="201"/>
      <c r="AF44" s="201"/>
      <c r="AG44" s="201"/>
      <c r="AH44" s="201"/>
      <c r="AI44" s="201"/>
      <c r="AJ44" s="201"/>
      <c r="AK44" s="201"/>
      <c r="AL44" s="201"/>
      <c r="AM44" s="201"/>
      <c r="AN44" s="201"/>
      <c r="AO44" s="201"/>
      <c r="AP44" s="201"/>
      <c r="AQ44" s="201"/>
      <c r="AR44" s="201"/>
      <c r="AS44" s="201" t="s">
        <v>607</v>
      </c>
      <c r="AT44" s="201" t="s">
        <v>444</v>
      </c>
      <c r="AU44" s="201"/>
      <c r="AV44" s="201"/>
      <c r="AW44" s="201"/>
      <c r="AX44" s="201"/>
      <c r="AY44" s="201"/>
      <c r="AZ44" s="201"/>
      <c r="BA44" s="201"/>
      <c r="BB44" s="201"/>
      <c r="BC44" s="201"/>
      <c r="BD44" s="201"/>
      <c r="BE44" s="201"/>
      <c r="BF44" s="201"/>
      <c r="BG44" s="201"/>
      <c r="BH44" s="201"/>
      <c r="BI44" s="201"/>
      <c r="BJ44" s="201"/>
      <c r="BK44" s="201"/>
      <c r="BL44" s="201"/>
    </row>
    <row r="45" spans="1:64" ht="36" customHeight="1" x14ac:dyDescent="0.25">
      <c r="A45" s="200"/>
      <c r="B45" s="230" t="s">
        <v>636</v>
      </c>
      <c r="C45" s="230" t="s">
        <v>590</v>
      </c>
      <c r="D45" s="231" t="s">
        <v>637</v>
      </c>
      <c r="E45" s="337" t="s">
        <v>638</v>
      </c>
      <c r="F45" s="338"/>
      <c r="G45" s="338"/>
      <c r="H45" s="338"/>
      <c r="I45" s="232" t="s">
        <v>132</v>
      </c>
      <c r="J45" s="233">
        <v>540</v>
      </c>
      <c r="K45" s="339">
        <v>0</v>
      </c>
      <c r="L45" s="340"/>
      <c r="M45" s="341">
        <f>SUM(J45*K45)</f>
        <v>0</v>
      </c>
      <c r="N45" s="338"/>
      <c r="O45" s="338"/>
      <c r="P45" s="338"/>
      <c r="Q45" s="234"/>
      <c r="R45" s="200"/>
      <c r="S45" s="235"/>
      <c r="T45" s="236"/>
      <c r="U45" s="201"/>
      <c r="V45" s="201"/>
      <c r="W45" s="237"/>
      <c r="X45" s="237"/>
      <c r="Y45" s="237"/>
      <c r="Z45" s="238"/>
      <c r="AA45" s="201"/>
      <c r="AB45" s="201"/>
      <c r="AC45" s="201"/>
      <c r="AD45" s="201"/>
      <c r="AE45" s="201"/>
      <c r="AF45" s="201"/>
      <c r="AG45" s="201"/>
      <c r="AH45" s="201"/>
      <c r="AI45" s="201"/>
      <c r="AJ45" s="201"/>
      <c r="AK45" s="201"/>
      <c r="AL45" s="201"/>
      <c r="AM45" s="201"/>
      <c r="AN45" s="201"/>
      <c r="AO45" s="201"/>
      <c r="AP45" s="201"/>
      <c r="AQ45" s="239" t="s">
        <v>593</v>
      </c>
      <c r="AR45" s="201"/>
      <c r="AS45" s="239" t="s">
        <v>590</v>
      </c>
      <c r="AT45" s="239" t="s">
        <v>444</v>
      </c>
      <c r="AU45" s="201"/>
      <c r="AV45" s="201"/>
      <c r="AW45" s="201"/>
      <c r="AX45" s="201" t="s">
        <v>588</v>
      </c>
      <c r="AY45" s="201"/>
      <c r="AZ45" s="201"/>
      <c r="BA45" s="201"/>
      <c r="BB45" s="201"/>
      <c r="BC45" s="201"/>
      <c r="BD45" s="240">
        <v>27000</v>
      </c>
      <c r="BE45" s="240">
        <v>0</v>
      </c>
      <c r="BF45" s="240">
        <v>0</v>
      </c>
      <c r="BG45" s="240">
        <v>0</v>
      </c>
      <c r="BH45" s="240">
        <v>0</v>
      </c>
      <c r="BI45" s="239" t="s">
        <v>62</v>
      </c>
      <c r="BJ45" s="240">
        <v>27000</v>
      </c>
      <c r="BK45" s="239" t="s">
        <v>593</v>
      </c>
      <c r="BL45" s="239" t="s">
        <v>639</v>
      </c>
    </row>
    <row r="46" spans="1:64" ht="33.6" customHeight="1" x14ac:dyDescent="0.25">
      <c r="A46" s="200"/>
      <c r="B46" s="201"/>
      <c r="C46" s="201"/>
      <c r="D46" s="201"/>
      <c r="E46" s="351" t="s">
        <v>640</v>
      </c>
      <c r="F46" s="352"/>
      <c r="G46" s="352"/>
      <c r="H46" s="352"/>
      <c r="I46" s="352"/>
      <c r="J46" s="352"/>
      <c r="K46" s="352"/>
      <c r="L46" s="352"/>
      <c r="M46" s="352"/>
      <c r="N46" s="352"/>
      <c r="O46" s="352"/>
      <c r="P46" s="352"/>
      <c r="Q46" s="352"/>
      <c r="R46" s="200"/>
      <c r="S46" s="241"/>
      <c r="T46" s="201"/>
      <c r="U46" s="201"/>
      <c r="V46" s="201"/>
      <c r="W46" s="201"/>
      <c r="X46" s="201"/>
      <c r="Y46" s="201"/>
      <c r="Z46" s="242"/>
      <c r="AA46" s="201"/>
      <c r="AB46" s="201"/>
      <c r="AC46" s="201"/>
      <c r="AD46" s="201"/>
      <c r="AE46" s="201"/>
      <c r="AF46" s="201"/>
      <c r="AG46" s="201"/>
      <c r="AH46" s="201"/>
      <c r="AI46" s="201"/>
      <c r="AJ46" s="201"/>
      <c r="AK46" s="201"/>
      <c r="AL46" s="201"/>
      <c r="AM46" s="201"/>
      <c r="AN46" s="201"/>
      <c r="AO46" s="201"/>
      <c r="AP46" s="201"/>
      <c r="AQ46" s="201"/>
      <c r="AR46" s="201"/>
      <c r="AS46" s="201" t="s">
        <v>596</v>
      </c>
      <c r="AT46" s="201" t="s">
        <v>444</v>
      </c>
      <c r="AU46" s="201"/>
      <c r="AV46" s="201"/>
      <c r="AW46" s="201"/>
      <c r="AX46" s="201"/>
      <c r="AY46" s="201"/>
      <c r="AZ46" s="201"/>
      <c r="BA46" s="201"/>
      <c r="BB46" s="201"/>
      <c r="BC46" s="201"/>
      <c r="BD46" s="201"/>
      <c r="BE46" s="201"/>
      <c r="BF46" s="201"/>
      <c r="BG46" s="201"/>
      <c r="BH46" s="201"/>
      <c r="BI46" s="201"/>
      <c r="BJ46" s="201"/>
      <c r="BK46" s="201"/>
      <c r="BL46" s="201"/>
    </row>
    <row r="47" spans="1:64" x14ac:dyDescent="0.25">
      <c r="A47" s="200"/>
      <c r="B47" s="201"/>
      <c r="C47" s="201"/>
      <c r="D47" s="201"/>
      <c r="E47" s="355" t="s">
        <v>641</v>
      </c>
      <c r="F47" s="352"/>
      <c r="G47" s="352"/>
      <c r="H47" s="352"/>
      <c r="I47" s="352"/>
      <c r="J47" s="352"/>
      <c r="K47" s="352"/>
      <c r="L47" s="352"/>
      <c r="M47" s="352"/>
      <c r="N47" s="352"/>
      <c r="O47" s="352"/>
      <c r="P47" s="352"/>
      <c r="Q47" s="352"/>
      <c r="R47" s="200"/>
      <c r="S47" s="241"/>
      <c r="T47" s="201"/>
      <c r="U47" s="201"/>
      <c r="V47" s="201"/>
      <c r="W47" s="201"/>
      <c r="X47" s="201"/>
      <c r="Y47" s="201"/>
      <c r="Z47" s="242"/>
      <c r="AA47" s="201"/>
      <c r="AB47" s="201"/>
      <c r="AC47" s="201"/>
      <c r="AD47" s="201"/>
      <c r="AE47" s="201"/>
      <c r="AF47" s="201"/>
      <c r="AG47" s="201"/>
      <c r="AH47" s="201"/>
      <c r="AI47" s="201"/>
      <c r="AJ47" s="201"/>
      <c r="AK47" s="201"/>
      <c r="AL47" s="201"/>
      <c r="AM47" s="201"/>
      <c r="AN47" s="201"/>
      <c r="AO47" s="201"/>
      <c r="AP47" s="201"/>
      <c r="AQ47" s="201"/>
      <c r="AR47" s="201"/>
      <c r="AS47" s="201" t="s">
        <v>607</v>
      </c>
      <c r="AT47" s="201" t="s">
        <v>444</v>
      </c>
      <c r="AU47" s="201"/>
      <c r="AV47" s="201"/>
      <c r="AW47" s="201"/>
      <c r="AX47" s="201"/>
      <c r="AY47" s="201"/>
      <c r="AZ47" s="201"/>
      <c r="BA47" s="201"/>
      <c r="BB47" s="201"/>
      <c r="BC47" s="201"/>
      <c r="BD47" s="201"/>
      <c r="BE47" s="201"/>
      <c r="BF47" s="201"/>
      <c r="BG47" s="201"/>
      <c r="BH47" s="201"/>
      <c r="BI47" s="201"/>
      <c r="BJ47" s="201"/>
      <c r="BK47" s="201"/>
      <c r="BL47" s="201"/>
    </row>
    <row r="48" spans="1:64" x14ac:dyDescent="0.25">
      <c r="A48" s="243"/>
      <c r="B48" s="201"/>
      <c r="C48" s="201"/>
      <c r="D48" s="244"/>
      <c r="E48" s="346" t="s">
        <v>597</v>
      </c>
      <c r="F48" s="347"/>
      <c r="G48" s="347"/>
      <c r="H48" s="347"/>
      <c r="I48" s="201"/>
      <c r="J48" s="244"/>
      <c r="K48" s="201"/>
      <c r="L48" s="201"/>
      <c r="M48" s="201"/>
      <c r="N48" s="201"/>
      <c r="O48" s="201"/>
      <c r="P48" s="201"/>
      <c r="Q48" s="201"/>
      <c r="R48" s="243"/>
      <c r="S48" s="245"/>
      <c r="T48" s="201"/>
      <c r="U48" s="201"/>
      <c r="V48" s="201"/>
      <c r="W48" s="201"/>
      <c r="X48" s="201"/>
      <c r="Y48" s="201"/>
      <c r="Z48" s="246"/>
      <c r="AA48" s="201"/>
      <c r="AB48" s="201"/>
      <c r="AC48" s="201"/>
      <c r="AD48" s="201"/>
      <c r="AE48" s="201"/>
      <c r="AF48" s="201"/>
      <c r="AG48" s="201"/>
      <c r="AH48" s="201"/>
      <c r="AI48" s="201"/>
      <c r="AJ48" s="201"/>
      <c r="AK48" s="201"/>
      <c r="AL48" s="201"/>
      <c r="AM48" s="201"/>
      <c r="AN48" s="201"/>
      <c r="AO48" s="201"/>
      <c r="AP48" s="201"/>
      <c r="AQ48" s="201"/>
      <c r="AR48" s="201"/>
      <c r="AS48" s="244" t="s">
        <v>137</v>
      </c>
      <c r="AT48" s="244" t="s">
        <v>444</v>
      </c>
      <c r="AU48" s="244" t="s">
        <v>62</v>
      </c>
      <c r="AV48" s="244" t="s">
        <v>585</v>
      </c>
      <c r="AW48" s="244" t="s">
        <v>587</v>
      </c>
      <c r="AX48" s="244" t="s">
        <v>588</v>
      </c>
      <c r="AY48" s="201"/>
      <c r="AZ48" s="201"/>
      <c r="BA48" s="201"/>
      <c r="BB48" s="201"/>
      <c r="BC48" s="201"/>
      <c r="BD48" s="201"/>
      <c r="BE48" s="201"/>
      <c r="BF48" s="201"/>
      <c r="BG48" s="201"/>
      <c r="BH48" s="201"/>
      <c r="BI48" s="201"/>
      <c r="BJ48" s="201"/>
      <c r="BK48" s="201"/>
      <c r="BL48" s="201"/>
    </row>
    <row r="49" spans="1:64" x14ac:dyDescent="0.25">
      <c r="A49" s="247"/>
      <c r="B49" s="201"/>
      <c r="C49" s="201"/>
      <c r="D49" s="248"/>
      <c r="E49" s="344" t="s">
        <v>642</v>
      </c>
      <c r="F49" s="345"/>
      <c r="G49" s="345"/>
      <c r="H49" s="345"/>
      <c r="I49" s="201"/>
      <c r="J49" s="249">
        <v>540</v>
      </c>
      <c r="K49" s="201"/>
      <c r="L49" s="201"/>
      <c r="M49" s="201"/>
      <c r="N49" s="201"/>
      <c r="O49" s="201"/>
      <c r="P49" s="201"/>
      <c r="Q49" s="201"/>
      <c r="R49" s="247"/>
      <c r="S49" s="250"/>
      <c r="T49" s="201"/>
      <c r="U49" s="201"/>
      <c r="V49" s="201"/>
      <c r="W49" s="201"/>
      <c r="X49" s="201"/>
      <c r="Y49" s="201"/>
      <c r="Z49" s="251"/>
      <c r="AA49" s="201"/>
      <c r="AB49" s="201"/>
      <c r="AC49" s="201"/>
      <c r="AD49" s="201"/>
      <c r="AE49" s="201"/>
      <c r="AF49" s="201"/>
      <c r="AG49" s="201"/>
      <c r="AH49" s="201"/>
      <c r="AI49" s="201"/>
      <c r="AJ49" s="201"/>
      <c r="AK49" s="201"/>
      <c r="AL49" s="201"/>
      <c r="AM49" s="201"/>
      <c r="AN49" s="201"/>
      <c r="AO49" s="201"/>
      <c r="AP49" s="201"/>
      <c r="AQ49" s="201"/>
      <c r="AR49" s="201"/>
      <c r="AS49" s="248" t="s">
        <v>137</v>
      </c>
      <c r="AT49" s="248" t="s">
        <v>444</v>
      </c>
      <c r="AU49" s="248" t="s">
        <v>444</v>
      </c>
      <c r="AV49" s="248" t="s">
        <v>585</v>
      </c>
      <c r="AW49" s="248" t="s">
        <v>62</v>
      </c>
      <c r="AX49" s="248" t="s">
        <v>588</v>
      </c>
      <c r="AY49" s="201"/>
      <c r="AZ49" s="201"/>
      <c r="BA49" s="201"/>
      <c r="BB49" s="201"/>
      <c r="BC49" s="201"/>
      <c r="BD49" s="201"/>
      <c r="BE49" s="201"/>
      <c r="BF49" s="201"/>
      <c r="BG49" s="201"/>
      <c r="BH49" s="201"/>
      <c r="BI49" s="201"/>
      <c r="BJ49" s="201"/>
      <c r="BK49" s="201"/>
      <c r="BL49" s="201"/>
    </row>
    <row r="50" spans="1:64" ht="16.2" x14ac:dyDescent="0.35">
      <c r="A50" s="221"/>
      <c r="B50" s="222"/>
      <c r="C50" s="223" t="s">
        <v>643</v>
      </c>
      <c r="D50" s="222"/>
      <c r="E50" s="222"/>
      <c r="F50" s="222"/>
      <c r="G50" s="222"/>
      <c r="H50" s="222"/>
      <c r="I50" s="222"/>
      <c r="J50" s="222"/>
      <c r="K50" s="222"/>
      <c r="L50" s="222"/>
      <c r="M50" s="356">
        <f>SUM(M51+M93)</f>
        <v>0</v>
      </c>
      <c r="N50" s="354"/>
      <c r="O50" s="354"/>
      <c r="P50" s="354"/>
      <c r="Q50" s="222"/>
      <c r="R50" s="221"/>
      <c r="S50" s="224"/>
      <c r="T50" s="222"/>
      <c r="U50" s="222"/>
      <c r="V50" s="225"/>
      <c r="W50" s="222"/>
      <c r="X50" s="225"/>
      <c r="Y50" s="222"/>
      <c r="Z50" s="226"/>
      <c r="AA50" s="222"/>
      <c r="AB50" s="222"/>
      <c r="AC50" s="222"/>
      <c r="AD50" s="222"/>
      <c r="AE50" s="222"/>
      <c r="AF50" s="222"/>
      <c r="AG50" s="222"/>
      <c r="AH50" s="222"/>
      <c r="AI50" s="222"/>
      <c r="AJ50" s="222"/>
      <c r="AK50" s="222"/>
      <c r="AL50" s="222"/>
      <c r="AM50" s="222"/>
      <c r="AN50" s="222"/>
      <c r="AO50" s="222"/>
      <c r="AP50" s="222"/>
      <c r="AQ50" s="227" t="s">
        <v>444</v>
      </c>
      <c r="AR50" s="222"/>
      <c r="AS50" s="227" t="s">
        <v>584</v>
      </c>
      <c r="AT50" s="227" t="s">
        <v>587</v>
      </c>
      <c r="AU50" s="222"/>
      <c r="AV50" s="222"/>
      <c r="AW50" s="222"/>
      <c r="AX50" s="227" t="s">
        <v>588</v>
      </c>
      <c r="AY50" s="222"/>
      <c r="AZ50" s="222"/>
      <c r="BA50" s="222"/>
      <c r="BB50" s="222"/>
      <c r="BC50" s="222"/>
      <c r="BD50" s="222"/>
      <c r="BE50" s="222"/>
      <c r="BF50" s="222"/>
      <c r="BG50" s="222"/>
      <c r="BH50" s="222"/>
      <c r="BI50" s="222"/>
      <c r="BJ50" s="228">
        <v>520910.1</v>
      </c>
      <c r="BK50" s="222"/>
      <c r="BL50" s="222"/>
    </row>
    <row r="51" spans="1:64" ht="14.4" x14ac:dyDescent="0.35">
      <c r="A51" s="221"/>
      <c r="B51" s="222"/>
      <c r="C51" s="229" t="s">
        <v>644</v>
      </c>
      <c r="D51" s="222"/>
      <c r="E51" s="222"/>
      <c r="F51" s="222"/>
      <c r="G51" s="222"/>
      <c r="H51" s="222"/>
      <c r="I51" s="222"/>
      <c r="J51" s="222"/>
      <c r="K51" s="222"/>
      <c r="L51" s="222"/>
      <c r="M51" s="353">
        <f>SUM(M52+M61+M70+M74+M75+M76+M77+M86+M91)</f>
        <v>0</v>
      </c>
      <c r="N51" s="354"/>
      <c r="O51" s="354"/>
      <c r="P51" s="354"/>
      <c r="Q51" s="222"/>
      <c r="R51" s="221"/>
      <c r="S51" s="224"/>
      <c r="T51" s="222"/>
      <c r="U51" s="222"/>
      <c r="V51" s="225"/>
      <c r="W51" s="222"/>
      <c r="X51" s="225"/>
      <c r="Y51" s="222"/>
      <c r="Z51" s="226"/>
      <c r="AA51" s="222"/>
      <c r="AB51" s="222"/>
      <c r="AC51" s="222"/>
      <c r="AD51" s="222"/>
      <c r="AE51" s="222"/>
      <c r="AF51" s="222"/>
      <c r="AG51" s="222"/>
      <c r="AH51" s="222"/>
      <c r="AI51" s="222"/>
      <c r="AJ51" s="222"/>
      <c r="AK51" s="222"/>
      <c r="AL51" s="222"/>
      <c r="AM51" s="222"/>
      <c r="AN51" s="222"/>
      <c r="AO51" s="222"/>
      <c r="AP51" s="222"/>
      <c r="AQ51" s="227" t="s">
        <v>444</v>
      </c>
      <c r="AR51" s="222"/>
      <c r="AS51" s="227" t="s">
        <v>584</v>
      </c>
      <c r="AT51" s="227" t="s">
        <v>62</v>
      </c>
      <c r="AU51" s="222"/>
      <c r="AV51" s="222"/>
      <c r="AW51" s="222"/>
      <c r="AX51" s="227" t="s">
        <v>588</v>
      </c>
      <c r="AY51" s="222"/>
      <c r="AZ51" s="222"/>
      <c r="BA51" s="222"/>
      <c r="BB51" s="222"/>
      <c r="BC51" s="222"/>
      <c r="BD51" s="222"/>
      <c r="BE51" s="222"/>
      <c r="BF51" s="222"/>
      <c r="BG51" s="222"/>
      <c r="BH51" s="222"/>
      <c r="BI51" s="222"/>
      <c r="BJ51" s="228">
        <v>496420.1</v>
      </c>
      <c r="BK51" s="222"/>
      <c r="BL51" s="222"/>
    </row>
    <row r="52" spans="1:64" ht="24" x14ac:dyDescent="0.25">
      <c r="A52" s="200"/>
      <c r="B52" s="230" t="s">
        <v>645</v>
      </c>
      <c r="C52" s="230" t="s">
        <v>590</v>
      </c>
      <c r="D52" s="231" t="s">
        <v>646</v>
      </c>
      <c r="E52" s="337" t="s">
        <v>647</v>
      </c>
      <c r="F52" s="338"/>
      <c r="G52" s="338"/>
      <c r="H52" s="338"/>
      <c r="I52" s="232" t="s">
        <v>132</v>
      </c>
      <c r="J52" s="233">
        <v>261.36</v>
      </c>
      <c r="K52" s="339">
        <v>0</v>
      </c>
      <c r="L52" s="340"/>
      <c r="M52" s="341">
        <f>SUM(J52*K52)</f>
        <v>0</v>
      </c>
      <c r="N52" s="338"/>
      <c r="O52" s="338"/>
      <c r="P52" s="338"/>
      <c r="Q52" s="234"/>
      <c r="R52" s="200"/>
      <c r="S52" s="235"/>
      <c r="T52" s="236"/>
      <c r="U52" s="201"/>
      <c r="V52" s="201"/>
      <c r="W52" s="237"/>
      <c r="X52" s="237"/>
      <c r="Y52" s="237"/>
      <c r="Z52" s="238"/>
      <c r="AA52" s="201"/>
      <c r="AB52" s="201"/>
      <c r="AC52" s="201"/>
      <c r="AD52" s="201"/>
      <c r="AE52" s="201"/>
      <c r="AF52" s="201"/>
      <c r="AG52" s="201"/>
      <c r="AH52" s="201"/>
      <c r="AI52" s="201"/>
      <c r="AJ52" s="201"/>
      <c r="AK52" s="201"/>
      <c r="AL52" s="201"/>
      <c r="AM52" s="201"/>
      <c r="AN52" s="201"/>
      <c r="AO52" s="201"/>
      <c r="AP52" s="201"/>
      <c r="AQ52" s="239" t="s">
        <v>648</v>
      </c>
      <c r="AR52" s="201"/>
      <c r="AS52" s="239" t="s">
        <v>590</v>
      </c>
      <c r="AT52" s="239" t="s">
        <v>444</v>
      </c>
      <c r="AU52" s="201"/>
      <c r="AV52" s="201"/>
      <c r="AW52" s="201"/>
      <c r="AX52" s="201" t="s">
        <v>588</v>
      </c>
      <c r="AY52" s="201"/>
      <c r="AZ52" s="201"/>
      <c r="BA52" s="201"/>
      <c r="BB52" s="201"/>
      <c r="BC52" s="201"/>
      <c r="BD52" s="240">
        <v>32670</v>
      </c>
      <c r="BE52" s="240">
        <v>0</v>
      </c>
      <c r="BF52" s="240">
        <v>0</v>
      </c>
      <c r="BG52" s="240">
        <v>0</v>
      </c>
      <c r="BH52" s="240">
        <v>0</v>
      </c>
      <c r="BI52" s="239" t="s">
        <v>62</v>
      </c>
      <c r="BJ52" s="240">
        <v>32670</v>
      </c>
      <c r="BK52" s="239" t="s">
        <v>648</v>
      </c>
      <c r="BL52" s="239" t="s">
        <v>649</v>
      </c>
    </row>
    <row r="53" spans="1:64" x14ac:dyDescent="0.25">
      <c r="A53" s="200"/>
      <c r="B53" s="201"/>
      <c r="C53" s="201"/>
      <c r="D53" s="201"/>
      <c r="E53" s="351" t="s">
        <v>650</v>
      </c>
      <c r="F53" s="352"/>
      <c r="G53" s="352"/>
      <c r="H53" s="352"/>
      <c r="I53" s="352"/>
      <c r="J53" s="352"/>
      <c r="K53" s="352"/>
      <c r="L53" s="352"/>
      <c r="M53" s="352"/>
      <c r="N53" s="352"/>
      <c r="O53" s="352"/>
      <c r="P53" s="352"/>
      <c r="Q53" s="352"/>
      <c r="R53" s="200"/>
      <c r="S53" s="241"/>
      <c r="T53" s="201"/>
      <c r="U53" s="201"/>
      <c r="V53" s="201"/>
      <c r="W53" s="201"/>
      <c r="X53" s="201"/>
      <c r="Y53" s="201"/>
      <c r="Z53" s="242"/>
      <c r="AA53" s="201"/>
      <c r="AB53" s="201"/>
      <c r="AC53" s="201"/>
      <c r="AD53" s="201"/>
      <c r="AE53" s="201"/>
      <c r="AF53" s="201"/>
      <c r="AG53" s="201"/>
      <c r="AH53" s="201"/>
      <c r="AI53" s="201"/>
      <c r="AJ53" s="201"/>
      <c r="AK53" s="201"/>
      <c r="AL53" s="201"/>
      <c r="AM53" s="201"/>
      <c r="AN53" s="201"/>
      <c r="AO53" s="201"/>
      <c r="AP53" s="201"/>
      <c r="AQ53" s="201"/>
      <c r="AR53" s="201"/>
      <c r="AS53" s="201" t="s">
        <v>596</v>
      </c>
      <c r="AT53" s="201" t="s">
        <v>444</v>
      </c>
      <c r="AU53" s="201"/>
      <c r="AV53" s="201"/>
      <c r="AW53" s="201"/>
      <c r="AX53" s="201"/>
      <c r="AY53" s="201"/>
      <c r="AZ53" s="201"/>
      <c r="BA53" s="201"/>
      <c r="BB53" s="201"/>
      <c r="BC53" s="201"/>
      <c r="BD53" s="201"/>
      <c r="BE53" s="201"/>
      <c r="BF53" s="201"/>
      <c r="BG53" s="201"/>
      <c r="BH53" s="201"/>
      <c r="BI53" s="201"/>
      <c r="BJ53" s="201"/>
      <c r="BK53" s="201"/>
      <c r="BL53" s="201"/>
    </row>
    <row r="54" spans="1:64" x14ac:dyDescent="0.25">
      <c r="A54" s="243"/>
      <c r="B54" s="201"/>
      <c r="C54" s="201"/>
      <c r="D54" s="244"/>
      <c r="E54" s="346" t="s">
        <v>597</v>
      </c>
      <c r="F54" s="347"/>
      <c r="G54" s="347"/>
      <c r="H54" s="347"/>
      <c r="I54" s="201"/>
      <c r="J54" s="244"/>
      <c r="K54" s="201"/>
      <c r="L54" s="201"/>
      <c r="M54" s="201"/>
      <c r="N54" s="201"/>
      <c r="O54" s="201"/>
      <c r="P54" s="201"/>
      <c r="Q54" s="201"/>
      <c r="R54" s="243"/>
      <c r="S54" s="245"/>
      <c r="T54" s="201"/>
      <c r="U54" s="201"/>
      <c r="V54" s="201"/>
      <c r="W54" s="201"/>
      <c r="X54" s="201"/>
      <c r="Y54" s="201"/>
      <c r="Z54" s="246"/>
      <c r="AA54" s="201"/>
      <c r="AB54" s="201"/>
      <c r="AC54" s="201"/>
      <c r="AD54" s="201"/>
      <c r="AE54" s="201"/>
      <c r="AF54" s="201"/>
      <c r="AG54" s="201"/>
      <c r="AH54" s="201"/>
      <c r="AI54" s="201"/>
      <c r="AJ54" s="201"/>
      <c r="AK54" s="201"/>
      <c r="AL54" s="201"/>
      <c r="AM54" s="201"/>
      <c r="AN54" s="201"/>
      <c r="AO54" s="201"/>
      <c r="AP54" s="201"/>
      <c r="AQ54" s="201"/>
      <c r="AR54" s="201"/>
      <c r="AS54" s="244" t="s">
        <v>137</v>
      </c>
      <c r="AT54" s="244" t="s">
        <v>444</v>
      </c>
      <c r="AU54" s="244" t="s">
        <v>62</v>
      </c>
      <c r="AV54" s="244" t="s">
        <v>585</v>
      </c>
      <c r="AW54" s="244" t="s">
        <v>587</v>
      </c>
      <c r="AX54" s="244" t="s">
        <v>588</v>
      </c>
      <c r="AY54" s="201"/>
      <c r="AZ54" s="201"/>
      <c r="BA54" s="201"/>
      <c r="BB54" s="201"/>
      <c r="BC54" s="201"/>
      <c r="BD54" s="201"/>
      <c r="BE54" s="201"/>
      <c r="BF54" s="201"/>
      <c r="BG54" s="201"/>
      <c r="BH54" s="201"/>
      <c r="BI54" s="201"/>
      <c r="BJ54" s="201"/>
      <c r="BK54" s="201"/>
      <c r="BL54" s="201"/>
    </row>
    <row r="55" spans="1:64" x14ac:dyDescent="0.25">
      <c r="A55" s="247"/>
      <c r="B55" s="201"/>
      <c r="C55" s="201"/>
      <c r="D55" s="248"/>
      <c r="E55" s="344" t="s">
        <v>651</v>
      </c>
      <c r="F55" s="345"/>
      <c r="G55" s="345"/>
      <c r="H55" s="345"/>
      <c r="I55" s="201"/>
      <c r="J55" s="249">
        <v>43.2</v>
      </c>
      <c r="K55" s="201"/>
      <c r="L55" s="201"/>
      <c r="M55" s="201"/>
      <c r="N55" s="201"/>
      <c r="O55" s="201"/>
      <c r="P55" s="201"/>
      <c r="Q55" s="201"/>
      <c r="R55" s="247"/>
      <c r="S55" s="250"/>
      <c r="T55" s="201"/>
      <c r="U55" s="201"/>
      <c r="V55" s="201"/>
      <c r="W55" s="201"/>
      <c r="X55" s="201"/>
      <c r="Y55" s="201"/>
      <c r="Z55" s="251"/>
      <c r="AA55" s="201"/>
      <c r="AB55" s="201"/>
      <c r="AC55" s="201"/>
      <c r="AD55" s="201"/>
      <c r="AE55" s="201"/>
      <c r="AF55" s="201"/>
      <c r="AG55" s="201"/>
      <c r="AH55" s="201"/>
      <c r="AI55" s="201"/>
      <c r="AJ55" s="201"/>
      <c r="AK55" s="201"/>
      <c r="AL55" s="201"/>
      <c r="AM55" s="201"/>
      <c r="AN55" s="201"/>
      <c r="AO55" s="201"/>
      <c r="AP55" s="201"/>
      <c r="AQ55" s="201"/>
      <c r="AR55" s="201"/>
      <c r="AS55" s="248" t="s">
        <v>137</v>
      </c>
      <c r="AT55" s="248" t="s">
        <v>444</v>
      </c>
      <c r="AU55" s="248" t="s">
        <v>444</v>
      </c>
      <c r="AV55" s="248" t="s">
        <v>585</v>
      </c>
      <c r="AW55" s="248" t="s">
        <v>587</v>
      </c>
      <c r="AX55" s="248" t="s">
        <v>588</v>
      </c>
      <c r="AY55" s="201"/>
      <c r="AZ55" s="201"/>
      <c r="BA55" s="201"/>
      <c r="BB55" s="201"/>
      <c r="BC55" s="201"/>
      <c r="BD55" s="201"/>
      <c r="BE55" s="201"/>
      <c r="BF55" s="201"/>
      <c r="BG55" s="201"/>
      <c r="BH55" s="201"/>
      <c r="BI55" s="201"/>
      <c r="BJ55" s="201"/>
      <c r="BK55" s="201"/>
      <c r="BL55" s="201"/>
    </row>
    <row r="56" spans="1:64" x14ac:dyDescent="0.25">
      <c r="A56" s="247"/>
      <c r="B56" s="201"/>
      <c r="C56" s="201"/>
      <c r="D56" s="248"/>
      <c r="E56" s="257" t="s">
        <v>652</v>
      </c>
      <c r="F56" s="248"/>
      <c r="G56" s="248"/>
      <c r="H56" s="248"/>
      <c r="I56" s="201"/>
      <c r="J56" s="249">
        <v>72</v>
      </c>
      <c r="K56" s="201"/>
      <c r="L56" s="201"/>
      <c r="M56" s="201"/>
      <c r="N56" s="201"/>
      <c r="O56" s="201"/>
      <c r="P56" s="201"/>
      <c r="Q56" s="201"/>
      <c r="R56" s="247"/>
      <c r="S56" s="250"/>
      <c r="T56" s="201"/>
      <c r="U56" s="201"/>
      <c r="V56" s="201"/>
      <c r="W56" s="201"/>
      <c r="X56" s="201"/>
      <c r="Y56" s="201"/>
      <c r="Z56" s="251"/>
      <c r="AA56" s="201"/>
      <c r="AB56" s="201"/>
      <c r="AC56" s="201"/>
      <c r="AD56" s="201"/>
      <c r="AE56" s="201"/>
      <c r="AF56" s="201"/>
      <c r="AG56" s="201"/>
      <c r="AH56" s="201"/>
      <c r="AI56" s="201"/>
      <c r="AJ56" s="201"/>
      <c r="AK56" s="201"/>
      <c r="AL56" s="201"/>
      <c r="AM56" s="201"/>
      <c r="AN56" s="201"/>
      <c r="AO56" s="201"/>
      <c r="AP56" s="201"/>
      <c r="AQ56" s="201"/>
      <c r="AR56" s="201"/>
      <c r="AS56" s="248"/>
      <c r="AT56" s="248"/>
      <c r="AU56" s="248"/>
      <c r="AV56" s="248"/>
      <c r="AW56" s="248"/>
      <c r="AX56" s="248"/>
      <c r="AY56" s="201"/>
      <c r="AZ56" s="201"/>
      <c r="BA56" s="201"/>
      <c r="BB56" s="201"/>
      <c r="BC56" s="201"/>
      <c r="BD56" s="201"/>
      <c r="BE56" s="201"/>
      <c r="BF56" s="201"/>
      <c r="BG56" s="201"/>
      <c r="BH56" s="201"/>
      <c r="BI56" s="201"/>
      <c r="BJ56" s="201"/>
      <c r="BK56" s="201"/>
      <c r="BL56" s="201"/>
    </row>
    <row r="57" spans="1:64" x14ac:dyDescent="0.25">
      <c r="A57" s="247"/>
      <c r="B57" s="201"/>
      <c r="C57" s="201"/>
      <c r="D57" s="248"/>
      <c r="E57" s="257" t="s">
        <v>653</v>
      </c>
      <c r="F57" s="248"/>
      <c r="G57" s="248"/>
      <c r="H57" s="248"/>
      <c r="I57" s="201"/>
      <c r="J57" s="249">
        <v>60.48</v>
      </c>
      <c r="K57" s="201"/>
      <c r="L57" s="201"/>
      <c r="M57" s="201"/>
      <c r="N57" s="201"/>
      <c r="O57" s="201"/>
      <c r="P57" s="201"/>
      <c r="Q57" s="201"/>
      <c r="R57" s="247"/>
      <c r="S57" s="250"/>
      <c r="T57" s="201"/>
      <c r="U57" s="201"/>
      <c r="V57" s="201"/>
      <c r="W57" s="201"/>
      <c r="X57" s="201"/>
      <c r="Y57" s="201"/>
      <c r="Z57" s="251"/>
      <c r="AA57" s="201"/>
      <c r="AB57" s="201"/>
      <c r="AC57" s="201"/>
      <c r="AD57" s="201"/>
      <c r="AE57" s="201"/>
      <c r="AF57" s="201"/>
      <c r="AG57" s="201"/>
      <c r="AH57" s="201"/>
      <c r="AI57" s="201"/>
      <c r="AJ57" s="201"/>
      <c r="AK57" s="201"/>
      <c r="AL57" s="201"/>
      <c r="AM57" s="201"/>
      <c r="AN57" s="201"/>
      <c r="AO57" s="201"/>
      <c r="AP57" s="201"/>
      <c r="AQ57" s="201"/>
      <c r="AR57" s="201"/>
      <c r="AS57" s="248"/>
      <c r="AT57" s="248"/>
      <c r="AU57" s="248"/>
      <c r="AV57" s="248"/>
      <c r="AW57" s="248"/>
      <c r="AX57" s="248"/>
      <c r="AY57" s="201"/>
      <c r="AZ57" s="201"/>
      <c r="BA57" s="201"/>
      <c r="BB57" s="201"/>
      <c r="BC57" s="201"/>
      <c r="BD57" s="201"/>
      <c r="BE57" s="201"/>
      <c r="BF57" s="201"/>
      <c r="BG57" s="201"/>
      <c r="BH57" s="201"/>
      <c r="BI57" s="201"/>
      <c r="BJ57" s="201"/>
      <c r="BK57" s="201"/>
      <c r="BL57" s="201"/>
    </row>
    <row r="58" spans="1:64" x14ac:dyDescent="0.25">
      <c r="A58" s="247"/>
      <c r="B58" s="201"/>
      <c r="C58" s="201"/>
      <c r="D58" s="248"/>
      <c r="E58" s="257" t="s">
        <v>654</v>
      </c>
      <c r="F58" s="248"/>
      <c r="G58" s="248"/>
      <c r="H58" s="248"/>
      <c r="I58" s="201"/>
      <c r="J58" s="249">
        <v>31.68</v>
      </c>
      <c r="K58" s="201"/>
      <c r="L58" s="201"/>
      <c r="M58" s="201"/>
      <c r="N58" s="201"/>
      <c r="O58" s="201"/>
      <c r="P58" s="201"/>
      <c r="Q58" s="201"/>
      <c r="R58" s="247"/>
      <c r="S58" s="250"/>
      <c r="T58" s="201"/>
      <c r="U58" s="201"/>
      <c r="V58" s="201"/>
      <c r="W58" s="201"/>
      <c r="X58" s="201"/>
      <c r="Y58" s="201"/>
      <c r="Z58" s="251"/>
      <c r="AA58" s="201"/>
      <c r="AB58" s="201"/>
      <c r="AC58" s="201"/>
      <c r="AD58" s="201"/>
      <c r="AE58" s="201"/>
      <c r="AF58" s="201"/>
      <c r="AG58" s="201"/>
      <c r="AH58" s="201"/>
      <c r="AI58" s="201"/>
      <c r="AJ58" s="201"/>
      <c r="AK58" s="201"/>
      <c r="AL58" s="201"/>
      <c r="AM58" s="201"/>
      <c r="AN58" s="201"/>
      <c r="AO58" s="201"/>
      <c r="AP58" s="201"/>
      <c r="AQ58" s="201"/>
      <c r="AR58" s="201"/>
      <c r="AS58" s="248"/>
      <c r="AT58" s="248"/>
      <c r="AU58" s="248"/>
      <c r="AV58" s="248"/>
      <c r="AW58" s="248"/>
      <c r="AX58" s="248"/>
      <c r="AY58" s="201"/>
      <c r="AZ58" s="201"/>
      <c r="BA58" s="201"/>
      <c r="BB58" s="201"/>
      <c r="BC58" s="201"/>
      <c r="BD58" s="201"/>
      <c r="BE58" s="201"/>
      <c r="BF58" s="201"/>
      <c r="BG58" s="201"/>
      <c r="BH58" s="201"/>
      <c r="BI58" s="201"/>
      <c r="BJ58" s="201"/>
      <c r="BK58" s="201"/>
      <c r="BL58" s="201"/>
    </row>
    <row r="59" spans="1:64" x14ac:dyDescent="0.25">
      <c r="A59" s="247"/>
      <c r="B59" s="201"/>
      <c r="C59" s="201"/>
      <c r="D59" s="248"/>
      <c r="E59" s="344" t="s">
        <v>655</v>
      </c>
      <c r="F59" s="345"/>
      <c r="G59" s="345"/>
      <c r="H59" s="345"/>
      <c r="I59" s="201"/>
      <c r="J59" s="249">
        <v>54</v>
      </c>
      <c r="K59" s="201"/>
      <c r="L59" s="201"/>
      <c r="M59" s="201"/>
      <c r="N59" s="201"/>
      <c r="O59" s="201"/>
      <c r="P59" s="201"/>
      <c r="Q59" s="201"/>
      <c r="R59" s="247"/>
      <c r="S59" s="250"/>
      <c r="T59" s="201"/>
      <c r="U59" s="201"/>
      <c r="V59" s="201"/>
      <c r="W59" s="201"/>
      <c r="X59" s="201"/>
      <c r="Y59" s="201"/>
      <c r="Z59" s="251"/>
      <c r="AA59" s="201"/>
      <c r="AB59" s="201"/>
      <c r="AC59" s="201"/>
      <c r="AD59" s="201"/>
      <c r="AE59" s="201"/>
      <c r="AF59" s="201"/>
      <c r="AG59" s="201"/>
      <c r="AH59" s="201"/>
      <c r="AI59" s="201"/>
      <c r="AJ59" s="201"/>
      <c r="AK59" s="201"/>
      <c r="AL59" s="201"/>
      <c r="AM59" s="201"/>
      <c r="AN59" s="201"/>
      <c r="AO59" s="201"/>
      <c r="AP59" s="201"/>
      <c r="AQ59" s="201"/>
      <c r="AR59" s="201"/>
      <c r="AS59" s="248" t="s">
        <v>137</v>
      </c>
      <c r="AT59" s="248" t="s">
        <v>444</v>
      </c>
      <c r="AU59" s="248" t="s">
        <v>444</v>
      </c>
      <c r="AV59" s="248" t="s">
        <v>585</v>
      </c>
      <c r="AW59" s="248" t="s">
        <v>587</v>
      </c>
      <c r="AX59" s="248" t="s">
        <v>588</v>
      </c>
      <c r="AY59" s="201"/>
      <c r="AZ59" s="201"/>
      <c r="BA59" s="201"/>
      <c r="BB59" s="201"/>
      <c r="BC59" s="201"/>
      <c r="BD59" s="201"/>
      <c r="BE59" s="201"/>
      <c r="BF59" s="201"/>
      <c r="BG59" s="201"/>
      <c r="BH59" s="201"/>
      <c r="BI59" s="201"/>
      <c r="BJ59" s="201"/>
      <c r="BK59" s="201"/>
      <c r="BL59" s="201"/>
    </row>
    <row r="60" spans="1:64" x14ac:dyDescent="0.25">
      <c r="A60" s="252"/>
      <c r="B60" s="201"/>
      <c r="C60" s="201"/>
      <c r="D60" s="253"/>
      <c r="E60" s="348" t="s">
        <v>600</v>
      </c>
      <c r="F60" s="349"/>
      <c r="G60" s="349"/>
      <c r="H60" s="349"/>
      <c r="I60" s="201"/>
      <c r="J60" s="254">
        <v>261.36</v>
      </c>
      <c r="K60" s="201"/>
      <c r="L60" s="201"/>
      <c r="M60" s="201"/>
      <c r="N60" s="201"/>
      <c r="O60" s="201"/>
      <c r="P60" s="201"/>
      <c r="Q60" s="201"/>
      <c r="R60" s="252"/>
      <c r="S60" s="255"/>
      <c r="T60" s="201"/>
      <c r="U60" s="201"/>
      <c r="V60" s="201"/>
      <c r="W60" s="201"/>
      <c r="X60" s="201"/>
      <c r="Y60" s="201"/>
      <c r="Z60" s="256"/>
      <c r="AA60" s="201"/>
      <c r="AB60" s="201"/>
      <c r="AC60" s="201"/>
      <c r="AD60" s="201"/>
      <c r="AE60" s="201"/>
      <c r="AF60" s="201"/>
      <c r="AG60" s="201"/>
      <c r="AH60" s="201"/>
      <c r="AI60" s="201"/>
      <c r="AJ60" s="201"/>
      <c r="AK60" s="201"/>
      <c r="AL60" s="201"/>
      <c r="AM60" s="201"/>
      <c r="AN60" s="201"/>
      <c r="AO60" s="201"/>
      <c r="AP60" s="201"/>
      <c r="AQ60" s="201"/>
      <c r="AR60" s="201"/>
      <c r="AS60" s="253" t="s">
        <v>137</v>
      </c>
      <c r="AT60" s="253" t="s">
        <v>444</v>
      </c>
      <c r="AU60" s="253" t="s">
        <v>593</v>
      </c>
      <c r="AV60" s="253" t="s">
        <v>585</v>
      </c>
      <c r="AW60" s="253" t="s">
        <v>62</v>
      </c>
      <c r="AX60" s="253" t="s">
        <v>588</v>
      </c>
      <c r="AY60" s="201"/>
      <c r="AZ60" s="201"/>
      <c r="BA60" s="201"/>
      <c r="BB60" s="201"/>
      <c r="BC60" s="201"/>
      <c r="BD60" s="201"/>
      <c r="BE60" s="201"/>
      <c r="BF60" s="201"/>
      <c r="BG60" s="201"/>
      <c r="BH60" s="201"/>
      <c r="BI60" s="201"/>
      <c r="BJ60" s="201"/>
      <c r="BK60" s="201"/>
      <c r="BL60" s="201"/>
    </row>
    <row r="61" spans="1:64" ht="32.4" customHeight="1" x14ac:dyDescent="0.25">
      <c r="A61" s="200"/>
      <c r="B61" s="230" t="s">
        <v>656</v>
      </c>
      <c r="C61" s="230" t="s">
        <v>590</v>
      </c>
      <c r="D61" s="231" t="s">
        <v>657</v>
      </c>
      <c r="E61" s="337" t="s">
        <v>658</v>
      </c>
      <c r="F61" s="338"/>
      <c r="G61" s="338"/>
      <c r="H61" s="338"/>
      <c r="I61" s="232" t="s">
        <v>132</v>
      </c>
      <c r="J61" s="233">
        <v>261.36</v>
      </c>
      <c r="K61" s="339">
        <v>0</v>
      </c>
      <c r="L61" s="340"/>
      <c r="M61" s="341">
        <f>SUM(J61*K61)</f>
        <v>0</v>
      </c>
      <c r="N61" s="338"/>
      <c r="O61" s="338"/>
      <c r="P61" s="338"/>
      <c r="Q61" s="234"/>
      <c r="R61" s="200"/>
      <c r="S61" s="235"/>
      <c r="T61" s="236"/>
      <c r="U61" s="201"/>
      <c r="V61" s="201"/>
      <c r="W61" s="237"/>
      <c r="X61" s="237"/>
      <c r="Y61" s="237"/>
      <c r="Z61" s="238"/>
      <c r="AA61" s="201"/>
      <c r="AB61" s="201"/>
      <c r="AC61" s="201"/>
      <c r="AD61" s="201"/>
      <c r="AE61" s="201"/>
      <c r="AF61" s="201"/>
      <c r="AG61" s="201"/>
      <c r="AH61" s="201"/>
      <c r="AI61" s="201"/>
      <c r="AJ61" s="201"/>
      <c r="AK61" s="201"/>
      <c r="AL61" s="201"/>
      <c r="AM61" s="201"/>
      <c r="AN61" s="201"/>
      <c r="AO61" s="201"/>
      <c r="AP61" s="201"/>
      <c r="AQ61" s="239" t="s">
        <v>648</v>
      </c>
      <c r="AR61" s="201"/>
      <c r="AS61" s="239" t="s">
        <v>590</v>
      </c>
      <c r="AT61" s="239" t="s">
        <v>444</v>
      </c>
      <c r="AU61" s="201"/>
      <c r="AV61" s="201"/>
      <c r="AW61" s="201"/>
      <c r="AX61" s="201" t="s">
        <v>588</v>
      </c>
      <c r="AY61" s="201"/>
      <c r="AZ61" s="201"/>
      <c r="BA61" s="201"/>
      <c r="BB61" s="201"/>
      <c r="BC61" s="201"/>
      <c r="BD61" s="240">
        <v>78408</v>
      </c>
      <c r="BE61" s="240">
        <v>0</v>
      </c>
      <c r="BF61" s="240">
        <v>0</v>
      </c>
      <c r="BG61" s="240">
        <v>0</v>
      </c>
      <c r="BH61" s="240">
        <v>0</v>
      </c>
      <c r="BI61" s="239" t="s">
        <v>62</v>
      </c>
      <c r="BJ61" s="240">
        <v>78408</v>
      </c>
      <c r="BK61" s="239" t="s">
        <v>648</v>
      </c>
      <c r="BL61" s="239" t="s">
        <v>659</v>
      </c>
    </row>
    <row r="62" spans="1:64" x14ac:dyDescent="0.25">
      <c r="A62" s="200"/>
      <c r="B62" s="201"/>
      <c r="C62" s="201"/>
      <c r="D62" s="201"/>
      <c r="E62" s="351" t="s">
        <v>660</v>
      </c>
      <c r="F62" s="352"/>
      <c r="G62" s="352"/>
      <c r="H62" s="352"/>
      <c r="I62" s="352"/>
      <c r="J62" s="352"/>
      <c r="K62" s="352"/>
      <c r="L62" s="352"/>
      <c r="M62" s="352"/>
      <c r="N62" s="352"/>
      <c r="O62" s="352"/>
      <c r="P62" s="352"/>
      <c r="Q62" s="352"/>
      <c r="R62" s="200"/>
      <c r="S62" s="241"/>
      <c r="T62" s="201"/>
      <c r="U62" s="201"/>
      <c r="V62" s="201"/>
      <c r="W62" s="201"/>
      <c r="X62" s="201"/>
      <c r="Y62" s="201"/>
      <c r="Z62" s="242"/>
      <c r="AA62" s="201"/>
      <c r="AB62" s="201"/>
      <c r="AC62" s="201"/>
      <c r="AD62" s="201"/>
      <c r="AE62" s="201"/>
      <c r="AF62" s="201"/>
      <c r="AG62" s="201"/>
      <c r="AH62" s="201"/>
      <c r="AI62" s="201"/>
      <c r="AJ62" s="201"/>
      <c r="AK62" s="201"/>
      <c r="AL62" s="201"/>
      <c r="AM62" s="201"/>
      <c r="AN62" s="201"/>
      <c r="AO62" s="201"/>
      <c r="AP62" s="201"/>
      <c r="AQ62" s="201"/>
      <c r="AR62" s="201"/>
      <c r="AS62" s="201" t="s">
        <v>596</v>
      </c>
      <c r="AT62" s="201" t="s">
        <v>444</v>
      </c>
      <c r="AU62" s="201"/>
      <c r="AV62" s="201"/>
      <c r="AW62" s="201"/>
      <c r="AX62" s="201"/>
      <c r="AY62" s="201"/>
      <c r="AZ62" s="201"/>
      <c r="BA62" s="201"/>
      <c r="BB62" s="201"/>
      <c r="BC62" s="201"/>
      <c r="BD62" s="201"/>
      <c r="BE62" s="201"/>
      <c r="BF62" s="201"/>
      <c r="BG62" s="201"/>
      <c r="BH62" s="201"/>
      <c r="BI62" s="201"/>
      <c r="BJ62" s="201"/>
      <c r="BK62" s="201"/>
      <c r="BL62" s="201"/>
    </row>
    <row r="63" spans="1:64" x14ac:dyDescent="0.25">
      <c r="A63" s="243"/>
      <c r="B63" s="201"/>
      <c r="C63" s="201"/>
      <c r="D63" s="244"/>
      <c r="E63" s="346" t="s">
        <v>597</v>
      </c>
      <c r="F63" s="347"/>
      <c r="G63" s="347"/>
      <c r="H63" s="347"/>
      <c r="I63" s="201"/>
      <c r="J63" s="244"/>
      <c r="K63" s="201"/>
      <c r="L63" s="201"/>
      <c r="M63" s="201"/>
      <c r="N63" s="201"/>
      <c r="O63" s="201"/>
      <c r="P63" s="201"/>
      <c r="Q63" s="201"/>
      <c r="R63" s="243"/>
      <c r="S63" s="245"/>
      <c r="T63" s="201"/>
      <c r="U63" s="201"/>
      <c r="V63" s="201"/>
      <c r="W63" s="201"/>
      <c r="X63" s="201"/>
      <c r="Y63" s="201"/>
      <c r="Z63" s="246"/>
      <c r="AA63" s="201"/>
      <c r="AB63" s="201"/>
      <c r="AC63" s="201"/>
      <c r="AD63" s="201"/>
      <c r="AE63" s="201"/>
      <c r="AF63" s="201"/>
      <c r="AG63" s="201"/>
      <c r="AH63" s="201"/>
      <c r="AI63" s="201"/>
      <c r="AJ63" s="201"/>
      <c r="AK63" s="201"/>
      <c r="AL63" s="201"/>
      <c r="AM63" s="201"/>
      <c r="AN63" s="201"/>
      <c r="AO63" s="201"/>
      <c r="AP63" s="201"/>
      <c r="AQ63" s="201"/>
      <c r="AR63" s="201"/>
      <c r="AS63" s="244" t="s">
        <v>137</v>
      </c>
      <c r="AT63" s="244" t="s">
        <v>444</v>
      </c>
      <c r="AU63" s="244" t="s">
        <v>62</v>
      </c>
      <c r="AV63" s="244" t="s">
        <v>585</v>
      </c>
      <c r="AW63" s="244" t="s">
        <v>587</v>
      </c>
      <c r="AX63" s="244" t="s">
        <v>588</v>
      </c>
      <c r="AY63" s="201"/>
      <c r="AZ63" s="201"/>
      <c r="BA63" s="201"/>
      <c r="BB63" s="201"/>
      <c r="BC63" s="201"/>
      <c r="BD63" s="201"/>
      <c r="BE63" s="201"/>
      <c r="BF63" s="201"/>
      <c r="BG63" s="201"/>
      <c r="BH63" s="201"/>
      <c r="BI63" s="201"/>
      <c r="BJ63" s="201"/>
      <c r="BK63" s="201"/>
      <c r="BL63" s="201"/>
    </row>
    <row r="64" spans="1:64" x14ac:dyDescent="0.25">
      <c r="A64" s="247"/>
      <c r="B64" s="201"/>
      <c r="C64" s="201"/>
      <c r="D64" s="248"/>
      <c r="E64" s="344" t="s">
        <v>651</v>
      </c>
      <c r="F64" s="345"/>
      <c r="G64" s="345"/>
      <c r="H64" s="345"/>
      <c r="I64" s="201"/>
      <c r="J64" s="249">
        <v>43.2</v>
      </c>
      <c r="K64" s="201"/>
      <c r="L64" s="201"/>
      <c r="M64" s="201"/>
      <c r="N64" s="201"/>
      <c r="O64" s="201"/>
      <c r="P64" s="201"/>
      <c r="Q64" s="201"/>
      <c r="R64" s="247"/>
      <c r="S64" s="250"/>
      <c r="T64" s="201"/>
      <c r="U64" s="201"/>
      <c r="V64" s="201"/>
      <c r="W64" s="201"/>
      <c r="X64" s="201"/>
      <c r="Y64" s="201"/>
      <c r="Z64" s="251"/>
      <c r="AA64" s="201"/>
      <c r="AB64" s="201"/>
      <c r="AC64" s="201"/>
      <c r="AD64" s="201"/>
      <c r="AE64" s="201"/>
      <c r="AF64" s="201"/>
      <c r="AG64" s="201"/>
      <c r="AH64" s="201"/>
      <c r="AI64" s="201"/>
      <c r="AJ64" s="201"/>
      <c r="AK64" s="201"/>
      <c r="AL64" s="201"/>
      <c r="AM64" s="201"/>
      <c r="AN64" s="201"/>
      <c r="AO64" s="201"/>
      <c r="AP64" s="201"/>
      <c r="AQ64" s="201"/>
      <c r="AR64" s="201"/>
      <c r="AS64" s="248" t="s">
        <v>137</v>
      </c>
      <c r="AT64" s="248" t="s">
        <v>444</v>
      </c>
      <c r="AU64" s="248" t="s">
        <v>444</v>
      </c>
      <c r="AV64" s="248" t="s">
        <v>585</v>
      </c>
      <c r="AW64" s="248" t="s">
        <v>587</v>
      </c>
      <c r="AX64" s="248" t="s">
        <v>588</v>
      </c>
      <c r="AY64" s="201"/>
      <c r="AZ64" s="201"/>
      <c r="BA64" s="201"/>
      <c r="BB64" s="201"/>
      <c r="BC64" s="201"/>
      <c r="BD64" s="201"/>
      <c r="BE64" s="201"/>
      <c r="BF64" s="201"/>
      <c r="BG64" s="201"/>
      <c r="BH64" s="201"/>
      <c r="BI64" s="201"/>
      <c r="BJ64" s="201"/>
      <c r="BK64" s="201"/>
      <c r="BL64" s="201"/>
    </row>
    <row r="65" spans="1:64" x14ac:dyDescent="0.25">
      <c r="A65" s="247"/>
      <c r="B65" s="201"/>
      <c r="C65" s="201"/>
      <c r="D65" s="248"/>
      <c r="E65" s="257" t="s">
        <v>652</v>
      </c>
      <c r="F65" s="248"/>
      <c r="G65" s="248"/>
      <c r="H65" s="248"/>
      <c r="I65" s="201"/>
      <c r="J65" s="249">
        <v>72</v>
      </c>
      <c r="K65" s="201"/>
      <c r="L65" s="201"/>
      <c r="M65" s="201"/>
      <c r="N65" s="201"/>
      <c r="O65" s="201"/>
      <c r="P65" s="201"/>
      <c r="Q65" s="201"/>
      <c r="R65" s="247"/>
      <c r="S65" s="250"/>
      <c r="T65" s="201"/>
      <c r="U65" s="201"/>
      <c r="V65" s="201"/>
      <c r="W65" s="201"/>
      <c r="X65" s="201"/>
      <c r="Y65" s="201"/>
      <c r="Z65" s="251"/>
      <c r="AA65" s="201"/>
      <c r="AB65" s="201"/>
      <c r="AC65" s="201"/>
      <c r="AD65" s="201"/>
      <c r="AE65" s="201"/>
      <c r="AF65" s="201"/>
      <c r="AG65" s="201"/>
      <c r="AH65" s="201"/>
      <c r="AI65" s="201"/>
      <c r="AJ65" s="201"/>
      <c r="AK65" s="201"/>
      <c r="AL65" s="201"/>
      <c r="AM65" s="201"/>
      <c r="AN65" s="201"/>
      <c r="AO65" s="201"/>
      <c r="AP65" s="201"/>
      <c r="AQ65" s="201"/>
      <c r="AR65" s="201"/>
      <c r="AS65" s="248"/>
      <c r="AT65" s="248"/>
      <c r="AU65" s="248"/>
      <c r="AV65" s="248"/>
      <c r="AW65" s="248"/>
      <c r="AX65" s="248"/>
      <c r="AY65" s="201"/>
      <c r="AZ65" s="201"/>
      <c r="BA65" s="201"/>
      <c r="BB65" s="201"/>
      <c r="BC65" s="201"/>
      <c r="BD65" s="201"/>
      <c r="BE65" s="201"/>
      <c r="BF65" s="201"/>
      <c r="BG65" s="201"/>
      <c r="BH65" s="201"/>
      <c r="BI65" s="201"/>
      <c r="BJ65" s="201"/>
      <c r="BK65" s="201"/>
      <c r="BL65" s="201"/>
    </row>
    <row r="66" spans="1:64" x14ac:dyDescent="0.25">
      <c r="A66" s="247"/>
      <c r="B66" s="201"/>
      <c r="C66" s="201"/>
      <c r="D66" s="248"/>
      <c r="E66" s="257" t="s">
        <v>653</v>
      </c>
      <c r="F66" s="248"/>
      <c r="G66" s="248"/>
      <c r="H66" s="248"/>
      <c r="I66" s="201"/>
      <c r="J66" s="249">
        <v>60.48</v>
      </c>
      <c r="K66" s="201"/>
      <c r="L66" s="201"/>
      <c r="M66" s="201"/>
      <c r="N66" s="201"/>
      <c r="O66" s="201"/>
      <c r="P66" s="201"/>
      <c r="Q66" s="201"/>
      <c r="R66" s="247"/>
      <c r="S66" s="250"/>
      <c r="T66" s="201"/>
      <c r="U66" s="201"/>
      <c r="V66" s="201"/>
      <c r="W66" s="201"/>
      <c r="X66" s="201"/>
      <c r="Y66" s="201"/>
      <c r="Z66" s="251"/>
      <c r="AA66" s="201"/>
      <c r="AB66" s="201"/>
      <c r="AC66" s="201"/>
      <c r="AD66" s="201"/>
      <c r="AE66" s="201"/>
      <c r="AF66" s="201"/>
      <c r="AG66" s="201"/>
      <c r="AH66" s="201"/>
      <c r="AI66" s="201"/>
      <c r="AJ66" s="201"/>
      <c r="AK66" s="201"/>
      <c r="AL66" s="201"/>
      <c r="AM66" s="201"/>
      <c r="AN66" s="201"/>
      <c r="AO66" s="201"/>
      <c r="AP66" s="201"/>
      <c r="AQ66" s="201"/>
      <c r="AR66" s="201"/>
      <c r="AS66" s="248"/>
      <c r="AT66" s="248"/>
      <c r="AU66" s="248"/>
      <c r="AV66" s="248"/>
      <c r="AW66" s="248"/>
      <c r="AX66" s="248"/>
      <c r="AY66" s="201"/>
      <c r="AZ66" s="201"/>
      <c r="BA66" s="201"/>
      <c r="BB66" s="201"/>
      <c r="BC66" s="201"/>
      <c r="BD66" s="201"/>
      <c r="BE66" s="201"/>
      <c r="BF66" s="201"/>
      <c r="BG66" s="201"/>
      <c r="BH66" s="201"/>
      <c r="BI66" s="201"/>
      <c r="BJ66" s="201"/>
      <c r="BK66" s="201"/>
      <c r="BL66" s="201"/>
    </row>
    <row r="67" spans="1:64" x14ac:dyDescent="0.25">
      <c r="A67" s="247"/>
      <c r="B67" s="201"/>
      <c r="C67" s="201"/>
      <c r="D67" s="248"/>
      <c r="E67" s="257" t="s">
        <v>654</v>
      </c>
      <c r="F67" s="248"/>
      <c r="G67" s="248"/>
      <c r="H67" s="248"/>
      <c r="I67" s="201"/>
      <c r="J67" s="249">
        <v>31.68</v>
      </c>
      <c r="K67" s="201"/>
      <c r="L67" s="201"/>
      <c r="M67" s="201"/>
      <c r="N67" s="201"/>
      <c r="O67" s="201"/>
      <c r="P67" s="201"/>
      <c r="Q67" s="201"/>
      <c r="R67" s="247"/>
      <c r="S67" s="250"/>
      <c r="T67" s="201"/>
      <c r="U67" s="201"/>
      <c r="V67" s="201"/>
      <c r="W67" s="201"/>
      <c r="X67" s="201"/>
      <c r="Y67" s="201"/>
      <c r="Z67" s="251"/>
      <c r="AA67" s="201"/>
      <c r="AB67" s="201"/>
      <c r="AC67" s="201"/>
      <c r="AD67" s="201"/>
      <c r="AE67" s="201"/>
      <c r="AF67" s="201"/>
      <c r="AG67" s="201"/>
      <c r="AH67" s="201"/>
      <c r="AI67" s="201"/>
      <c r="AJ67" s="201"/>
      <c r="AK67" s="201"/>
      <c r="AL67" s="201"/>
      <c r="AM67" s="201"/>
      <c r="AN67" s="201"/>
      <c r="AO67" s="201"/>
      <c r="AP67" s="201"/>
      <c r="AQ67" s="201"/>
      <c r="AR67" s="201"/>
      <c r="AS67" s="248"/>
      <c r="AT67" s="248"/>
      <c r="AU67" s="248"/>
      <c r="AV67" s="248"/>
      <c r="AW67" s="248"/>
      <c r="AX67" s="248"/>
      <c r="AY67" s="201"/>
      <c r="AZ67" s="201"/>
      <c r="BA67" s="201"/>
      <c r="BB67" s="201"/>
      <c r="BC67" s="201"/>
      <c r="BD67" s="201"/>
      <c r="BE67" s="201"/>
      <c r="BF67" s="201"/>
      <c r="BG67" s="201"/>
      <c r="BH67" s="201"/>
      <c r="BI67" s="201"/>
      <c r="BJ67" s="201"/>
      <c r="BK67" s="201"/>
      <c r="BL67" s="201"/>
    </row>
    <row r="68" spans="1:64" x14ac:dyDescent="0.25">
      <c r="A68" s="247"/>
      <c r="B68" s="201"/>
      <c r="C68" s="201"/>
      <c r="D68" s="248"/>
      <c r="E68" s="344" t="s">
        <v>655</v>
      </c>
      <c r="F68" s="345"/>
      <c r="G68" s="345"/>
      <c r="H68" s="345"/>
      <c r="I68" s="201"/>
      <c r="J68" s="249">
        <v>54</v>
      </c>
      <c r="K68" s="201"/>
      <c r="L68" s="201"/>
      <c r="M68" s="201"/>
      <c r="N68" s="201"/>
      <c r="O68" s="201"/>
      <c r="P68" s="201"/>
      <c r="Q68" s="201"/>
      <c r="R68" s="247"/>
      <c r="S68" s="250"/>
      <c r="T68" s="201"/>
      <c r="U68" s="201"/>
      <c r="V68" s="201"/>
      <c r="W68" s="201"/>
      <c r="X68" s="201"/>
      <c r="Y68" s="201"/>
      <c r="Z68" s="251"/>
      <c r="AA68" s="201"/>
      <c r="AB68" s="201"/>
      <c r="AC68" s="201"/>
      <c r="AD68" s="201"/>
      <c r="AE68" s="201"/>
      <c r="AF68" s="201"/>
      <c r="AG68" s="201"/>
      <c r="AH68" s="201"/>
      <c r="AI68" s="201"/>
      <c r="AJ68" s="201"/>
      <c r="AK68" s="201"/>
      <c r="AL68" s="201"/>
      <c r="AM68" s="201"/>
      <c r="AN68" s="201"/>
      <c r="AO68" s="201"/>
      <c r="AP68" s="201"/>
      <c r="AQ68" s="201"/>
      <c r="AR68" s="201"/>
      <c r="AS68" s="248" t="s">
        <v>137</v>
      </c>
      <c r="AT68" s="248" t="s">
        <v>444</v>
      </c>
      <c r="AU68" s="248" t="s">
        <v>444</v>
      </c>
      <c r="AV68" s="248" t="s">
        <v>585</v>
      </c>
      <c r="AW68" s="248" t="s">
        <v>587</v>
      </c>
      <c r="AX68" s="248" t="s">
        <v>588</v>
      </c>
      <c r="AY68" s="201"/>
      <c r="AZ68" s="201"/>
      <c r="BA68" s="201"/>
      <c r="BB68" s="201"/>
      <c r="BC68" s="201"/>
      <c r="BD68" s="201"/>
      <c r="BE68" s="201"/>
      <c r="BF68" s="201"/>
      <c r="BG68" s="201"/>
      <c r="BH68" s="201"/>
      <c r="BI68" s="201"/>
      <c r="BJ68" s="201"/>
      <c r="BK68" s="201"/>
      <c r="BL68" s="201"/>
    </row>
    <row r="69" spans="1:64" x14ac:dyDescent="0.25">
      <c r="A69" s="252"/>
      <c r="B69" s="201"/>
      <c r="C69" s="201"/>
      <c r="D69" s="253"/>
      <c r="E69" s="348" t="s">
        <v>600</v>
      </c>
      <c r="F69" s="349"/>
      <c r="G69" s="349"/>
      <c r="H69" s="349"/>
      <c r="I69" s="201"/>
      <c r="J69" s="254">
        <v>261.36</v>
      </c>
      <c r="K69" s="201"/>
      <c r="L69" s="201"/>
      <c r="M69" s="201"/>
      <c r="N69" s="201"/>
      <c r="O69" s="201"/>
      <c r="P69" s="201"/>
      <c r="Q69" s="201"/>
      <c r="R69" s="252"/>
      <c r="S69" s="255"/>
      <c r="T69" s="201"/>
      <c r="U69" s="201"/>
      <c r="V69" s="201"/>
      <c r="W69" s="201"/>
      <c r="X69" s="201"/>
      <c r="Y69" s="201"/>
      <c r="Z69" s="256"/>
      <c r="AA69" s="201"/>
      <c r="AB69" s="201"/>
      <c r="AC69" s="201"/>
      <c r="AD69" s="201"/>
      <c r="AE69" s="201"/>
      <c r="AF69" s="201"/>
      <c r="AG69" s="201"/>
      <c r="AH69" s="201"/>
      <c r="AI69" s="201"/>
      <c r="AJ69" s="201"/>
      <c r="AK69" s="201"/>
      <c r="AL69" s="201"/>
      <c r="AM69" s="201"/>
      <c r="AN69" s="201"/>
      <c r="AO69" s="201"/>
      <c r="AP69" s="201"/>
      <c r="AQ69" s="201"/>
      <c r="AR69" s="201"/>
      <c r="AS69" s="253" t="s">
        <v>137</v>
      </c>
      <c r="AT69" s="253" t="s">
        <v>444</v>
      </c>
      <c r="AU69" s="253" t="s">
        <v>593</v>
      </c>
      <c r="AV69" s="253" t="s">
        <v>585</v>
      </c>
      <c r="AW69" s="253" t="s">
        <v>62</v>
      </c>
      <c r="AX69" s="253" t="s">
        <v>588</v>
      </c>
      <c r="AY69" s="201"/>
      <c r="AZ69" s="201"/>
      <c r="BA69" s="201"/>
      <c r="BB69" s="201"/>
      <c r="BC69" s="201"/>
      <c r="BD69" s="201"/>
      <c r="BE69" s="201"/>
      <c r="BF69" s="201"/>
      <c r="BG69" s="201"/>
      <c r="BH69" s="201"/>
      <c r="BI69" s="201"/>
      <c r="BJ69" s="201"/>
      <c r="BK69" s="201"/>
      <c r="BL69" s="201"/>
    </row>
    <row r="70" spans="1:64" x14ac:dyDescent="0.25">
      <c r="A70" s="200"/>
      <c r="B70" s="230" t="s">
        <v>661</v>
      </c>
      <c r="C70" s="230" t="s">
        <v>590</v>
      </c>
      <c r="D70" s="231" t="s">
        <v>662</v>
      </c>
      <c r="E70" s="337" t="s">
        <v>663</v>
      </c>
      <c r="F70" s="338"/>
      <c r="G70" s="338"/>
      <c r="H70" s="338"/>
      <c r="I70" s="232" t="s">
        <v>664</v>
      </c>
      <c r="J70" s="233">
        <v>8</v>
      </c>
      <c r="K70" s="339">
        <v>0</v>
      </c>
      <c r="L70" s="340"/>
      <c r="M70" s="341">
        <f>SUM(J70*K70)</f>
        <v>0</v>
      </c>
      <c r="N70" s="338"/>
      <c r="O70" s="338"/>
      <c r="P70" s="338"/>
      <c r="Q70" s="234"/>
      <c r="R70" s="200"/>
      <c r="S70" s="235"/>
      <c r="T70" s="236"/>
      <c r="U70" s="201"/>
      <c r="V70" s="201"/>
      <c r="W70" s="237"/>
      <c r="X70" s="237"/>
      <c r="Y70" s="237"/>
      <c r="Z70" s="238"/>
      <c r="AA70" s="201"/>
      <c r="AB70" s="201"/>
      <c r="AC70" s="201"/>
      <c r="AD70" s="201"/>
      <c r="AE70" s="201"/>
      <c r="AF70" s="201"/>
      <c r="AG70" s="201"/>
      <c r="AH70" s="201"/>
      <c r="AI70" s="201"/>
      <c r="AJ70" s="201"/>
      <c r="AK70" s="201"/>
      <c r="AL70" s="201"/>
      <c r="AM70" s="201"/>
      <c r="AN70" s="201"/>
      <c r="AO70" s="201"/>
      <c r="AP70" s="201"/>
      <c r="AQ70" s="239" t="s">
        <v>593</v>
      </c>
      <c r="AR70" s="201"/>
      <c r="AS70" s="239" t="s">
        <v>590</v>
      </c>
      <c r="AT70" s="239" t="s">
        <v>444</v>
      </c>
      <c r="AU70" s="201"/>
      <c r="AV70" s="201"/>
      <c r="AW70" s="201"/>
      <c r="AX70" s="201" t="s">
        <v>588</v>
      </c>
      <c r="AY70" s="201"/>
      <c r="AZ70" s="201"/>
      <c r="BA70" s="201"/>
      <c r="BB70" s="201"/>
      <c r="BC70" s="201"/>
      <c r="BD70" s="240">
        <v>18400</v>
      </c>
      <c r="BE70" s="240">
        <v>0</v>
      </c>
      <c r="BF70" s="240">
        <v>0</v>
      </c>
      <c r="BG70" s="240">
        <v>0</v>
      </c>
      <c r="BH70" s="240">
        <v>0</v>
      </c>
      <c r="BI70" s="239" t="s">
        <v>62</v>
      </c>
      <c r="BJ70" s="240">
        <v>18400</v>
      </c>
      <c r="BK70" s="239" t="s">
        <v>593</v>
      </c>
      <c r="BL70" s="239" t="s">
        <v>665</v>
      </c>
    </row>
    <row r="71" spans="1:64" x14ac:dyDescent="0.25">
      <c r="A71" s="200"/>
      <c r="B71" s="201"/>
      <c r="C71" s="201"/>
      <c r="D71" s="201"/>
      <c r="E71" s="351" t="s">
        <v>663</v>
      </c>
      <c r="F71" s="352"/>
      <c r="G71" s="352"/>
      <c r="H71" s="352"/>
      <c r="I71" s="352"/>
      <c r="J71" s="352"/>
      <c r="K71" s="352"/>
      <c r="L71" s="352"/>
      <c r="M71" s="352"/>
      <c r="N71" s="352"/>
      <c r="O71" s="352"/>
      <c r="P71" s="352"/>
      <c r="Q71" s="352"/>
      <c r="R71" s="200"/>
      <c r="S71" s="241"/>
      <c r="T71" s="201"/>
      <c r="U71" s="201"/>
      <c r="V71" s="201"/>
      <c r="W71" s="201"/>
      <c r="X71" s="201"/>
      <c r="Y71" s="201"/>
      <c r="Z71" s="242"/>
      <c r="AA71" s="201"/>
      <c r="AB71" s="201"/>
      <c r="AC71" s="201"/>
      <c r="AD71" s="201"/>
      <c r="AE71" s="201"/>
      <c r="AF71" s="201"/>
      <c r="AG71" s="201"/>
      <c r="AH71" s="201"/>
      <c r="AI71" s="201"/>
      <c r="AJ71" s="201"/>
      <c r="AK71" s="201"/>
      <c r="AL71" s="201"/>
      <c r="AM71" s="201"/>
      <c r="AN71" s="201"/>
      <c r="AO71" s="201"/>
      <c r="AP71" s="201"/>
      <c r="AQ71" s="201"/>
      <c r="AR71" s="201"/>
      <c r="AS71" s="201" t="s">
        <v>596</v>
      </c>
      <c r="AT71" s="201" t="s">
        <v>444</v>
      </c>
      <c r="AU71" s="201"/>
      <c r="AV71" s="201"/>
      <c r="AW71" s="201"/>
      <c r="AX71" s="201"/>
      <c r="AY71" s="201"/>
      <c r="AZ71" s="201"/>
      <c r="BA71" s="201"/>
      <c r="BB71" s="201"/>
      <c r="BC71" s="201"/>
      <c r="BD71" s="201"/>
      <c r="BE71" s="201"/>
      <c r="BF71" s="201"/>
      <c r="BG71" s="201"/>
      <c r="BH71" s="201"/>
      <c r="BI71" s="201"/>
      <c r="BJ71" s="201"/>
      <c r="BK71" s="201"/>
      <c r="BL71" s="201"/>
    </row>
    <row r="72" spans="1:64" x14ac:dyDescent="0.25">
      <c r="A72" s="243"/>
      <c r="B72" s="201"/>
      <c r="C72" s="201"/>
      <c r="D72" s="244"/>
      <c r="E72" s="346" t="s">
        <v>666</v>
      </c>
      <c r="F72" s="347"/>
      <c r="G72" s="347"/>
      <c r="H72" s="347"/>
      <c r="I72" s="201"/>
      <c r="J72" s="244"/>
      <c r="K72" s="201"/>
      <c r="L72" s="201"/>
      <c r="M72" s="201"/>
      <c r="N72" s="201"/>
      <c r="O72" s="201"/>
      <c r="P72" s="201"/>
      <c r="Q72" s="201"/>
      <c r="R72" s="243"/>
      <c r="S72" s="245"/>
      <c r="T72" s="201"/>
      <c r="U72" s="201"/>
      <c r="V72" s="201"/>
      <c r="W72" s="201"/>
      <c r="X72" s="201"/>
      <c r="Y72" s="201"/>
      <c r="Z72" s="246"/>
      <c r="AA72" s="201"/>
      <c r="AB72" s="201"/>
      <c r="AC72" s="201"/>
      <c r="AD72" s="201"/>
      <c r="AE72" s="201"/>
      <c r="AF72" s="201"/>
      <c r="AG72" s="201"/>
      <c r="AH72" s="201"/>
      <c r="AI72" s="201"/>
      <c r="AJ72" s="201"/>
      <c r="AK72" s="201"/>
      <c r="AL72" s="201"/>
      <c r="AM72" s="201"/>
      <c r="AN72" s="201"/>
      <c r="AO72" s="201"/>
      <c r="AP72" s="201"/>
      <c r="AQ72" s="201"/>
      <c r="AR72" s="201"/>
      <c r="AS72" s="244" t="s">
        <v>137</v>
      </c>
      <c r="AT72" s="244" t="s">
        <v>444</v>
      </c>
      <c r="AU72" s="244" t="s">
        <v>62</v>
      </c>
      <c r="AV72" s="244" t="s">
        <v>585</v>
      </c>
      <c r="AW72" s="244" t="s">
        <v>587</v>
      </c>
      <c r="AX72" s="244" t="s">
        <v>588</v>
      </c>
      <c r="AY72" s="201"/>
      <c r="AZ72" s="201"/>
      <c r="BA72" s="201"/>
      <c r="BB72" s="201"/>
      <c r="BC72" s="201"/>
      <c r="BD72" s="201"/>
      <c r="BE72" s="201"/>
      <c r="BF72" s="201"/>
      <c r="BG72" s="201"/>
      <c r="BH72" s="201"/>
      <c r="BI72" s="201"/>
      <c r="BJ72" s="201"/>
      <c r="BK72" s="201"/>
      <c r="BL72" s="201"/>
    </row>
    <row r="73" spans="1:64" x14ac:dyDescent="0.25">
      <c r="A73" s="247"/>
      <c r="B73" s="201"/>
      <c r="C73" s="201"/>
      <c r="D73" s="248"/>
      <c r="E73" s="344" t="s">
        <v>636</v>
      </c>
      <c r="F73" s="345"/>
      <c r="G73" s="345"/>
      <c r="H73" s="345"/>
      <c r="I73" s="201"/>
      <c r="J73" s="249">
        <v>8</v>
      </c>
      <c r="K73" s="201"/>
      <c r="L73" s="201"/>
      <c r="M73" s="201"/>
      <c r="N73" s="201"/>
      <c r="O73" s="201"/>
      <c r="P73" s="201"/>
      <c r="Q73" s="201"/>
      <c r="R73" s="247"/>
      <c r="S73" s="250"/>
      <c r="T73" s="201"/>
      <c r="U73" s="201"/>
      <c r="V73" s="201"/>
      <c r="W73" s="201"/>
      <c r="X73" s="201"/>
      <c r="Y73" s="201"/>
      <c r="Z73" s="251"/>
      <c r="AA73" s="201"/>
      <c r="AB73" s="201"/>
      <c r="AC73" s="201"/>
      <c r="AD73" s="201"/>
      <c r="AE73" s="201"/>
      <c r="AF73" s="201"/>
      <c r="AG73" s="201"/>
      <c r="AH73" s="201"/>
      <c r="AI73" s="201"/>
      <c r="AJ73" s="201"/>
      <c r="AK73" s="201"/>
      <c r="AL73" s="201"/>
      <c r="AM73" s="201"/>
      <c r="AN73" s="201"/>
      <c r="AO73" s="201"/>
      <c r="AP73" s="201"/>
      <c r="AQ73" s="201"/>
      <c r="AR73" s="201"/>
      <c r="AS73" s="248" t="s">
        <v>137</v>
      </c>
      <c r="AT73" s="248" t="s">
        <v>444</v>
      </c>
      <c r="AU73" s="248" t="s">
        <v>444</v>
      </c>
      <c r="AV73" s="248" t="s">
        <v>585</v>
      </c>
      <c r="AW73" s="248" t="s">
        <v>62</v>
      </c>
      <c r="AX73" s="248" t="s">
        <v>588</v>
      </c>
      <c r="AY73" s="201"/>
      <c r="AZ73" s="201"/>
      <c r="BA73" s="201"/>
      <c r="BB73" s="201"/>
      <c r="BC73" s="201"/>
      <c r="BD73" s="201"/>
      <c r="BE73" s="201"/>
      <c r="BF73" s="201"/>
      <c r="BG73" s="201"/>
      <c r="BH73" s="201"/>
      <c r="BI73" s="201"/>
      <c r="BJ73" s="201"/>
      <c r="BK73" s="201"/>
      <c r="BL73" s="201"/>
    </row>
    <row r="74" spans="1:64" x14ac:dyDescent="0.25">
      <c r="A74" s="200"/>
      <c r="B74" s="230" t="s">
        <v>667</v>
      </c>
      <c r="C74" s="230" t="s">
        <v>590</v>
      </c>
      <c r="D74" s="231" t="s">
        <v>668</v>
      </c>
      <c r="E74" s="337" t="s">
        <v>669</v>
      </c>
      <c r="F74" s="338"/>
      <c r="G74" s="338"/>
      <c r="H74" s="338"/>
      <c r="I74" s="232" t="s">
        <v>664</v>
      </c>
      <c r="J74" s="233">
        <v>8</v>
      </c>
      <c r="K74" s="339">
        <v>0</v>
      </c>
      <c r="L74" s="340"/>
      <c r="M74" s="341">
        <f>SUM(J74*K74)</f>
        <v>0</v>
      </c>
      <c r="N74" s="338"/>
      <c r="O74" s="338"/>
      <c r="P74" s="338"/>
      <c r="Q74" s="234"/>
      <c r="R74" s="200"/>
      <c r="S74" s="235"/>
      <c r="T74" s="236"/>
      <c r="U74" s="201"/>
      <c r="V74" s="201"/>
      <c r="W74" s="237"/>
      <c r="X74" s="237"/>
      <c r="Y74" s="237"/>
      <c r="Z74" s="238"/>
      <c r="AA74" s="201"/>
      <c r="AB74" s="201"/>
      <c r="AC74" s="201"/>
      <c r="AD74" s="201"/>
      <c r="AE74" s="201"/>
      <c r="AF74" s="201"/>
      <c r="AG74" s="201"/>
      <c r="AH74" s="201"/>
      <c r="AI74" s="201"/>
      <c r="AJ74" s="201"/>
      <c r="AK74" s="201"/>
      <c r="AL74" s="201"/>
      <c r="AM74" s="201"/>
      <c r="AN74" s="201"/>
      <c r="AO74" s="201"/>
      <c r="AP74" s="201"/>
      <c r="AQ74" s="239" t="s">
        <v>593</v>
      </c>
      <c r="AR74" s="201"/>
      <c r="AS74" s="239" t="s">
        <v>590</v>
      </c>
      <c r="AT74" s="239" t="s">
        <v>444</v>
      </c>
      <c r="AU74" s="201"/>
      <c r="AV74" s="201"/>
      <c r="AW74" s="201"/>
      <c r="AX74" s="201" t="s">
        <v>588</v>
      </c>
      <c r="AY74" s="201"/>
      <c r="AZ74" s="201"/>
      <c r="BA74" s="201"/>
      <c r="BB74" s="201"/>
      <c r="BC74" s="201"/>
      <c r="BD74" s="240">
        <v>129600</v>
      </c>
      <c r="BE74" s="240">
        <v>0</v>
      </c>
      <c r="BF74" s="240">
        <v>0</v>
      </c>
      <c r="BG74" s="240">
        <v>0</v>
      </c>
      <c r="BH74" s="240">
        <v>0</v>
      </c>
      <c r="BI74" s="239" t="s">
        <v>62</v>
      </c>
      <c r="BJ74" s="240">
        <v>129600</v>
      </c>
      <c r="BK74" s="239" t="s">
        <v>593</v>
      </c>
      <c r="BL74" s="239" t="s">
        <v>670</v>
      </c>
    </row>
    <row r="75" spans="1:64" ht="24" x14ac:dyDescent="0.25">
      <c r="A75" s="200"/>
      <c r="B75" s="232" t="s">
        <v>648</v>
      </c>
      <c r="C75" s="232" t="s">
        <v>590</v>
      </c>
      <c r="D75" s="231" t="s">
        <v>671</v>
      </c>
      <c r="E75" s="337" t="s">
        <v>672</v>
      </c>
      <c r="F75" s="338"/>
      <c r="G75" s="338"/>
      <c r="H75" s="338"/>
      <c r="I75" s="232" t="s">
        <v>664</v>
      </c>
      <c r="J75" s="233">
        <v>11</v>
      </c>
      <c r="K75" s="339">
        <v>0</v>
      </c>
      <c r="L75" s="340"/>
      <c r="M75" s="341">
        <f>SUM(J75*K75)</f>
        <v>0</v>
      </c>
      <c r="N75" s="338"/>
      <c r="O75" s="338"/>
      <c r="P75" s="338"/>
      <c r="Q75" s="234"/>
      <c r="R75" s="200"/>
      <c r="S75" s="235"/>
      <c r="T75" s="236"/>
      <c r="U75" s="201"/>
      <c r="V75" s="201"/>
      <c r="W75" s="237"/>
      <c r="X75" s="237"/>
      <c r="Y75" s="237"/>
      <c r="Z75" s="238"/>
      <c r="AA75" s="201"/>
      <c r="AB75" s="201"/>
      <c r="AC75" s="201"/>
      <c r="AD75" s="201"/>
      <c r="AE75" s="201"/>
      <c r="AF75" s="201"/>
      <c r="AG75" s="201"/>
      <c r="AH75" s="201"/>
      <c r="AI75" s="201"/>
      <c r="AJ75" s="201"/>
      <c r="AK75" s="201"/>
      <c r="AL75" s="201"/>
      <c r="AM75" s="201"/>
      <c r="AN75" s="201"/>
      <c r="AO75" s="201"/>
      <c r="AP75" s="201"/>
      <c r="AQ75" s="239" t="s">
        <v>593</v>
      </c>
      <c r="AR75" s="201"/>
      <c r="AS75" s="239" t="s">
        <v>590</v>
      </c>
      <c r="AT75" s="239" t="s">
        <v>444</v>
      </c>
      <c r="AU75" s="201"/>
      <c r="AV75" s="201"/>
      <c r="AW75" s="201"/>
      <c r="AX75" s="239" t="s">
        <v>588</v>
      </c>
      <c r="AY75" s="201"/>
      <c r="AZ75" s="201"/>
      <c r="BA75" s="201"/>
      <c r="BB75" s="201"/>
      <c r="BC75" s="201"/>
      <c r="BD75" s="240">
        <v>101200</v>
      </c>
      <c r="BE75" s="240">
        <v>0</v>
      </c>
      <c r="BF75" s="240">
        <v>0</v>
      </c>
      <c r="BG75" s="240">
        <v>0</v>
      </c>
      <c r="BH75" s="240">
        <v>0</v>
      </c>
      <c r="BI75" s="239" t="s">
        <v>62</v>
      </c>
      <c r="BJ75" s="240">
        <v>101200</v>
      </c>
      <c r="BK75" s="239" t="s">
        <v>593</v>
      </c>
      <c r="BL75" s="239" t="s">
        <v>673</v>
      </c>
    </row>
    <row r="76" spans="1:64" x14ac:dyDescent="0.25">
      <c r="A76" s="200"/>
      <c r="B76" s="232" t="s">
        <v>674</v>
      </c>
      <c r="C76" s="232" t="s">
        <v>590</v>
      </c>
      <c r="D76" s="231" t="s">
        <v>675</v>
      </c>
      <c r="E76" s="337" t="s">
        <v>676</v>
      </c>
      <c r="F76" s="338"/>
      <c r="G76" s="338"/>
      <c r="H76" s="338"/>
      <c r="I76" s="232" t="s">
        <v>664</v>
      </c>
      <c r="J76" s="233">
        <v>11</v>
      </c>
      <c r="K76" s="339">
        <v>0</v>
      </c>
      <c r="L76" s="340"/>
      <c r="M76" s="341">
        <f>SUM(J76*K76)</f>
        <v>0</v>
      </c>
      <c r="N76" s="338"/>
      <c r="O76" s="338"/>
      <c r="P76" s="338"/>
      <c r="Q76" s="234"/>
      <c r="R76" s="200"/>
      <c r="S76" s="235"/>
      <c r="T76" s="236"/>
      <c r="U76" s="201"/>
      <c r="V76" s="201"/>
      <c r="W76" s="237"/>
      <c r="X76" s="237"/>
      <c r="Y76" s="237"/>
      <c r="Z76" s="238"/>
      <c r="AA76" s="201"/>
      <c r="AB76" s="201"/>
      <c r="AC76" s="201"/>
      <c r="AD76" s="201"/>
      <c r="AE76" s="201"/>
      <c r="AF76" s="201"/>
      <c r="AG76" s="201"/>
      <c r="AH76" s="201"/>
      <c r="AI76" s="201"/>
      <c r="AJ76" s="201"/>
      <c r="AK76" s="201"/>
      <c r="AL76" s="201"/>
      <c r="AM76" s="201"/>
      <c r="AN76" s="201"/>
      <c r="AO76" s="201"/>
      <c r="AP76" s="201"/>
      <c r="AQ76" s="239" t="s">
        <v>593</v>
      </c>
      <c r="AR76" s="201"/>
      <c r="AS76" s="239" t="s">
        <v>590</v>
      </c>
      <c r="AT76" s="239" t="s">
        <v>444</v>
      </c>
      <c r="AU76" s="201"/>
      <c r="AV76" s="201"/>
      <c r="AW76" s="201"/>
      <c r="AX76" s="239" t="s">
        <v>588</v>
      </c>
      <c r="AY76" s="201"/>
      <c r="AZ76" s="201"/>
      <c r="BA76" s="201"/>
      <c r="BB76" s="201"/>
      <c r="BC76" s="201"/>
      <c r="BD76" s="240">
        <v>78100</v>
      </c>
      <c r="BE76" s="240">
        <v>0</v>
      </c>
      <c r="BF76" s="240">
        <v>0</v>
      </c>
      <c r="BG76" s="240">
        <v>0</v>
      </c>
      <c r="BH76" s="240">
        <v>0</v>
      </c>
      <c r="BI76" s="239" t="s">
        <v>62</v>
      </c>
      <c r="BJ76" s="240">
        <v>78100</v>
      </c>
      <c r="BK76" s="239" t="s">
        <v>593</v>
      </c>
      <c r="BL76" s="239" t="s">
        <v>677</v>
      </c>
    </row>
    <row r="77" spans="1:64" ht="24" x14ac:dyDescent="0.25">
      <c r="A77" s="200"/>
      <c r="B77" s="232" t="s">
        <v>678</v>
      </c>
      <c r="C77" s="232" t="s">
        <v>590</v>
      </c>
      <c r="D77" s="231" t="s">
        <v>679</v>
      </c>
      <c r="E77" s="337" t="s">
        <v>680</v>
      </c>
      <c r="F77" s="338"/>
      <c r="G77" s="338"/>
      <c r="H77" s="338"/>
      <c r="I77" s="232" t="s">
        <v>132</v>
      </c>
      <c r="J77" s="233">
        <v>162</v>
      </c>
      <c r="K77" s="339">
        <v>0</v>
      </c>
      <c r="L77" s="340"/>
      <c r="M77" s="341">
        <f>SUM(J77*K77)</f>
        <v>0</v>
      </c>
      <c r="N77" s="338"/>
      <c r="O77" s="338"/>
      <c r="P77" s="338"/>
      <c r="Q77" s="234"/>
      <c r="R77" s="200"/>
      <c r="S77" s="235"/>
      <c r="T77" s="236"/>
      <c r="U77" s="201"/>
      <c r="V77" s="201"/>
      <c r="W77" s="237"/>
      <c r="X77" s="237"/>
      <c r="Y77" s="237"/>
      <c r="Z77" s="238"/>
      <c r="AA77" s="201"/>
      <c r="AB77" s="201"/>
      <c r="AC77" s="201"/>
      <c r="AD77" s="201"/>
      <c r="AE77" s="201"/>
      <c r="AF77" s="201"/>
      <c r="AG77" s="201"/>
      <c r="AH77" s="201"/>
      <c r="AI77" s="201"/>
      <c r="AJ77" s="201"/>
      <c r="AK77" s="201"/>
      <c r="AL77" s="201"/>
      <c r="AM77" s="201"/>
      <c r="AN77" s="201"/>
      <c r="AO77" s="201"/>
      <c r="AP77" s="201"/>
      <c r="AQ77" s="239" t="s">
        <v>593</v>
      </c>
      <c r="AR77" s="201"/>
      <c r="AS77" s="239" t="s">
        <v>590</v>
      </c>
      <c r="AT77" s="239" t="s">
        <v>444</v>
      </c>
      <c r="AU77" s="201"/>
      <c r="AV77" s="201"/>
      <c r="AW77" s="201"/>
      <c r="AX77" s="239" t="s">
        <v>588</v>
      </c>
      <c r="AY77" s="201"/>
      <c r="AZ77" s="201"/>
      <c r="BA77" s="201"/>
      <c r="BB77" s="201"/>
      <c r="BC77" s="201"/>
      <c r="BD77" s="240">
        <v>24300</v>
      </c>
      <c r="BE77" s="240">
        <v>0</v>
      </c>
      <c r="BF77" s="240">
        <v>0</v>
      </c>
      <c r="BG77" s="240">
        <v>0</v>
      </c>
      <c r="BH77" s="240">
        <v>0</v>
      </c>
      <c r="BI77" s="239" t="s">
        <v>62</v>
      </c>
      <c r="BJ77" s="240">
        <v>24300</v>
      </c>
      <c r="BK77" s="239" t="s">
        <v>593</v>
      </c>
      <c r="BL77" s="239" t="s">
        <v>681</v>
      </c>
    </row>
    <row r="78" spans="1:64" x14ac:dyDescent="0.25">
      <c r="A78" s="200"/>
      <c r="B78" s="201"/>
      <c r="C78" s="201"/>
      <c r="D78" s="201"/>
      <c r="E78" s="351" t="s">
        <v>680</v>
      </c>
      <c r="F78" s="352"/>
      <c r="G78" s="352"/>
      <c r="H78" s="352"/>
      <c r="I78" s="352"/>
      <c r="J78" s="352"/>
      <c r="K78" s="352"/>
      <c r="L78" s="352"/>
      <c r="M78" s="352"/>
      <c r="N78" s="352"/>
      <c r="O78" s="352"/>
      <c r="P78" s="352"/>
      <c r="Q78" s="352"/>
      <c r="R78" s="200"/>
      <c r="S78" s="241"/>
      <c r="T78" s="201"/>
      <c r="U78" s="201"/>
      <c r="V78" s="201"/>
      <c r="W78" s="201"/>
      <c r="X78" s="201"/>
      <c r="Y78" s="201"/>
      <c r="Z78" s="242"/>
      <c r="AA78" s="201"/>
      <c r="AB78" s="201"/>
      <c r="AC78" s="201"/>
      <c r="AD78" s="201"/>
      <c r="AE78" s="201"/>
      <c r="AF78" s="201"/>
      <c r="AG78" s="201"/>
      <c r="AH78" s="201"/>
      <c r="AI78" s="201"/>
      <c r="AJ78" s="201"/>
      <c r="AK78" s="201"/>
      <c r="AL78" s="201"/>
      <c r="AM78" s="201"/>
      <c r="AN78" s="201"/>
      <c r="AO78" s="201"/>
      <c r="AP78" s="201"/>
      <c r="AQ78" s="201"/>
      <c r="AR78" s="201"/>
      <c r="AS78" s="201" t="s">
        <v>596</v>
      </c>
      <c r="AT78" s="201" t="s">
        <v>444</v>
      </c>
      <c r="AU78" s="201"/>
      <c r="AV78" s="201"/>
      <c r="AW78" s="201"/>
      <c r="AX78" s="201"/>
      <c r="AY78" s="201"/>
      <c r="AZ78" s="201"/>
      <c r="BA78" s="201"/>
      <c r="BB78" s="201"/>
      <c r="BC78" s="201"/>
      <c r="BD78" s="201"/>
      <c r="BE78" s="201"/>
      <c r="BF78" s="201"/>
      <c r="BG78" s="201"/>
      <c r="BH78" s="201"/>
      <c r="BI78" s="201"/>
      <c r="BJ78" s="201"/>
      <c r="BK78" s="201"/>
      <c r="BL78" s="201"/>
    </row>
    <row r="79" spans="1:64" x14ac:dyDescent="0.25">
      <c r="A79" s="200"/>
      <c r="B79" s="201"/>
      <c r="C79" s="201"/>
      <c r="D79" s="201"/>
      <c r="E79" s="355" t="s">
        <v>682</v>
      </c>
      <c r="F79" s="352"/>
      <c r="G79" s="352"/>
      <c r="H79" s="352"/>
      <c r="I79" s="352"/>
      <c r="J79" s="352"/>
      <c r="K79" s="352"/>
      <c r="L79" s="352"/>
      <c r="M79" s="352"/>
      <c r="N79" s="352"/>
      <c r="O79" s="352"/>
      <c r="P79" s="352"/>
      <c r="Q79" s="352"/>
      <c r="R79" s="200"/>
      <c r="S79" s="241"/>
      <c r="T79" s="201"/>
      <c r="U79" s="201"/>
      <c r="V79" s="201"/>
      <c r="W79" s="201"/>
      <c r="X79" s="201"/>
      <c r="Y79" s="201"/>
      <c r="Z79" s="242"/>
      <c r="AA79" s="201"/>
      <c r="AB79" s="201"/>
      <c r="AC79" s="201"/>
      <c r="AD79" s="201"/>
      <c r="AE79" s="201"/>
      <c r="AF79" s="201"/>
      <c r="AG79" s="201"/>
      <c r="AH79" s="201"/>
      <c r="AI79" s="201"/>
      <c r="AJ79" s="201"/>
      <c r="AK79" s="201"/>
      <c r="AL79" s="201"/>
      <c r="AM79" s="201"/>
      <c r="AN79" s="201"/>
      <c r="AO79" s="201"/>
      <c r="AP79" s="201"/>
      <c r="AQ79" s="201"/>
      <c r="AR79" s="201"/>
      <c r="AS79" s="201" t="s">
        <v>683</v>
      </c>
      <c r="AT79" s="201" t="s">
        <v>444</v>
      </c>
      <c r="AU79" s="201"/>
      <c r="AV79" s="201"/>
      <c r="AW79" s="201"/>
      <c r="AX79" s="201"/>
      <c r="AY79" s="201"/>
      <c r="AZ79" s="201"/>
      <c r="BA79" s="201"/>
      <c r="BB79" s="201"/>
      <c r="BC79" s="201"/>
      <c r="BD79" s="201"/>
      <c r="BE79" s="201"/>
      <c r="BF79" s="201"/>
      <c r="BG79" s="201"/>
      <c r="BH79" s="201"/>
      <c r="BI79" s="201"/>
      <c r="BJ79" s="201"/>
      <c r="BK79" s="201"/>
      <c r="BL79" s="201"/>
    </row>
    <row r="80" spans="1:64" x14ac:dyDescent="0.25">
      <c r="A80" s="243"/>
      <c r="B80" s="201"/>
      <c r="C80" s="201"/>
      <c r="D80" s="244"/>
      <c r="E80" s="346" t="s">
        <v>684</v>
      </c>
      <c r="F80" s="347"/>
      <c r="G80" s="347"/>
      <c r="H80" s="347"/>
      <c r="I80" s="201"/>
      <c r="J80" s="244"/>
      <c r="K80" s="201"/>
      <c r="L80" s="201"/>
      <c r="M80" s="201"/>
      <c r="N80" s="201"/>
      <c r="O80" s="201"/>
      <c r="P80" s="201"/>
      <c r="Q80" s="201"/>
      <c r="R80" s="243"/>
      <c r="S80" s="245"/>
      <c r="T80" s="201"/>
      <c r="U80" s="201"/>
      <c r="V80" s="201"/>
      <c r="W80" s="201"/>
      <c r="X80" s="201"/>
      <c r="Y80" s="201"/>
      <c r="Z80" s="246"/>
      <c r="AA80" s="201"/>
      <c r="AB80" s="201"/>
      <c r="AC80" s="201"/>
      <c r="AD80" s="201"/>
      <c r="AE80" s="201"/>
      <c r="AF80" s="201"/>
      <c r="AG80" s="201"/>
      <c r="AH80" s="201"/>
      <c r="AI80" s="201"/>
      <c r="AJ80" s="201"/>
      <c r="AK80" s="201"/>
      <c r="AL80" s="201"/>
      <c r="AM80" s="201"/>
      <c r="AN80" s="201"/>
      <c r="AO80" s="201"/>
      <c r="AP80" s="201"/>
      <c r="AQ80" s="201"/>
      <c r="AR80" s="201"/>
      <c r="AS80" s="244" t="s">
        <v>137</v>
      </c>
      <c r="AT80" s="244" t="s">
        <v>444</v>
      </c>
      <c r="AU80" s="244" t="s">
        <v>62</v>
      </c>
      <c r="AV80" s="244" t="s">
        <v>585</v>
      </c>
      <c r="AW80" s="244" t="s">
        <v>587</v>
      </c>
      <c r="AX80" s="244" t="s">
        <v>588</v>
      </c>
      <c r="AY80" s="201"/>
      <c r="AZ80" s="201"/>
      <c r="BA80" s="201"/>
      <c r="BB80" s="201"/>
      <c r="BC80" s="201"/>
      <c r="BD80" s="201"/>
      <c r="BE80" s="201"/>
      <c r="BF80" s="201"/>
      <c r="BG80" s="201"/>
      <c r="BH80" s="201"/>
      <c r="BI80" s="201"/>
      <c r="BJ80" s="201"/>
      <c r="BK80" s="201"/>
      <c r="BL80" s="201"/>
    </row>
    <row r="81" spans="1:64" x14ac:dyDescent="0.25">
      <c r="A81" s="247"/>
      <c r="B81" s="201"/>
      <c r="C81" s="201"/>
      <c r="D81" s="248"/>
      <c r="E81" s="344" t="s">
        <v>685</v>
      </c>
      <c r="F81" s="345"/>
      <c r="G81" s="345"/>
      <c r="H81" s="345"/>
      <c r="I81" s="201"/>
      <c r="J81" s="249">
        <v>90</v>
      </c>
      <c r="K81" s="201"/>
      <c r="L81" s="201"/>
      <c r="M81" s="201"/>
      <c r="N81" s="201"/>
      <c r="O81" s="201"/>
      <c r="P81" s="201"/>
      <c r="Q81" s="201"/>
      <c r="R81" s="247"/>
      <c r="S81" s="250"/>
      <c r="T81" s="201"/>
      <c r="U81" s="201"/>
      <c r="V81" s="201"/>
      <c r="W81" s="201"/>
      <c r="X81" s="201"/>
      <c r="Y81" s="201"/>
      <c r="Z81" s="251"/>
      <c r="AA81" s="201"/>
      <c r="AB81" s="201"/>
      <c r="AC81" s="201"/>
      <c r="AD81" s="201"/>
      <c r="AE81" s="201"/>
      <c r="AF81" s="201"/>
      <c r="AG81" s="201"/>
      <c r="AH81" s="201"/>
      <c r="AI81" s="201"/>
      <c r="AJ81" s="201"/>
      <c r="AK81" s="201"/>
      <c r="AL81" s="201"/>
      <c r="AM81" s="201"/>
      <c r="AN81" s="201"/>
      <c r="AO81" s="201"/>
      <c r="AP81" s="201"/>
      <c r="AQ81" s="201"/>
      <c r="AR81" s="201"/>
      <c r="AS81" s="248" t="s">
        <v>137</v>
      </c>
      <c r="AT81" s="248" t="s">
        <v>444</v>
      </c>
      <c r="AU81" s="248" t="s">
        <v>444</v>
      </c>
      <c r="AV81" s="248" t="s">
        <v>585</v>
      </c>
      <c r="AW81" s="248" t="s">
        <v>587</v>
      </c>
      <c r="AX81" s="248" t="s">
        <v>588</v>
      </c>
      <c r="AY81" s="201"/>
      <c r="AZ81" s="201"/>
      <c r="BA81" s="201"/>
      <c r="BB81" s="201"/>
      <c r="BC81" s="201"/>
      <c r="BD81" s="201"/>
      <c r="BE81" s="201"/>
      <c r="BF81" s="201"/>
      <c r="BG81" s="201"/>
      <c r="BH81" s="201"/>
      <c r="BI81" s="201"/>
      <c r="BJ81" s="201"/>
      <c r="BK81" s="201"/>
      <c r="BL81" s="201"/>
    </row>
    <row r="82" spans="1:64" x14ac:dyDescent="0.25">
      <c r="A82" s="243"/>
      <c r="B82" s="201"/>
      <c r="C82" s="201"/>
      <c r="D82" s="244"/>
      <c r="E82" s="346" t="s">
        <v>686</v>
      </c>
      <c r="F82" s="347"/>
      <c r="G82" s="347"/>
      <c r="H82" s="347"/>
      <c r="I82" s="201"/>
      <c r="J82" s="244"/>
      <c r="K82" s="201"/>
      <c r="L82" s="201"/>
      <c r="M82" s="201"/>
      <c r="N82" s="201"/>
      <c r="O82" s="201"/>
      <c r="P82" s="201"/>
      <c r="Q82" s="201"/>
      <c r="R82" s="243"/>
      <c r="S82" s="245"/>
      <c r="T82" s="201"/>
      <c r="U82" s="201"/>
      <c r="V82" s="201"/>
      <c r="W82" s="201"/>
      <c r="X82" s="201"/>
      <c r="Y82" s="201"/>
      <c r="Z82" s="246"/>
      <c r="AA82" s="201"/>
      <c r="AB82" s="201"/>
      <c r="AC82" s="201"/>
      <c r="AD82" s="201"/>
      <c r="AE82" s="201"/>
      <c r="AF82" s="201"/>
      <c r="AG82" s="201"/>
      <c r="AH82" s="201"/>
      <c r="AI82" s="201"/>
      <c r="AJ82" s="201"/>
      <c r="AK82" s="201"/>
      <c r="AL82" s="201"/>
      <c r="AM82" s="201"/>
      <c r="AN82" s="201"/>
      <c r="AO82" s="201"/>
      <c r="AP82" s="201"/>
      <c r="AQ82" s="201"/>
      <c r="AR82" s="201"/>
      <c r="AS82" s="244" t="s">
        <v>137</v>
      </c>
      <c r="AT82" s="244" t="s">
        <v>444</v>
      </c>
      <c r="AU82" s="244" t="s">
        <v>62</v>
      </c>
      <c r="AV82" s="244" t="s">
        <v>585</v>
      </c>
      <c r="AW82" s="244" t="s">
        <v>587</v>
      </c>
      <c r="AX82" s="244" t="s">
        <v>588</v>
      </c>
      <c r="AY82" s="201"/>
      <c r="AZ82" s="201"/>
      <c r="BA82" s="201"/>
      <c r="BB82" s="201"/>
      <c r="BC82" s="201"/>
      <c r="BD82" s="201"/>
      <c r="BE82" s="201"/>
      <c r="BF82" s="201"/>
      <c r="BG82" s="201"/>
      <c r="BH82" s="201"/>
      <c r="BI82" s="201"/>
      <c r="BJ82" s="201"/>
      <c r="BK82" s="201"/>
      <c r="BL82" s="201"/>
    </row>
    <row r="83" spans="1:64" x14ac:dyDescent="0.25">
      <c r="A83" s="247"/>
      <c r="B83" s="201"/>
      <c r="C83" s="201"/>
      <c r="D83" s="248"/>
      <c r="E83" s="344" t="s">
        <v>687</v>
      </c>
      <c r="F83" s="345"/>
      <c r="G83" s="345"/>
      <c r="H83" s="345"/>
      <c r="I83" s="201"/>
      <c r="J83" s="249">
        <v>72</v>
      </c>
      <c r="K83" s="201"/>
      <c r="L83" s="201"/>
      <c r="M83" s="201"/>
      <c r="N83" s="201"/>
      <c r="O83" s="201"/>
      <c r="P83" s="201"/>
      <c r="Q83" s="201"/>
      <c r="R83" s="247"/>
      <c r="S83" s="250"/>
      <c r="T83" s="201"/>
      <c r="U83" s="201"/>
      <c r="V83" s="201"/>
      <c r="W83" s="201"/>
      <c r="X83" s="201"/>
      <c r="Y83" s="201"/>
      <c r="Z83" s="251"/>
      <c r="AA83" s="201"/>
      <c r="AB83" s="201"/>
      <c r="AC83" s="201"/>
      <c r="AD83" s="201"/>
      <c r="AE83" s="201"/>
      <c r="AF83" s="201"/>
      <c r="AG83" s="201"/>
      <c r="AH83" s="201"/>
      <c r="AI83" s="201"/>
      <c r="AJ83" s="201"/>
      <c r="AK83" s="201"/>
      <c r="AL83" s="201"/>
      <c r="AM83" s="201"/>
      <c r="AN83" s="201"/>
      <c r="AO83" s="201"/>
      <c r="AP83" s="201"/>
      <c r="AQ83" s="201"/>
      <c r="AR83" s="201"/>
      <c r="AS83" s="248" t="s">
        <v>137</v>
      </c>
      <c r="AT83" s="248" t="s">
        <v>444</v>
      </c>
      <c r="AU83" s="248" t="s">
        <v>444</v>
      </c>
      <c r="AV83" s="248" t="s">
        <v>585</v>
      </c>
      <c r="AW83" s="248" t="s">
        <v>587</v>
      </c>
      <c r="AX83" s="248" t="s">
        <v>588</v>
      </c>
      <c r="AY83" s="201"/>
      <c r="AZ83" s="201"/>
      <c r="BA83" s="201"/>
      <c r="BB83" s="201"/>
      <c r="BC83" s="201"/>
      <c r="BD83" s="201"/>
      <c r="BE83" s="201"/>
      <c r="BF83" s="201"/>
      <c r="BG83" s="201"/>
      <c r="BH83" s="201"/>
      <c r="BI83" s="201"/>
      <c r="BJ83" s="201"/>
      <c r="BK83" s="201"/>
      <c r="BL83" s="201"/>
    </row>
    <row r="84" spans="1:64" x14ac:dyDescent="0.25">
      <c r="A84" s="247"/>
      <c r="B84" s="201"/>
      <c r="C84" s="201"/>
      <c r="D84" s="248"/>
      <c r="E84" s="344"/>
      <c r="F84" s="345"/>
      <c r="G84" s="345"/>
      <c r="H84" s="345"/>
      <c r="I84" s="201"/>
      <c r="J84" s="249">
        <v>0</v>
      </c>
      <c r="K84" s="201"/>
      <c r="L84" s="201"/>
      <c r="M84" s="201"/>
      <c r="N84" s="201"/>
      <c r="O84" s="201"/>
      <c r="P84" s="201"/>
      <c r="Q84" s="201"/>
      <c r="R84" s="247"/>
      <c r="S84" s="250"/>
      <c r="T84" s="201"/>
      <c r="U84" s="201"/>
      <c r="V84" s="201"/>
      <c r="W84" s="201"/>
      <c r="X84" s="201"/>
      <c r="Y84" s="201"/>
      <c r="Z84" s="251"/>
      <c r="AA84" s="201"/>
      <c r="AB84" s="201"/>
      <c r="AC84" s="201"/>
      <c r="AD84" s="201"/>
      <c r="AE84" s="201"/>
      <c r="AF84" s="201"/>
      <c r="AG84" s="201"/>
      <c r="AH84" s="201"/>
      <c r="AI84" s="201"/>
      <c r="AJ84" s="201"/>
      <c r="AK84" s="201"/>
      <c r="AL84" s="201"/>
      <c r="AM84" s="201"/>
      <c r="AN84" s="201"/>
      <c r="AO84" s="201"/>
      <c r="AP84" s="201"/>
      <c r="AQ84" s="201"/>
      <c r="AR84" s="201"/>
      <c r="AS84" s="248" t="s">
        <v>137</v>
      </c>
      <c r="AT84" s="248" t="s">
        <v>444</v>
      </c>
      <c r="AU84" s="248" t="s">
        <v>444</v>
      </c>
      <c r="AV84" s="248" t="s">
        <v>585</v>
      </c>
      <c r="AW84" s="248" t="s">
        <v>587</v>
      </c>
      <c r="AX84" s="248" t="s">
        <v>588</v>
      </c>
      <c r="AY84" s="201"/>
      <c r="AZ84" s="201"/>
      <c r="BA84" s="201"/>
      <c r="BB84" s="201"/>
      <c r="BC84" s="201"/>
      <c r="BD84" s="201"/>
      <c r="BE84" s="201"/>
      <c r="BF84" s="201"/>
      <c r="BG84" s="201"/>
      <c r="BH84" s="201"/>
      <c r="BI84" s="201"/>
      <c r="BJ84" s="201"/>
      <c r="BK84" s="201"/>
      <c r="BL84" s="201"/>
    </row>
    <row r="85" spans="1:64" x14ac:dyDescent="0.25">
      <c r="A85" s="252"/>
      <c r="B85" s="201"/>
      <c r="C85" s="201"/>
      <c r="D85" s="253"/>
      <c r="E85" s="348" t="s">
        <v>600</v>
      </c>
      <c r="F85" s="349"/>
      <c r="G85" s="349"/>
      <c r="H85" s="349"/>
      <c r="I85" s="201"/>
      <c r="J85" s="254">
        <v>162</v>
      </c>
      <c r="K85" s="201"/>
      <c r="L85" s="201"/>
      <c r="M85" s="201"/>
      <c r="N85" s="201"/>
      <c r="O85" s="201"/>
      <c r="P85" s="201"/>
      <c r="Q85" s="201"/>
      <c r="R85" s="252"/>
      <c r="S85" s="255"/>
      <c r="T85" s="201"/>
      <c r="U85" s="201"/>
      <c r="V85" s="201"/>
      <c r="W85" s="201"/>
      <c r="X85" s="201"/>
      <c r="Y85" s="201"/>
      <c r="Z85" s="256"/>
      <c r="AA85" s="201"/>
      <c r="AB85" s="201"/>
      <c r="AC85" s="201"/>
      <c r="AD85" s="201"/>
      <c r="AE85" s="201"/>
      <c r="AF85" s="201"/>
      <c r="AG85" s="201"/>
      <c r="AH85" s="201"/>
      <c r="AI85" s="201"/>
      <c r="AJ85" s="201"/>
      <c r="AK85" s="201"/>
      <c r="AL85" s="201"/>
      <c r="AM85" s="201"/>
      <c r="AN85" s="201"/>
      <c r="AO85" s="201"/>
      <c r="AP85" s="201"/>
      <c r="AQ85" s="201"/>
      <c r="AR85" s="201"/>
      <c r="AS85" s="253" t="s">
        <v>137</v>
      </c>
      <c r="AT85" s="253" t="s">
        <v>444</v>
      </c>
      <c r="AU85" s="253" t="s">
        <v>593</v>
      </c>
      <c r="AV85" s="253" t="s">
        <v>585</v>
      </c>
      <c r="AW85" s="253" t="s">
        <v>62</v>
      </c>
      <c r="AX85" s="253" t="s">
        <v>588</v>
      </c>
      <c r="AY85" s="201"/>
      <c r="AZ85" s="201"/>
      <c r="BA85" s="201"/>
      <c r="BB85" s="201"/>
      <c r="BC85" s="201"/>
      <c r="BD85" s="201"/>
      <c r="BE85" s="201"/>
      <c r="BF85" s="201"/>
      <c r="BG85" s="201"/>
      <c r="BH85" s="201"/>
      <c r="BI85" s="201"/>
      <c r="BJ85" s="201"/>
      <c r="BK85" s="201"/>
      <c r="BL85" s="201"/>
    </row>
    <row r="86" spans="1:64" ht="24" x14ac:dyDescent="0.25">
      <c r="A86" s="200"/>
      <c r="B86" s="230" t="s">
        <v>688</v>
      </c>
      <c r="C86" s="230" t="s">
        <v>590</v>
      </c>
      <c r="D86" s="231" t="s">
        <v>689</v>
      </c>
      <c r="E86" s="337" t="s">
        <v>690</v>
      </c>
      <c r="F86" s="338"/>
      <c r="G86" s="338"/>
      <c r="H86" s="338"/>
      <c r="I86" s="232" t="s">
        <v>691</v>
      </c>
      <c r="J86" s="233">
        <v>160</v>
      </c>
      <c r="K86" s="339">
        <v>0</v>
      </c>
      <c r="L86" s="340"/>
      <c r="M86" s="341">
        <f>SUM(J86*K86)</f>
        <v>0</v>
      </c>
      <c r="N86" s="338"/>
      <c r="O86" s="338"/>
      <c r="P86" s="338"/>
      <c r="Q86" s="234"/>
      <c r="R86" s="200"/>
      <c r="S86" s="235"/>
      <c r="T86" s="236"/>
      <c r="U86" s="201"/>
      <c r="V86" s="201"/>
      <c r="W86" s="237"/>
      <c r="X86" s="237"/>
      <c r="Y86" s="237"/>
      <c r="Z86" s="238"/>
      <c r="AA86" s="201"/>
      <c r="AB86" s="201"/>
      <c r="AC86" s="201"/>
      <c r="AD86" s="201"/>
      <c r="AE86" s="201"/>
      <c r="AF86" s="201"/>
      <c r="AG86" s="201"/>
      <c r="AH86" s="201"/>
      <c r="AI86" s="201"/>
      <c r="AJ86" s="201"/>
      <c r="AK86" s="201"/>
      <c r="AL86" s="201"/>
      <c r="AM86" s="201"/>
      <c r="AN86" s="201"/>
      <c r="AO86" s="201"/>
      <c r="AP86" s="201"/>
      <c r="AQ86" s="239" t="s">
        <v>593</v>
      </c>
      <c r="AR86" s="201"/>
      <c r="AS86" s="239" t="s">
        <v>590</v>
      </c>
      <c r="AT86" s="239" t="s">
        <v>444</v>
      </c>
      <c r="AU86" s="201"/>
      <c r="AV86" s="201"/>
      <c r="AW86" s="201"/>
      <c r="AX86" s="201" t="s">
        <v>588</v>
      </c>
      <c r="AY86" s="201"/>
      <c r="AZ86" s="201"/>
      <c r="BA86" s="201"/>
      <c r="BB86" s="201"/>
      <c r="BC86" s="201"/>
      <c r="BD86" s="240">
        <v>32000</v>
      </c>
      <c r="BE86" s="240">
        <v>0</v>
      </c>
      <c r="BF86" s="240">
        <v>0</v>
      </c>
      <c r="BG86" s="240">
        <v>0</v>
      </c>
      <c r="BH86" s="240">
        <v>0</v>
      </c>
      <c r="BI86" s="239" t="s">
        <v>62</v>
      </c>
      <c r="BJ86" s="240">
        <v>32000</v>
      </c>
      <c r="BK86" s="239" t="s">
        <v>593</v>
      </c>
      <c r="BL86" s="239" t="s">
        <v>692</v>
      </c>
    </row>
    <row r="87" spans="1:64" x14ac:dyDescent="0.25">
      <c r="A87" s="200"/>
      <c r="B87" s="201"/>
      <c r="C87" s="201"/>
      <c r="D87" s="201"/>
      <c r="E87" s="351" t="s">
        <v>690</v>
      </c>
      <c r="F87" s="352"/>
      <c r="G87" s="352"/>
      <c r="H87" s="352"/>
      <c r="I87" s="352"/>
      <c r="J87" s="352"/>
      <c r="K87" s="352"/>
      <c r="L87" s="352"/>
      <c r="M87" s="352"/>
      <c r="N87" s="352"/>
      <c r="O87" s="352"/>
      <c r="P87" s="352"/>
      <c r="Q87" s="352"/>
      <c r="R87" s="200"/>
      <c r="S87" s="241"/>
      <c r="T87" s="201"/>
      <c r="U87" s="201"/>
      <c r="V87" s="201"/>
      <c r="W87" s="201"/>
      <c r="X87" s="201"/>
      <c r="Y87" s="201"/>
      <c r="Z87" s="242"/>
      <c r="AA87" s="201"/>
      <c r="AB87" s="201"/>
      <c r="AC87" s="201"/>
      <c r="AD87" s="201"/>
      <c r="AE87" s="201"/>
      <c r="AF87" s="201"/>
      <c r="AG87" s="201"/>
      <c r="AH87" s="201"/>
      <c r="AI87" s="201"/>
      <c r="AJ87" s="201"/>
      <c r="AK87" s="201"/>
      <c r="AL87" s="201"/>
      <c r="AM87" s="201"/>
      <c r="AN87" s="201"/>
      <c r="AO87" s="201"/>
      <c r="AP87" s="201"/>
      <c r="AQ87" s="201"/>
      <c r="AR87" s="201"/>
      <c r="AS87" s="201" t="s">
        <v>596</v>
      </c>
      <c r="AT87" s="201" t="s">
        <v>444</v>
      </c>
      <c r="AU87" s="201"/>
      <c r="AV87" s="201"/>
      <c r="AW87" s="201"/>
      <c r="AX87" s="201"/>
      <c r="AY87" s="201"/>
      <c r="AZ87" s="201"/>
      <c r="BA87" s="201"/>
      <c r="BB87" s="201"/>
      <c r="BC87" s="201"/>
      <c r="BD87" s="201"/>
      <c r="BE87" s="201"/>
      <c r="BF87" s="201"/>
      <c r="BG87" s="201"/>
      <c r="BH87" s="201"/>
      <c r="BI87" s="201"/>
      <c r="BJ87" s="201"/>
      <c r="BK87" s="201"/>
      <c r="BL87" s="201"/>
    </row>
    <row r="88" spans="1:64" x14ac:dyDescent="0.25">
      <c r="A88" s="243"/>
      <c r="B88" s="201"/>
      <c r="C88" s="201"/>
      <c r="D88" s="244"/>
      <c r="E88" s="346" t="s">
        <v>693</v>
      </c>
      <c r="F88" s="347"/>
      <c r="G88" s="347"/>
      <c r="H88" s="347"/>
      <c r="I88" s="201"/>
      <c r="J88" s="244"/>
      <c r="K88" s="201"/>
      <c r="L88" s="201"/>
      <c r="M88" s="201"/>
      <c r="N88" s="201"/>
      <c r="O88" s="201"/>
      <c r="P88" s="201"/>
      <c r="Q88" s="201"/>
      <c r="R88" s="243"/>
      <c r="S88" s="245"/>
      <c r="T88" s="201"/>
      <c r="U88" s="201"/>
      <c r="V88" s="201"/>
      <c r="W88" s="201"/>
      <c r="X88" s="201"/>
      <c r="Y88" s="201"/>
      <c r="Z88" s="246"/>
      <c r="AA88" s="201"/>
      <c r="AB88" s="201"/>
      <c r="AC88" s="201"/>
      <c r="AD88" s="201"/>
      <c r="AE88" s="201"/>
      <c r="AF88" s="201"/>
      <c r="AG88" s="201"/>
      <c r="AH88" s="201"/>
      <c r="AI88" s="201"/>
      <c r="AJ88" s="201"/>
      <c r="AK88" s="201"/>
      <c r="AL88" s="201"/>
      <c r="AM88" s="201"/>
      <c r="AN88" s="201"/>
      <c r="AO88" s="201"/>
      <c r="AP88" s="201"/>
      <c r="AQ88" s="201"/>
      <c r="AR88" s="201"/>
      <c r="AS88" s="244" t="s">
        <v>137</v>
      </c>
      <c r="AT88" s="244" t="s">
        <v>444</v>
      </c>
      <c r="AU88" s="244" t="s">
        <v>62</v>
      </c>
      <c r="AV88" s="244" t="s">
        <v>585</v>
      </c>
      <c r="AW88" s="244" t="s">
        <v>587</v>
      </c>
      <c r="AX88" s="244" t="s">
        <v>588</v>
      </c>
      <c r="AY88" s="201"/>
      <c r="AZ88" s="201"/>
      <c r="BA88" s="201"/>
      <c r="BB88" s="201"/>
      <c r="BC88" s="201"/>
      <c r="BD88" s="201"/>
      <c r="BE88" s="201"/>
      <c r="BF88" s="201"/>
      <c r="BG88" s="201"/>
      <c r="BH88" s="201"/>
      <c r="BI88" s="201"/>
      <c r="BJ88" s="201"/>
      <c r="BK88" s="201"/>
      <c r="BL88" s="201"/>
    </row>
    <row r="89" spans="1:64" x14ac:dyDescent="0.25">
      <c r="A89" s="247"/>
      <c r="B89" s="201"/>
      <c r="C89" s="201"/>
      <c r="D89" s="248"/>
      <c r="E89" s="344" t="s">
        <v>694</v>
      </c>
      <c r="F89" s="345"/>
      <c r="G89" s="345"/>
      <c r="H89" s="345"/>
      <c r="I89" s="201"/>
      <c r="J89" s="249">
        <v>160</v>
      </c>
      <c r="K89" s="201"/>
      <c r="L89" s="201"/>
      <c r="M89" s="201"/>
      <c r="N89" s="201"/>
      <c r="O89" s="201"/>
      <c r="P89" s="201"/>
      <c r="Q89" s="201"/>
      <c r="R89" s="247"/>
      <c r="S89" s="250"/>
      <c r="T89" s="201"/>
      <c r="U89" s="201"/>
      <c r="V89" s="201"/>
      <c r="W89" s="201"/>
      <c r="X89" s="201"/>
      <c r="Y89" s="201"/>
      <c r="Z89" s="251"/>
      <c r="AA89" s="201"/>
      <c r="AB89" s="201"/>
      <c r="AC89" s="201"/>
      <c r="AD89" s="201"/>
      <c r="AE89" s="201"/>
      <c r="AF89" s="201"/>
      <c r="AG89" s="201"/>
      <c r="AH89" s="201"/>
      <c r="AI89" s="201"/>
      <c r="AJ89" s="201"/>
      <c r="AK89" s="201"/>
      <c r="AL89" s="201"/>
      <c r="AM89" s="201"/>
      <c r="AN89" s="201"/>
      <c r="AO89" s="201"/>
      <c r="AP89" s="201"/>
      <c r="AQ89" s="201"/>
      <c r="AR89" s="201"/>
      <c r="AS89" s="248" t="s">
        <v>137</v>
      </c>
      <c r="AT89" s="248" t="s">
        <v>444</v>
      </c>
      <c r="AU89" s="248" t="s">
        <v>444</v>
      </c>
      <c r="AV89" s="248" t="s">
        <v>585</v>
      </c>
      <c r="AW89" s="248" t="s">
        <v>587</v>
      </c>
      <c r="AX89" s="248" t="s">
        <v>588</v>
      </c>
      <c r="AY89" s="201"/>
      <c r="AZ89" s="201"/>
      <c r="BA89" s="201"/>
      <c r="BB89" s="201"/>
      <c r="BC89" s="201"/>
      <c r="BD89" s="201"/>
      <c r="BE89" s="201"/>
      <c r="BF89" s="201"/>
      <c r="BG89" s="201"/>
      <c r="BH89" s="201"/>
      <c r="BI89" s="201"/>
      <c r="BJ89" s="201"/>
      <c r="BK89" s="201"/>
      <c r="BL89" s="201"/>
    </row>
    <row r="90" spans="1:64" x14ac:dyDescent="0.25">
      <c r="A90" s="252"/>
      <c r="B90" s="201"/>
      <c r="C90" s="201"/>
      <c r="D90" s="253"/>
      <c r="E90" s="348" t="s">
        <v>600</v>
      </c>
      <c r="F90" s="349"/>
      <c r="G90" s="349"/>
      <c r="H90" s="349"/>
      <c r="I90" s="201"/>
      <c r="J90" s="254">
        <v>160</v>
      </c>
      <c r="K90" s="201"/>
      <c r="L90" s="201"/>
      <c r="M90" s="201"/>
      <c r="N90" s="201"/>
      <c r="O90" s="201"/>
      <c r="P90" s="201"/>
      <c r="Q90" s="201"/>
      <c r="R90" s="252"/>
      <c r="S90" s="255"/>
      <c r="T90" s="201"/>
      <c r="U90" s="201"/>
      <c r="V90" s="201"/>
      <c r="W90" s="201"/>
      <c r="X90" s="201"/>
      <c r="Y90" s="201"/>
      <c r="Z90" s="256"/>
      <c r="AA90" s="201"/>
      <c r="AB90" s="201"/>
      <c r="AC90" s="201"/>
      <c r="AD90" s="201"/>
      <c r="AE90" s="201"/>
      <c r="AF90" s="201"/>
      <c r="AG90" s="201"/>
      <c r="AH90" s="201"/>
      <c r="AI90" s="201"/>
      <c r="AJ90" s="201"/>
      <c r="AK90" s="201"/>
      <c r="AL90" s="201"/>
      <c r="AM90" s="201"/>
      <c r="AN90" s="201"/>
      <c r="AO90" s="201"/>
      <c r="AP90" s="201"/>
      <c r="AQ90" s="201"/>
      <c r="AR90" s="201"/>
      <c r="AS90" s="253" t="s">
        <v>137</v>
      </c>
      <c r="AT90" s="253" t="s">
        <v>444</v>
      </c>
      <c r="AU90" s="253" t="s">
        <v>593</v>
      </c>
      <c r="AV90" s="253" t="s">
        <v>585</v>
      </c>
      <c r="AW90" s="253" t="s">
        <v>62</v>
      </c>
      <c r="AX90" s="253" t="s">
        <v>588</v>
      </c>
      <c r="AY90" s="201"/>
      <c r="AZ90" s="201"/>
      <c r="BA90" s="201"/>
      <c r="BB90" s="201"/>
      <c r="BC90" s="201"/>
      <c r="BD90" s="201"/>
      <c r="BE90" s="201"/>
      <c r="BF90" s="201"/>
      <c r="BG90" s="201"/>
      <c r="BH90" s="201"/>
      <c r="BI90" s="201"/>
      <c r="BJ90" s="201"/>
      <c r="BK90" s="201"/>
      <c r="BL90" s="201"/>
    </row>
    <row r="91" spans="1:64" ht="24" x14ac:dyDescent="0.25">
      <c r="A91" s="200"/>
      <c r="B91" s="230" t="s">
        <v>695</v>
      </c>
      <c r="C91" s="230" t="s">
        <v>590</v>
      </c>
      <c r="D91" s="231" t="s">
        <v>696</v>
      </c>
      <c r="E91" s="337" t="s">
        <v>697</v>
      </c>
      <c r="F91" s="338"/>
      <c r="G91" s="338"/>
      <c r="H91" s="338"/>
      <c r="I91" s="232" t="s">
        <v>0</v>
      </c>
      <c r="J91" s="233">
        <v>1161.4000000000001</v>
      </c>
      <c r="K91" s="339">
        <v>0</v>
      </c>
      <c r="L91" s="340"/>
      <c r="M91" s="341">
        <f>SUM(J91*K91)</f>
        <v>0</v>
      </c>
      <c r="N91" s="338"/>
      <c r="O91" s="338"/>
      <c r="P91" s="338"/>
      <c r="Q91" s="234"/>
      <c r="R91" s="200"/>
      <c r="S91" s="235"/>
      <c r="T91" s="236"/>
      <c r="U91" s="201"/>
      <c r="V91" s="201"/>
      <c r="W91" s="237"/>
      <c r="X91" s="237"/>
      <c r="Y91" s="237"/>
      <c r="Z91" s="238"/>
      <c r="AA91" s="201"/>
      <c r="AB91" s="201"/>
      <c r="AC91" s="201"/>
      <c r="AD91" s="201"/>
      <c r="AE91" s="201"/>
      <c r="AF91" s="201"/>
      <c r="AG91" s="201"/>
      <c r="AH91" s="201"/>
      <c r="AI91" s="201"/>
      <c r="AJ91" s="201"/>
      <c r="AK91" s="201"/>
      <c r="AL91" s="201"/>
      <c r="AM91" s="201"/>
      <c r="AN91" s="201"/>
      <c r="AO91" s="201"/>
      <c r="AP91" s="201"/>
      <c r="AQ91" s="239" t="s">
        <v>648</v>
      </c>
      <c r="AR91" s="201"/>
      <c r="AS91" s="239" t="s">
        <v>590</v>
      </c>
      <c r="AT91" s="239" t="s">
        <v>444</v>
      </c>
      <c r="AU91" s="201"/>
      <c r="AV91" s="201"/>
      <c r="AW91" s="201"/>
      <c r="AX91" s="201" t="s">
        <v>588</v>
      </c>
      <c r="AY91" s="201"/>
      <c r="AZ91" s="201"/>
      <c r="BA91" s="201"/>
      <c r="BB91" s="201"/>
      <c r="BC91" s="201"/>
      <c r="BD91" s="240">
        <v>1742.1</v>
      </c>
      <c r="BE91" s="240">
        <v>0</v>
      </c>
      <c r="BF91" s="240">
        <v>0</v>
      </c>
      <c r="BG91" s="240">
        <v>0</v>
      </c>
      <c r="BH91" s="240">
        <v>0</v>
      </c>
      <c r="BI91" s="239" t="s">
        <v>62</v>
      </c>
      <c r="BJ91" s="240">
        <v>1742.1</v>
      </c>
      <c r="BK91" s="239" t="s">
        <v>648</v>
      </c>
      <c r="BL91" s="239" t="s">
        <v>698</v>
      </c>
    </row>
    <row r="92" spans="1:64" x14ac:dyDescent="0.25">
      <c r="A92" s="200"/>
      <c r="B92" s="201"/>
      <c r="C92" s="201"/>
      <c r="D92" s="201"/>
      <c r="E92" s="351" t="s">
        <v>697</v>
      </c>
      <c r="F92" s="352"/>
      <c r="G92" s="352"/>
      <c r="H92" s="352"/>
      <c r="I92" s="352"/>
      <c r="J92" s="352"/>
      <c r="K92" s="352"/>
      <c r="L92" s="352"/>
      <c r="M92" s="352"/>
      <c r="N92" s="352"/>
      <c r="O92" s="352"/>
      <c r="P92" s="352"/>
      <c r="Q92" s="352"/>
      <c r="R92" s="200"/>
      <c r="S92" s="241"/>
      <c r="T92" s="201"/>
      <c r="U92" s="201"/>
      <c r="V92" s="201"/>
      <c r="W92" s="201"/>
      <c r="X92" s="201"/>
      <c r="Y92" s="201"/>
      <c r="Z92" s="242"/>
      <c r="AA92" s="201"/>
      <c r="AB92" s="201"/>
      <c r="AC92" s="201"/>
      <c r="AD92" s="201"/>
      <c r="AE92" s="201"/>
      <c r="AF92" s="201"/>
      <c r="AG92" s="201"/>
      <c r="AH92" s="201"/>
      <c r="AI92" s="201"/>
      <c r="AJ92" s="201"/>
      <c r="AK92" s="201"/>
      <c r="AL92" s="201"/>
      <c r="AM92" s="201"/>
      <c r="AN92" s="201"/>
      <c r="AO92" s="201"/>
      <c r="AP92" s="201"/>
      <c r="AQ92" s="201"/>
      <c r="AR92" s="201"/>
      <c r="AS92" s="201" t="s">
        <v>596</v>
      </c>
      <c r="AT92" s="201" t="s">
        <v>444</v>
      </c>
      <c r="AU92" s="201"/>
      <c r="AV92" s="201"/>
      <c r="AW92" s="201"/>
      <c r="AX92" s="201"/>
      <c r="AY92" s="201"/>
      <c r="AZ92" s="201"/>
      <c r="BA92" s="201"/>
      <c r="BB92" s="201"/>
      <c r="BC92" s="201"/>
      <c r="BD92" s="201"/>
      <c r="BE92" s="201"/>
      <c r="BF92" s="201"/>
      <c r="BG92" s="201"/>
      <c r="BH92" s="201"/>
      <c r="BI92" s="201"/>
      <c r="BJ92" s="201"/>
      <c r="BK92" s="201"/>
      <c r="BL92" s="201"/>
    </row>
    <row r="93" spans="1:64" ht="14.4" x14ac:dyDescent="0.35">
      <c r="A93" s="221"/>
      <c r="B93" s="222"/>
      <c r="C93" s="229" t="s">
        <v>699</v>
      </c>
      <c r="D93" s="222"/>
      <c r="E93" s="222"/>
      <c r="F93" s="222"/>
      <c r="G93" s="222"/>
      <c r="H93" s="222"/>
      <c r="I93" s="222"/>
      <c r="J93" s="222"/>
      <c r="K93" s="222"/>
      <c r="L93" s="222"/>
      <c r="M93" s="353">
        <f>SUM(M94)</f>
        <v>0</v>
      </c>
      <c r="N93" s="354"/>
      <c r="O93" s="354"/>
      <c r="P93" s="354"/>
      <c r="Q93" s="222"/>
      <c r="R93" s="221"/>
      <c r="S93" s="224"/>
      <c r="T93" s="222"/>
      <c r="U93" s="222"/>
      <c r="V93" s="225"/>
      <c r="W93" s="222"/>
      <c r="X93" s="225"/>
      <c r="Y93" s="222"/>
      <c r="Z93" s="226"/>
      <c r="AA93" s="222"/>
      <c r="AB93" s="222"/>
      <c r="AC93" s="222"/>
      <c r="AD93" s="222"/>
      <c r="AE93" s="222"/>
      <c r="AF93" s="222"/>
      <c r="AG93" s="222"/>
      <c r="AH93" s="222"/>
      <c r="AI93" s="222"/>
      <c r="AJ93" s="222"/>
      <c r="AK93" s="222"/>
      <c r="AL93" s="222"/>
      <c r="AM93" s="222"/>
      <c r="AN93" s="222"/>
      <c r="AO93" s="222"/>
      <c r="AP93" s="222"/>
      <c r="AQ93" s="227" t="s">
        <v>444</v>
      </c>
      <c r="AR93" s="222"/>
      <c r="AS93" s="227" t="s">
        <v>584</v>
      </c>
      <c r="AT93" s="227" t="s">
        <v>62</v>
      </c>
      <c r="AU93" s="222"/>
      <c r="AV93" s="222"/>
      <c r="AW93" s="222"/>
      <c r="AX93" s="227" t="s">
        <v>588</v>
      </c>
      <c r="AY93" s="222"/>
      <c r="AZ93" s="222"/>
      <c r="BA93" s="222"/>
      <c r="BB93" s="222"/>
      <c r="BC93" s="222"/>
      <c r="BD93" s="222"/>
      <c r="BE93" s="222"/>
      <c r="BF93" s="222"/>
      <c r="BG93" s="222"/>
      <c r="BH93" s="222"/>
      <c r="BI93" s="222"/>
      <c r="BJ93" s="228">
        <v>24490</v>
      </c>
      <c r="BK93" s="222"/>
      <c r="BL93" s="222"/>
    </row>
    <row r="94" spans="1:64" ht="37.200000000000003" customHeight="1" x14ac:dyDescent="0.25">
      <c r="A94" s="200"/>
      <c r="B94" s="230" t="s">
        <v>700</v>
      </c>
      <c r="C94" s="230" t="s">
        <v>590</v>
      </c>
      <c r="D94" s="231" t="s">
        <v>701</v>
      </c>
      <c r="E94" s="337" t="s">
        <v>702</v>
      </c>
      <c r="F94" s="338"/>
      <c r="G94" s="338"/>
      <c r="H94" s="338"/>
      <c r="I94" s="232" t="s">
        <v>132</v>
      </c>
      <c r="J94" s="233">
        <v>158</v>
      </c>
      <c r="K94" s="339">
        <v>0</v>
      </c>
      <c r="L94" s="340"/>
      <c r="M94" s="341">
        <f>SUM(J94*K94)</f>
        <v>0</v>
      </c>
      <c r="N94" s="338"/>
      <c r="O94" s="338"/>
      <c r="P94" s="338"/>
      <c r="Q94" s="234"/>
      <c r="R94" s="200"/>
      <c r="S94" s="235"/>
      <c r="T94" s="236"/>
      <c r="U94" s="201"/>
      <c r="V94" s="201"/>
      <c r="W94" s="237"/>
      <c r="X94" s="237"/>
      <c r="Y94" s="237"/>
      <c r="Z94" s="238"/>
      <c r="AA94" s="201"/>
      <c r="AB94" s="201"/>
      <c r="AC94" s="201"/>
      <c r="AD94" s="201"/>
      <c r="AE94" s="201"/>
      <c r="AF94" s="201"/>
      <c r="AG94" s="201"/>
      <c r="AH94" s="201"/>
      <c r="AI94" s="201"/>
      <c r="AJ94" s="201"/>
      <c r="AK94" s="201"/>
      <c r="AL94" s="201"/>
      <c r="AM94" s="201"/>
      <c r="AN94" s="201"/>
      <c r="AO94" s="201"/>
      <c r="AP94" s="201"/>
      <c r="AQ94" s="239" t="s">
        <v>593</v>
      </c>
      <c r="AR94" s="201"/>
      <c r="AS94" s="239" t="s">
        <v>590</v>
      </c>
      <c r="AT94" s="239" t="s">
        <v>444</v>
      </c>
      <c r="AU94" s="201"/>
      <c r="AV94" s="201"/>
      <c r="AW94" s="201"/>
      <c r="AX94" s="201" t="s">
        <v>588</v>
      </c>
      <c r="AY94" s="201"/>
      <c r="AZ94" s="201"/>
      <c r="BA94" s="201"/>
      <c r="BB94" s="201"/>
      <c r="BC94" s="201"/>
      <c r="BD94" s="240">
        <v>24490</v>
      </c>
      <c r="BE94" s="240">
        <v>0</v>
      </c>
      <c r="BF94" s="240">
        <v>0</v>
      </c>
      <c r="BG94" s="240">
        <v>0</v>
      </c>
      <c r="BH94" s="240">
        <v>0</v>
      </c>
      <c r="BI94" s="239" t="s">
        <v>62</v>
      </c>
      <c r="BJ94" s="240">
        <v>24490</v>
      </c>
      <c r="BK94" s="239" t="s">
        <v>593</v>
      </c>
      <c r="BL94" s="239" t="s">
        <v>703</v>
      </c>
    </row>
    <row r="95" spans="1:64" x14ac:dyDescent="0.25">
      <c r="A95" s="200"/>
      <c r="B95" s="201"/>
      <c r="C95" s="201"/>
      <c r="D95" s="201"/>
      <c r="E95" s="351" t="s">
        <v>702</v>
      </c>
      <c r="F95" s="352"/>
      <c r="G95" s="352"/>
      <c r="H95" s="352"/>
      <c r="I95" s="352"/>
      <c r="J95" s="352"/>
      <c r="K95" s="352"/>
      <c r="L95" s="352"/>
      <c r="M95" s="352"/>
      <c r="N95" s="352"/>
      <c r="O95" s="352"/>
      <c r="P95" s="352"/>
      <c r="Q95" s="352"/>
      <c r="R95" s="200"/>
      <c r="S95" s="241"/>
      <c r="T95" s="201"/>
      <c r="U95" s="201"/>
      <c r="V95" s="201"/>
      <c r="W95" s="201"/>
      <c r="X95" s="201"/>
      <c r="Y95" s="201"/>
      <c r="Z95" s="242"/>
      <c r="AA95" s="201"/>
      <c r="AB95" s="201"/>
      <c r="AC95" s="201"/>
      <c r="AD95" s="201"/>
      <c r="AE95" s="201"/>
      <c r="AF95" s="201"/>
      <c r="AG95" s="201"/>
      <c r="AH95" s="201"/>
      <c r="AI95" s="201"/>
      <c r="AJ95" s="201"/>
      <c r="AK95" s="201"/>
      <c r="AL95" s="201"/>
      <c r="AM95" s="201"/>
      <c r="AN95" s="201"/>
      <c r="AO95" s="201"/>
      <c r="AP95" s="201"/>
      <c r="AQ95" s="201"/>
      <c r="AR95" s="201"/>
      <c r="AS95" s="201" t="s">
        <v>596</v>
      </c>
      <c r="AT95" s="201" t="s">
        <v>444</v>
      </c>
      <c r="AU95" s="201"/>
      <c r="AV95" s="201"/>
      <c r="AW95" s="201"/>
      <c r="AX95" s="201"/>
      <c r="AY95" s="201"/>
      <c r="AZ95" s="201"/>
      <c r="BA95" s="201"/>
      <c r="BB95" s="201"/>
      <c r="BC95" s="201"/>
      <c r="BD95" s="201"/>
      <c r="BE95" s="201"/>
      <c r="BF95" s="201"/>
      <c r="BG95" s="201"/>
      <c r="BH95" s="201"/>
      <c r="BI95" s="201"/>
      <c r="BJ95" s="201"/>
      <c r="BK95" s="201"/>
      <c r="BL95" s="201"/>
    </row>
    <row r="96" spans="1:64" x14ac:dyDescent="0.25">
      <c r="A96" s="243"/>
      <c r="B96" s="201"/>
      <c r="C96" s="201"/>
      <c r="D96" s="244"/>
      <c r="E96" s="346" t="s">
        <v>704</v>
      </c>
      <c r="F96" s="347"/>
      <c r="G96" s="347"/>
      <c r="H96" s="347"/>
      <c r="I96" s="201"/>
      <c r="J96" s="244"/>
      <c r="K96" s="201"/>
      <c r="L96" s="201"/>
      <c r="M96" s="201"/>
      <c r="N96" s="201"/>
      <c r="O96" s="201"/>
      <c r="P96" s="201"/>
      <c r="Q96" s="201"/>
      <c r="R96" s="243"/>
      <c r="S96" s="245"/>
      <c r="T96" s="201"/>
      <c r="U96" s="201"/>
      <c r="V96" s="201"/>
      <c r="W96" s="201"/>
      <c r="X96" s="201"/>
      <c r="Y96" s="201"/>
      <c r="Z96" s="246"/>
      <c r="AA96" s="201"/>
      <c r="AB96" s="201"/>
      <c r="AC96" s="201"/>
      <c r="AD96" s="201"/>
      <c r="AE96" s="201"/>
      <c r="AF96" s="201"/>
      <c r="AG96" s="201"/>
      <c r="AH96" s="201"/>
      <c r="AI96" s="201"/>
      <c r="AJ96" s="201"/>
      <c r="AK96" s="201"/>
      <c r="AL96" s="201"/>
      <c r="AM96" s="201"/>
      <c r="AN96" s="201"/>
      <c r="AO96" s="201"/>
      <c r="AP96" s="201"/>
      <c r="AQ96" s="201"/>
      <c r="AR96" s="201"/>
      <c r="AS96" s="244" t="s">
        <v>137</v>
      </c>
      <c r="AT96" s="244" t="s">
        <v>444</v>
      </c>
      <c r="AU96" s="244" t="s">
        <v>62</v>
      </c>
      <c r="AV96" s="244" t="s">
        <v>585</v>
      </c>
      <c r="AW96" s="244" t="s">
        <v>587</v>
      </c>
      <c r="AX96" s="244" t="s">
        <v>588</v>
      </c>
      <c r="AY96" s="201"/>
      <c r="AZ96" s="201"/>
      <c r="BA96" s="201"/>
      <c r="BB96" s="201"/>
      <c r="BC96" s="201"/>
      <c r="BD96" s="201"/>
      <c r="BE96" s="201"/>
      <c r="BF96" s="201"/>
      <c r="BG96" s="201"/>
      <c r="BH96" s="201"/>
      <c r="BI96" s="201"/>
      <c r="BJ96" s="201"/>
      <c r="BK96" s="201"/>
      <c r="BL96" s="201"/>
    </row>
    <row r="97" spans="1:50" x14ac:dyDescent="0.25">
      <c r="A97" s="247"/>
      <c r="B97" s="201"/>
      <c r="C97" s="201"/>
      <c r="D97" s="248"/>
      <c r="E97" s="344" t="s">
        <v>705</v>
      </c>
      <c r="F97" s="345"/>
      <c r="G97" s="345"/>
      <c r="H97" s="345"/>
      <c r="I97" s="201"/>
      <c r="J97" s="249">
        <v>40</v>
      </c>
      <c r="K97" s="201"/>
      <c r="L97" s="201"/>
      <c r="M97" s="201"/>
      <c r="N97" s="201"/>
      <c r="O97" s="201"/>
      <c r="P97" s="201"/>
      <c r="Q97" s="201"/>
      <c r="R97" s="247"/>
      <c r="S97" s="250"/>
      <c r="T97" s="201"/>
      <c r="U97" s="201"/>
      <c r="V97" s="201"/>
      <c r="W97" s="201"/>
      <c r="X97" s="201"/>
      <c r="Y97" s="201"/>
      <c r="Z97" s="251"/>
      <c r="AA97" s="201"/>
      <c r="AB97" s="201"/>
      <c r="AC97" s="201"/>
      <c r="AD97" s="201"/>
      <c r="AE97" s="201"/>
      <c r="AF97" s="201"/>
      <c r="AG97" s="201"/>
      <c r="AH97" s="201"/>
      <c r="AI97" s="201"/>
      <c r="AJ97" s="201"/>
      <c r="AK97" s="201"/>
      <c r="AL97" s="201"/>
      <c r="AM97" s="201"/>
      <c r="AN97" s="201"/>
      <c r="AO97" s="201"/>
      <c r="AP97" s="201"/>
      <c r="AQ97" s="201"/>
      <c r="AR97" s="201"/>
      <c r="AS97" s="248" t="s">
        <v>137</v>
      </c>
      <c r="AT97" s="248" t="s">
        <v>444</v>
      </c>
      <c r="AU97" s="248" t="s">
        <v>444</v>
      </c>
      <c r="AV97" s="248" t="s">
        <v>585</v>
      </c>
      <c r="AW97" s="248" t="s">
        <v>587</v>
      </c>
      <c r="AX97" s="248" t="s">
        <v>588</v>
      </c>
    </row>
    <row r="98" spans="1:50" x14ac:dyDescent="0.25">
      <c r="A98" s="243"/>
      <c r="B98" s="201"/>
      <c r="C98" s="201"/>
      <c r="D98" s="244"/>
      <c r="E98" s="346" t="s">
        <v>706</v>
      </c>
      <c r="F98" s="347"/>
      <c r="G98" s="347"/>
      <c r="H98" s="347"/>
      <c r="I98" s="201"/>
      <c r="J98" s="244"/>
      <c r="K98" s="201"/>
      <c r="L98" s="201"/>
      <c r="M98" s="201"/>
      <c r="N98" s="201"/>
      <c r="O98" s="201"/>
      <c r="P98" s="201"/>
      <c r="Q98" s="201"/>
      <c r="R98" s="243"/>
      <c r="S98" s="245"/>
      <c r="T98" s="201"/>
      <c r="U98" s="201"/>
      <c r="V98" s="201"/>
      <c r="W98" s="201"/>
      <c r="X98" s="201"/>
      <c r="Y98" s="201"/>
      <c r="Z98" s="246"/>
      <c r="AA98" s="201"/>
      <c r="AB98" s="201"/>
      <c r="AC98" s="201"/>
      <c r="AD98" s="201"/>
      <c r="AE98" s="201"/>
      <c r="AF98" s="201"/>
      <c r="AG98" s="201"/>
      <c r="AH98" s="201"/>
      <c r="AI98" s="201"/>
      <c r="AJ98" s="201"/>
      <c r="AK98" s="201"/>
      <c r="AL98" s="201"/>
      <c r="AM98" s="201"/>
      <c r="AN98" s="201"/>
      <c r="AO98" s="201"/>
      <c r="AP98" s="201"/>
      <c r="AQ98" s="201"/>
      <c r="AR98" s="201"/>
      <c r="AS98" s="244" t="s">
        <v>137</v>
      </c>
      <c r="AT98" s="244" t="s">
        <v>444</v>
      </c>
      <c r="AU98" s="244" t="s">
        <v>62</v>
      </c>
      <c r="AV98" s="244" t="s">
        <v>585</v>
      </c>
      <c r="AW98" s="244" t="s">
        <v>587</v>
      </c>
      <c r="AX98" s="244" t="s">
        <v>588</v>
      </c>
    </row>
    <row r="99" spans="1:50" x14ac:dyDescent="0.25">
      <c r="A99" s="247"/>
      <c r="B99" s="201"/>
      <c r="C99" s="201"/>
      <c r="D99" s="248"/>
      <c r="E99" s="344" t="s">
        <v>707</v>
      </c>
      <c r="F99" s="345"/>
      <c r="G99" s="345"/>
      <c r="H99" s="345"/>
      <c r="I99" s="201"/>
      <c r="J99" s="249">
        <v>55</v>
      </c>
      <c r="K99" s="201"/>
      <c r="L99" s="201"/>
      <c r="M99" s="201"/>
      <c r="N99" s="201"/>
      <c r="O99" s="201"/>
      <c r="P99" s="201"/>
      <c r="Q99" s="201"/>
      <c r="R99" s="247"/>
      <c r="S99" s="250"/>
      <c r="T99" s="201"/>
      <c r="U99" s="201"/>
      <c r="V99" s="201"/>
      <c r="W99" s="201"/>
      <c r="X99" s="201"/>
      <c r="Y99" s="201"/>
      <c r="Z99" s="251"/>
      <c r="AA99" s="201"/>
      <c r="AB99" s="201"/>
      <c r="AC99" s="201"/>
      <c r="AD99" s="201"/>
      <c r="AE99" s="201"/>
      <c r="AF99" s="201"/>
      <c r="AG99" s="201"/>
      <c r="AH99" s="201"/>
      <c r="AI99" s="201"/>
      <c r="AJ99" s="201"/>
      <c r="AK99" s="201"/>
      <c r="AL99" s="201"/>
      <c r="AM99" s="201"/>
      <c r="AN99" s="201"/>
      <c r="AO99" s="201"/>
      <c r="AP99" s="201"/>
      <c r="AQ99" s="201"/>
      <c r="AR99" s="201"/>
      <c r="AS99" s="248" t="s">
        <v>137</v>
      </c>
      <c r="AT99" s="248" t="s">
        <v>444</v>
      </c>
      <c r="AU99" s="248" t="s">
        <v>444</v>
      </c>
      <c r="AV99" s="248" t="s">
        <v>585</v>
      </c>
      <c r="AW99" s="248" t="s">
        <v>587</v>
      </c>
      <c r="AX99" s="248" t="s">
        <v>588</v>
      </c>
    </row>
    <row r="100" spans="1:50" x14ac:dyDescent="0.25">
      <c r="A100" s="243"/>
      <c r="B100" s="201"/>
      <c r="C100" s="201"/>
      <c r="D100" s="244"/>
      <c r="E100" s="346" t="s">
        <v>708</v>
      </c>
      <c r="F100" s="347"/>
      <c r="G100" s="347"/>
      <c r="H100" s="347"/>
      <c r="I100" s="201"/>
      <c r="J100" s="244"/>
      <c r="K100" s="201"/>
      <c r="L100" s="201"/>
      <c r="M100" s="201"/>
      <c r="N100" s="201"/>
      <c r="O100" s="201"/>
      <c r="P100" s="201"/>
      <c r="Q100" s="201"/>
      <c r="R100" s="243"/>
      <c r="S100" s="245"/>
      <c r="T100" s="201"/>
      <c r="U100" s="201"/>
      <c r="V100" s="201"/>
      <c r="W100" s="201"/>
      <c r="X100" s="201"/>
      <c r="Y100" s="201"/>
      <c r="Z100" s="246"/>
      <c r="AA100" s="201"/>
      <c r="AB100" s="201"/>
      <c r="AC100" s="201"/>
      <c r="AD100" s="201"/>
      <c r="AE100" s="201"/>
      <c r="AF100" s="201"/>
      <c r="AG100" s="201"/>
      <c r="AH100" s="201"/>
      <c r="AI100" s="201"/>
      <c r="AJ100" s="201"/>
      <c r="AK100" s="201"/>
      <c r="AL100" s="201"/>
      <c r="AM100" s="201"/>
      <c r="AN100" s="201"/>
      <c r="AO100" s="201"/>
      <c r="AP100" s="201"/>
      <c r="AQ100" s="201"/>
      <c r="AR100" s="201"/>
      <c r="AS100" s="244" t="s">
        <v>137</v>
      </c>
      <c r="AT100" s="244" t="s">
        <v>444</v>
      </c>
      <c r="AU100" s="244" t="s">
        <v>62</v>
      </c>
      <c r="AV100" s="244" t="s">
        <v>585</v>
      </c>
      <c r="AW100" s="244" t="s">
        <v>587</v>
      </c>
      <c r="AX100" s="244" t="s">
        <v>588</v>
      </c>
    </row>
    <row r="101" spans="1:50" x14ac:dyDescent="0.25">
      <c r="A101" s="247"/>
      <c r="B101" s="201"/>
      <c r="C101" s="201"/>
      <c r="D101" s="248"/>
      <c r="E101" s="344" t="s">
        <v>709</v>
      </c>
      <c r="F101" s="345"/>
      <c r="G101" s="345"/>
      <c r="H101" s="345"/>
      <c r="I101" s="201"/>
      <c r="J101" s="249">
        <v>14.4</v>
      </c>
      <c r="K101" s="201"/>
      <c r="L101" s="201"/>
      <c r="M101" s="201"/>
      <c r="N101" s="201"/>
      <c r="O101" s="201"/>
      <c r="P101" s="201"/>
      <c r="Q101" s="201"/>
      <c r="R101" s="247"/>
      <c r="S101" s="250"/>
      <c r="T101" s="201"/>
      <c r="U101" s="201"/>
      <c r="V101" s="201"/>
      <c r="W101" s="201"/>
      <c r="X101" s="201"/>
      <c r="Y101" s="201"/>
      <c r="Z101" s="251"/>
      <c r="AA101" s="201"/>
      <c r="AB101" s="201"/>
      <c r="AC101" s="201"/>
      <c r="AD101" s="201"/>
      <c r="AE101" s="201"/>
      <c r="AF101" s="201"/>
      <c r="AG101" s="201"/>
      <c r="AH101" s="201"/>
      <c r="AI101" s="201"/>
      <c r="AJ101" s="201"/>
      <c r="AK101" s="201"/>
      <c r="AL101" s="201"/>
      <c r="AM101" s="201"/>
      <c r="AN101" s="201"/>
      <c r="AO101" s="201"/>
      <c r="AP101" s="201"/>
      <c r="AQ101" s="201"/>
      <c r="AR101" s="201"/>
      <c r="AS101" s="248" t="s">
        <v>137</v>
      </c>
      <c r="AT101" s="248" t="s">
        <v>444</v>
      </c>
      <c r="AU101" s="248" t="s">
        <v>444</v>
      </c>
      <c r="AV101" s="248" t="s">
        <v>585</v>
      </c>
      <c r="AW101" s="248" t="s">
        <v>587</v>
      </c>
      <c r="AX101" s="248" t="s">
        <v>588</v>
      </c>
    </row>
    <row r="102" spans="1:50" x14ac:dyDescent="0.25">
      <c r="A102" s="243"/>
      <c r="B102" s="201"/>
      <c r="C102" s="201"/>
      <c r="D102" s="244"/>
      <c r="E102" s="346" t="s">
        <v>710</v>
      </c>
      <c r="F102" s="347"/>
      <c r="G102" s="347"/>
      <c r="H102" s="347"/>
      <c r="I102" s="201"/>
      <c r="J102" s="244"/>
      <c r="K102" s="201"/>
      <c r="L102" s="201"/>
      <c r="M102" s="201"/>
      <c r="N102" s="201"/>
      <c r="O102" s="201"/>
      <c r="P102" s="201"/>
      <c r="Q102" s="201"/>
      <c r="R102" s="243"/>
      <c r="S102" s="245"/>
      <c r="T102" s="201"/>
      <c r="U102" s="201"/>
      <c r="V102" s="201"/>
      <c r="W102" s="201"/>
      <c r="X102" s="201"/>
      <c r="Y102" s="201"/>
      <c r="Z102" s="246"/>
      <c r="AA102" s="201"/>
      <c r="AB102" s="201"/>
      <c r="AC102" s="201"/>
      <c r="AD102" s="201"/>
      <c r="AE102" s="201"/>
      <c r="AF102" s="201"/>
      <c r="AG102" s="201"/>
      <c r="AH102" s="201"/>
      <c r="AI102" s="201"/>
      <c r="AJ102" s="201"/>
      <c r="AK102" s="201"/>
      <c r="AL102" s="201"/>
      <c r="AM102" s="201"/>
      <c r="AN102" s="201"/>
      <c r="AO102" s="201"/>
      <c r="AP102" s="201"/>
      <c r="AQ102" s="201"/>
      <c r="AR102" s="201"/>
      <c r="AS102" s="244" t="s">
        <v>137</v>
      </c>
      <c r="AT102" s="244" t="s">
        <v>444</v>
      </c>
      <c r="AU102" s="244" t="s">
        <v>62</v>
      </c>
      <c r="AV102" s="244" t="s">
        <v>585</v>
      </c>
      <c r="AW102" s="244" t="s">
        <v>587</v>
      </c>
      <c r="AX102" s="244" t="s">
        <v>588</v>
      </c>
    </row>
    <row r="103" spans="1:50" x14ac:dyDescent="0.25">
      <c r="A103" s="247"/>
      <c r="B103" s="201"/>
      <c r="C103" s="201"/>
      <c r="D103" s="248"/>
      <c r="E103" s="344" t="s">
        <v>711</v>
      </c>
      <c r="F103" s="345"/>
      <c r="G103" s="345"/>
      <c r="H103" s="345"/>
      <c r="I103" s="201"/>
      <c r="J103" s="249">
        <v>48.6</v>
      </c>
      <c r="K103" s="201"/>
      <c r="L103" s="201"/>
      <c r="M103" s="201"/>
      <c r="N103" s="201"/>
      <c r="O103" s="201"/>
      <c r="P103" s="201"/>
      <c r="Q103" s="201"/>
      <c r="R103" s="247"/>
      <c r="S103" s="250"/>
      <c r="T103" s="201"/>
      <c r="U103" s="201"/>
      <c r="V103" s="201"/>
      <c r="W103" s="201"/>
      <c r="X103" s="201"/>
      <c r="Y103" s="201"/>
      <c r="Z103" s="251"/>
      <c r="AA103" s="201"/>
      <c r="AB103" s="201"/>
      <c r="AC103" s="201"/>
      <c r="AD103" s="201"/>
      <c r="AE103" s="201"/>
      <c r="AF103" s="201"/>
      <c r="AG103" s="201"/>
      <c r="AH103" s="201"/>
      <c r="AI103" s="201"/>
      <c r="AJ103" s="201"/>
      <c r="AK103" s="201"/>
      <c r="AL103" s="201"/>
      <c r="AM103" s="201"/>
      <c r="AN103" s="201"/>
      <c r="AO103" s="201"/>
      <c r="AP103" s="201"/>
      <c r="AQ103" s="201"/>
      <c r="AR103" s="201"/>
      <c r="AS103" s="248" t="s">
        <v>137</v>
      </c>
      <c r="AT103" s="248" t="s">
        <v>444</v>
      </c>
      <c r="AU103" s="248" t="s">
        <v>444</v>
      </c>
      <c r="AV103" s="248" t="s">
        <v>585</v>
      </c>
      <c r="AW103" s="248" t="s">
        <v>587</v>
      </c>
      <c r="AX103" s="248" t="s">
        <v>588</v>
      </c>
    </row>
    <row r="104" spans="1:50" x14ac:dyDescent="0.25">
      <c r="A104" s="247"/>
      <c r="B104" s="201"/>
      <c r="C104" s="201"/>
      <c r="D104" s="248"/>
      <c r="E104" s="344"/>
      <c r="F104" s="345"/>
      <c r="G104" s="345"/>
      <c r="H104" s="345"/>
      <c r="I104" s="201"/>
      <c r="J104" s="249">
        <v>0</v>
      </c>
      <c r="K104" s="201"/>
      <c r="L104" s="201"/>
      <c r="M104" s="201"/>
      <c r="N104" s="201"/>
      <c r="O104" s="201"/>
      <c r="P104" s="201"/>
      <c r="Q104" s="201"/>
      <c r="R104" s="247"/>
      <c r="S104" s="250"/>
      <c r="T104" s="201"/>
      <c r="U104" s="201"/>
      <c r="V104" s="201"/>
      <c r="W104" s="201"/>
      <c r="X104" s="201"/>
      <c r="Y104" s="201"/>
      <c r="Z104" s="251"/>
      <c r="AA104" s="201"/>
      <c r="AB104" s="201"/>
      <c r="AC104" s="201"/>
      <c r="AD104" s="201"/>
      <c r="AE104" s="201"/>
      <c r="AF104" s="201"/>
      <c r="AG104" s="201"/>
      <c r="AH104" s="201"/>
      <c r="AI104" s="201"/>
      <c r="AJ104" s="201"/>
      <c r="AK104" s="201"/>
      <c r="AL104" s="201"/>
      <c r="AM104" s="201"/>
      <c r="AN104" s="201"/>
      <c r="AO104" s="201"/>
      <c r="AP104" s="201"/>
      <c r="AQ104" s="201"/>
      <c r="AR104" s="201"/>
      <c r="AS104" s="248" t="s">
        <v>137</v>
      </c>
      <c r="AT104" s="248" t="s">
        <v>444</v>
      </c>
      <c r="AU104" s="248" t="s">
        <v>444</v>
      </c>
      <c r="AV104" s="248" t="s">
        <v>585</v>
      </c>
      <c r="AW104" s="248" t="s">
        <v>587</v>
      </c>
      <c r="AX104" s="248" t="s">
        <v>588</v>
      </c>
    </row>
    <row r="105" spans="1:50" x14ac:dyDescent="0.25">
      <c r="A105" s="252"/>
      <c r="B105" s="201"/>
      <c r="C105" s="201"/>
      <c r="D105" s="253"/>
      <c r="E105" s="348" t="s">
        <v>600</v>
      </c>
      <c r="F105" s="349"/>
      <c r="G105" s="349"/>
      <c r="H105" s="349"/>
      <c r="I105" s="201"/>
      <c r="J105" s="254">
        <v>158</v>
      </c>
      <c r="K105" s="201"/>
      <c r="L105" s="201"/>
      <c r="M105" s="201"/>
      <c r="N105" s="201"/>
      <c r="O105" s="201"/>
      <c r="P105" s="201"/>
      <c r="Q105" s="201"/>
      <c r="R105" s="252"/>
      <c r="S105" s="258"/>
      <c r="T105" s="259"/>
      <c r="U105" s="259"/>
      <c r="V105" s="259"/>
      <c r="W105" s="259"/>
      <c r="X105" s="259"/>
      <c r="Y105" s="259"/>
      <c r="Z105" s="260"/>
      <c r="AA105" s="201"/>
      <c r="AB105" s="201"/>
      <c r="AC105" s="201"/>
      <c r="AD105" s="201"/>
      <c r="AE105" s="201"/>
      <c r="AF105" s="201"/>
      <c r="AG105" s="201"/>
      <c r="AH105" s="201"/>
      <c r="AI105" s="201"/>
      <c r="AJ105" s="201"/>
      <c r="AK105" s="201"/>
      <c r="AL105" s="201"/>
      <c r="AM105" s="201"/>
      <c r="AN105" s="201"/>
      <c r="AO105" s="201"/>
      <c r="AP105" s="201"/>
      <c r="AQ105" s="201"/>
      <c r="AR105" s="201"/>
      <c r="AS105" s="253" t="s">
        <v>137</v>
      </c>
      <c r="AT105" s="253" t="s">
        <v>444</v>
      </c>
      <c r="AU105" s="253" t="s">
        <v>593</v>
      </c>
      <c r="AV105" s="253" t="s">
        <v>585</v>
      </c>
      <c r="AW105" s="253" t="s">
        <v>62</v>
      </c>
      <c r="AX105" s="253" t="s">
        <v>588</v>
      </c>
    </row>
    <row r="106" spans="1:50" x14ac:dyDescent="0.25">
      <c r="A106" s="261"/>
      <c r="B106" s="262"/>
      <c r="C106" s="262"/>
      <c r="D106" s="262"/>
      <c r="E106" s="262"/>
      <c r="F106" s="262"/>
      <c r="G106" s="262"/>
      <c r="H106" s="262"/>
      <c r="I106" s="262"/>
      <c r="J106" s="262"/>
      <c r="K106" s="262"/>
      <c r="L106" s="262"/>
      <c r="M106" s="262"/>
      <c r="N106" s="262"/>
      <c r="O106" s="262"/>
      <c r="P106" s="262"/>
      <c r="Q106" s="262"/>
      <c r="R106" s="200"/>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row>
    <row r="107" spans="1:50" x14ac:dyDescent="0.25">
      <c r="A107" s="263"/>
      <c r="B107" s="263"/>
      <c r="C107" s="263"/>
      <c r="D107" s="263"/>
      <c r="E107" s="199"/>
      <c r="F107" s="199"/>
      <c r="G107" s="199"/>
      <c r="H107" s="199"/>
      <c r="I107" s="199"/>
      <c r="J107" s="199"/>
      <c r="K107" s="199"/>
      <c r="L107" s="199"/>
      <c r="M107" s="199"/>
      <c r="N107" s="199"/>
      <c r="O107" s="199"/>
      <c r="P107" s="199"/>
      <c r="Q107" s="264"/>
      <c r="R107" s="263"/>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row>
    <row r="108" spans="1:50" x14ac:dyDescent="0.25">
      <c r="A108" s="263"/>
      <c r="B108" s="263"/>
      <c r="C108" s="263"/>
      <c r="D108" s="263"/>
      <c r="E108" s="263"/>
      <c r="F108" s="263"/>
      <c r="G108" s="263"/>
      <c r="H108" s="263"/>
      <c r="I108" s="263"/>
      <c r="J108" s="263"/>
      <c r="K108" s="263"/>
      <c r="L108" s="263"/>
      <c r="M108" s="263"/>
      <c r="N108" s="263"/>
      <c r="O108" s="263"/>
      <c r="P108" s="263"/>
      <c r="Q108" s="265"/>
      <c r="R108" s="263"/>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row>
    <row r="109" spans="1:50" ht="16.2" x14ac:dyDescent="0.35">
      <c r="A109" s="266"/>
      <c r="B109" s="222"/>
      <c r="C109" s="223" t="s">
        <v>712</v>
      </c>
      <c r="D109" s="222"/>
      <c r="E109" s="267"/>
      <c r="F109" s="267"/>
      <c r="G109" s="267"/>
      <c r="H109" s="267"/>
      <c r="I109" s="267"/>
      <c r="J109" s="267"/>
      <c r="K109" s="267"/>
      <c r="L109" s="267"/>
      <c r="M109" s="350"/>
      <c r="N109" s="343"/>
      <c r="O109" s="343"/>
      <c r="P109" s="343"/>
      <c r="Q109" s="268"/>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row>
    <row r="110" spans="1:50" ht="14.4" x14ac:dyDescent="0.35">
      <c r="A110" s="269"/>
      <c r="B110" s="222"/>
      <c r="C110" s="229" t="s">
        <v>713</v>
      </c>
      <c r="D110" s="222"/>
      <c r="E110" s="267"/>
      <c r="F110" s="267"/>
      <c r="G110" s="267"/>
      <c r="H110" s="267"/>
      <c r="I110" s="267"/>
      <c r="J110" s="267"/>
      <c r="K110" s="267"/>
      <c r="L110" s="267"/>
      <c r="M110" s="342">
        <f>SUM(M111+M113+M115+M117)</f>
        <v>0</v>
      </c>
      <c r="N110" s="343"/>
      <c r="O110" s="343"/>
      <c r="P110" s="343"/>
      <c r="Q110" s="268"/>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row>
    <row r="111" spans="1:50" x14ac:dyDescent="0.25">
      <c r="A111" s="269"/>
      <c r="B111" s="230" t="s">
        <v>62</v>
      </c>
      <c r="C111" s="230" t="s">
        <v>590</v>
      </c>
      <c r="D111" s="231" t="s">
        <v>714</v>
      </c>
      <c r="E111" s="337" t="s">
        <v>715</v>
      </c>
      <c r="F111" s="338"/>
      <c r="G111" s="338"/>
      <c r="H111" s="338"/>
      <c r="I111" s="232" t="s">
        <v>716</v>
      </c>
      <c r="J111" s="233">
        <v>1</v>
      </c>
      <c r="K111" s="339">
        <v>0</v>
      </c>
      <c r="L111" s="340"/>
      <c r="M111" s="341">
        <f>SUM(J111*K111)</f>
        <v>0</v>
      </c>
      <c r="N111" s="338"/>
      <c r="O111" s="338"/>
      <c r="P111" s="338"/>
      <c r="Q111" s="270"/>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row>
    <row r="112" spans="1:50" x14ac:dyDescent="0.25">
      <c r="A112" s="269"/>
      <c r="B112" s="201"/>
      <c r="C112" s="201"/>
      <c r="D112" s="201"/>
      <c r="E112" s="334" t="s">
        <v>717</v>
      </c>
      <c r="F112" s="335"/>
      <c r="G112" s="335"/>
      <c r="H112" s="335"/>
      <c r="I112" s="335"/>
      <c r="J112" s="335"/>
      <c r="K112" s="335"/>
      <c r="L112" s="335"/>
      <c r="M112" s="335"/>
      <c r="N112" s="335"/>
      <c r="O112" s="335"/>
      <c r="P112" s="335"/>
      <c r="Q112" s="336"/>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row>
    <row r="113" spans="1:17" x14ac:dyDescent="0.25">
      <c r="B113" s="230" t="s">
        <v>444</v>
      </c>
      <c r="C113" s="230" t="s">
        <v>590</v>
      </c>
      <c r="D113" s="231" t="s">
        <v>718</v>
      </c>
      <c r="E113" s="337" t="s">
        <v>719</v>
      </c>
      <c r="F113" s="338"/>
      <c r="G113" s="338"/>
      <c r="H113" s="338"/>
      <c r="I113" s="232" t="s">
        <v>716</v>
      </c>
      <c r="J113" s="233">
        <v>1</v>
      </c>
      <c r="K113" s="339">
        <v>0</v>
      </c>
      <c r="L113" s="340"/>
      <c r="M113" s="341">
        <f>SUM(J113*K113)</f>
        <v>0</v>
      </c>
      <c r="N113" s="338"/>
      <c r="O113" s="338"/>
      <c r="P113" s="338"/>
      <c r="Q113" s="270"/>
    </row>
    <row r="114" spans="1:17" x14ac:dyDescent="0.25">
      <c r="B114" s="201"/>
      <c r="C114" s="201"/>
      <c r="D114" s="201"/>
      <c r="E114" s="334" t="s">
        <v>720</v>
      </c>
      <c r="F114" s="335"/>
      <c r="G114" s="335"/>
      <c r="H114" s="335"/>
      <c r="I114" s="335"/>
      <c r="J114" s="335"/>
      <c r="K114" s="335"/>
      <c r="L114" s="335"/>
      <c r="M114" s="335"/>
      <c r="N114" s="335"/>
      <c r="O114" s="335"/>
      <c r="P114" s="335"/>
      <c r="Q114" s="336"/>
    </row>
    <row r="115" spans="1:17" x14ac:dyDescent="0.25">
      <c r="B115" s="230" t="s">
        <v>64</v>
      </c>
      <c r="C115" s="230" t="s">
        <v>590</v>
      </c>
      <c r="D115" s="231" t="s">
        <v>721</v>
      </c>
      <c r="E115" s="337" t="s">
        <v>722</v>
      </c>
      <c r="F115" s="338"/>
      <c r="G115" s="338"/>
      <c r="H115" s="338"/>
      <c r="I115" s="232" t="s">
        <v>716</v>
      </c>
      <c r="J115" s="233">
        <v>1</v>
      </c>
      <c r="K115" s="339">
        <v>0</v>
      </c>
      <c r="L115" s="340"/>
      <c r="M115" s="341">
        <f>SUM(J115*K115)</f>
        <v>0</v>
      </c>
      <c r="N115" s="338"/>
      <c r="O115" s="338"/>
      <c r="P115" s="338"/>
      <c r="Q115" s="270"/>
    </row>
    <row r="116" spans="1:17" x14ac:dyDescent="0.25">
      <c r="B116" s="201"/>
      <c r="C116" s="201"/>
      <c r="D116" s="201"/>
      <c r="E116" s="334" t="s">
        <v>723</v>
      </c>
      <c r="F116" s="335"/>
      <c r="G116" s="335"/>
      <c r="H116" s="335"/>
      <c r="I116" s="335"/>
      <c r="J116" s="335"/>
      <c r="K116" s="335"/>
      <c r="L116" s="335"/>
      <c r="M116" s="335"/>
      <c r="N116" s="335"/>
      <c r="O116" s="335"/>
      <c r="P116" s="335"/>
      <c r="Q116" s="336"/>
    </row>
    <row r="117" spans="1:17" x14ac:dyDescent="0.25">
      <c r="B117" s="230" t="s">
        <v>593</v>
      </c>
      <c r="C117" s="230" t="s">
        <v>590</v>
      </c>
      <c r="D117" s="231" t="s">
        <v>724</v>
      </c>
      <c r="E117" s="337" t="s">
        <v>725</v>
      </c>
      <c r="F117" s="338"/>
      <c r="G117" s="338"/>
      <c r="H117" s="338"/>
      <c r="I117" s="232" t="s">
        <v>716</v>
      </c>
      <c r="J117" s="233">
        <v>1</v>
      </c>
      <c r="K117" s="339">
        <v>0</v>
      </c>
      <c r="L117" s="340"/>
      <c r="M117" s="341">
        <f>SUM(J117*K117)</f>
        <v>0</v>
      </c>
      <c r="N117" s="338"/>
      <c r="O117" s="338"/>
      <c r="P117" s="338"/>
      <c r="Q117" s="270"/>
    </row>
    <row r="118" spans="1:17" x14ac:dyDescent="0.25">
      <c r="A118" s="271"/>
      <c r="B118" s="271"/>
      <c r="C118" s="271"/>
      <c r="D118" s="271"/>
      <c r="E118" s="271"/>
      <c r="F118" s="271"/>
      <c r="G118" s="271"/>
      <c r="H118" s="271"/>
      <c r="I118" s="271"/>
      <c r="J118" s="271"/>
      <c r="K118" s="271"/>
      <c r="L118" s="271"/>
      <c r="M118" s="271"/>
      <c r="N118" s="271"/>
      <c r="O118" s="271"/>
      <c r="P118" s="271"/>
      <c r="Q118" s="272"/>
    </row>
  </sheetData>
  <mergeCells count="148">
    <mergeCell ref="M13:P13"/>
    <mergeCell ref="M14:P14"/>
    <mergeCell ref="M15:P15"/>
    <mergeCell ref="E16:H16"/>
    <mergeCell ref="K16:L16"/>
    <mergeCell ref="M16:P16"/>
    <mergeCell ref="B2:Q2"/>
    <mergeCell ref="E4:P4"/>
    <mergeCell ref="E5:P5"/>
    <mergeCell ref="L7:O7"/>
    <mergeCell ref="L9:P9"/>
    <mergeCell ref="E12:H12"/>
    <mergeCell ref="K12:L12"/>
    <mergeCell ref="M12:P12"/>
    <mergeCell ref="E23:H23"/>
    <mergeCell ref="K23:L23"/>
    <mergeCell ref="M23:P23"/>
    <mergeCell ref="E24:Q24"/>
    <mergeCell ref="E25:Q25"/>
    <mergeCell ref="E26:H26"/>
    <mergeCell ref="E17:Q17"/>
    <mergeCell ref="E18:H18"/>
    <mergeCell ref="E19:H19"/>
    <mergeCell ref="E20:H20"/>
    <mergeCell ref="E21:H21"/>
    <mergeCell ref="M22:P22"/>
    <mergeCell ref="E31:H31"/>
    <mergeCell ref="E32:H32"/>
    <mergeCell ref="K32:L32"/>
    <mergeCell ref="M32:P32"/>
    <mergeCell ref="E33:Q33"/>
    <mergeCell ref="E34:Q34"/>
    <mergeCell ref="E27:H27"/>
    <mergeCell ref="K27:L27"/>
    <mergeCell ref="M27:P27"/>
    <mergeCell ref="E28:Q28"/>
    <mergeCell ref="E29:Q29"/>
    <mergeCell ref="E30:H30"/>
    <mergeCell ref="E39:H39"/>
    <mergeCell ref="K39:L39"/>
    <mergeCell ref="M39:P39"/>
    <mergeCell ref="E40:Q40"/>
    <mergeCell ref="E41:Q41"/>
    <mergeCell ref="E42:H42"/>
    <mergeCell ref="K42:L42"/>
    <mergeCell ref="M42:P42"/>
    <mergeCell ref="E35:H35"/>
    <mergeCell ref="E36:H36"/>
    <mergeCell ref="K36:L36"/>
    <mergeCell ref="M36:P36"/>
    <mergeCell ref="E37:Q37"/>
    <mergeCell ref="E38:Q38"/>
    <mergeCell ref="E47:Q47"/>
    <mergeCell ref="E48:H48"/>
    <mergeCell ref="E49:H49"/>
    <mergeCell ref="M50:P50"/>
    <mergeCell ref="M51:P51"/>
    <mergeCell ref="E52:H52"/>
    <mergeCell ref="K52:L52"/>
    <mergeCell ref="M52:P52"/>
    <mergeCell ref="E43:Q43"/>
    <mergeCell ref="E44:Q44"/>
    <mergeCell ref="E45:H45"/>
    <mergeCell ref="K45:L45"/>
    <mergeCell ref="M45:P45"/>
    <mergeCell ref="E46:Q46"/>
    <mergeCell ref="E62:Q62"/>
    <mergeCell ref="E63:H63"/>
    <mergeCell ref="E64:H64"/>
    <mergeCell ref="E68:H68"/>
    <mergeCell ref="E69:H69"/>
    <mergeCell ref="E70:H70"/>
    <mergeCell ref="K70:L70"/>
    <mergeCell ref="M70:P70"/>
    <mergeCell ref="E53:Q53"/>
    <mergeCell ref="E54:H54"/>
    <mergeCell ref="E55:H55"/>
    <mergeCell ref="E59:H59"/>
    <mergeCell ref="E60:H60"/>
    <mergeCell ref="E61:H61"/>
    <mergeCell ref="K61:L61"/>
    <mergeCell ref="M61:P61"/>
    <mergeCell ref="E75:H75"/>
    <mergeCell ref="K75:L75"/>
    <mergeCell ref="M75:P75"/>
    <mergeCell ref="E76:H76"/>
    <mergeCell ref="K76:L76"/>
    <mergeCell ref="M76:P76"/>
    <mergeCell ref="E71:Q71"/>
    <mergeCell ref="E72:H72"/>
    <mergeCell ref="E73:H73"/>
    <mergeCell ref="E74:H74"/>
    <mergeCell ref="K74:L74"/>
    <mergeCell ref="M74:P74"/>
    <mergeCell ref="E81:H81"/>
    <mergeCell ref="E82:H82"/>
    <mergeCell ref="E83:H83"/>
    <mergeCell ref="E84:H84"/>
    <mergeCell ref="E85:H85"/>
    <mergeCell ref="E86:H86"/>
    <mergeCell ref="E77:H77"/>
    <mergeCell ref="K77:L77"/>
    <mergeCell ref="M77:P77"/>
    <mergeCell ref="E78:Q78"/>
    <mergeCell ref="E79:Q79"/>
    <mergeCell ref="E80:H80"/>
    <mergeCell ref="E91:H91"/>
    <mergeCell ref="K91:L91"/>
    <mergeCell ref="M91:P91"/>
    <mergeCell ref="E92:Q92"/>
    <mergeCell ref="M93:P93"/>
    <mergeCell ref="E94:H94"/>
    <mergeCell ref="K94:L94"/>
    <mergeCell ref="M94:P94"/>
    <mergeCell ref="K86:L86"/>
    <mergeCell ref="M86:P86"/>
    <mergeCell ref="E87:Q87"/>
    <mergeCell ref="E88:H88"/>
    <mergeCell ref="E89:H89"/>
    <mergeCell ref="E90:H90"/>
    <mergeCell ref="E101:H101"/>
    <mergeCell ref="E102:H102"/>
    <mergeCell ref="E103:H103"/>
    <mergeCell ref="E104:H104"/>
    <mergeCell ref="E105:H105"/>
    <mergeCell ref="M109:P109"/>
    <mergeCell ref="E95:Q95"/>
    <mergeCell ref="E96:H96"/>
    <mergeCell ref="E97:H97"/>
    <mergeCell ref="E98:H98"/>
    <mergeCell ref="E99:H99"/>
    <mergeCell ref="E100:H100"/>
    <mergeCell ref="E114:Q114"/>
    <mergeCell ref="E115:H115"/>
    <mergeCell ref="K115:L115"/>
    <mergeCell ref="M115:P115"/>
    <mergeCell ref="E116:Q116"/>
    <mergeCell ref="E117:H117"/>
    <mergeCell ref="K117:L117"/>
    <mergeCell ref="M117:P117"/>
    <mergeCell ref="M110:P110"/>
    <mergeCell ref="E111:H111"/>
    <mergeCell ref="K111:L111"/>
    <mergeCell ref="M111:P111"/>
    <mergeCell ref="E112:Q112"/>
    <mergeCell ref="E113:H113"/>
    <mergeCell ref="K113:L113"/>
    <mergeCell ref="M113:P113"/>
  </mergeCells>
  <pageMargins left="0.7" right="0.7" top="0.78740157499999996" bottom="0.78740157499999996" header="0.3" footer="0.3"/>
  <pageSetup paperSize="9" scale="54" orientation="portrait"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46</vt:i4>
      </vt:variant>
    </vt:vector>
  </HeadingPairs>
  <TitlesOfParts>
    <vt:vector size="50" baseType="lpstr">
      <vt:lpstr>Stavba</vt:lpstr>
      <vt:lpstr>VzorPolozky</vt:lpstr>
      <vt:lpstr>01 01 Pol</vt:lpstr>
      <vt:lpstr>závady OK</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'01 01 Pol'!Oblast_tisku</vt:lpstr>
      <vt:lpstr>Stavba!Oblast_tisku</vt:lpstr>
      <vt:lpstr>'závady OK'!Oblast_tisku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Zbynek</dc:creator>
  <cp:lastModifiedBy>rstoklasa</cp:lastModifiedBy>
  <cp:lastPrinted>2018-07-24T13:53:46Z</cp:lastPrinted>
  <dcterms:created xsi:type="dcterms:W3CDTF">2009-04-08T07:15:50Z</dcterms:created>
  <dcterms:modified xsi:type="dcterms:W3CDTF">2018-07-24T13:54:04Z</dcterms:modified>
</cp:coreProperties>
</file>