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PROJEKTY 2020\2020-003 Zámeček Brandýs nad Orlicí\DPS - ENERGETICKÉ ÚSPORY\_rozpočet\____ÚPRAVY VŘ 2024-06\"/>
    </mc:Choice>
  </mc:AlternateContent>
  <xr:revisionPtr revIDLastSave="0" documentId="13_ncr:1_{75DA01DE-C5C1-43A7-AE62-1FA83BCEBC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Pol'!$A$1:$Y$408</definedName>
    <definedName name="_xlnm.Print_Area" localSheetId="4">'01 02 Pol'!$A$1:$Y$141</definedName>
    <definedName name="_xlnm.Print_Area" localSheetId="5">'01 03 Pol'!$A$1:$Y$227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4" l="1"/>
  <c r="G9" i="14"/>
  <c r="I9" i="14"/>
  <c r="I8" i="14" s="1"/>
  <c r="K9" i="14"/>
  <c r="K8" i="14" s="1"/>
  <c r="O9" i="14"/>
  <c r="O8" i="14" s="1"/>
  <c r="Q9" i="14"/>
  <c r="Q8" i="14" s="1"/>
  <c r="V9" i="14"/>
  <c r="V8" i="14" s="1"/>
  <c r="G10" i="14"/>
  <c r="I68" i="1" s="1"/>
  <c r="G11" i="14"/>
  <c r="M11" i="14" s="1"/>
  <c r="M10" i="14" s="1"/>
  <c r="I11" i="14"/>
  <c r="I10" i="14" s="1"/>
  <c r="K11" i="14"/>
  <c r="K10" i="14" s="1"/>
  <c r="O11" i="14"/>
  <c r="O10" i="14" s="1"/>
  <c r="Q11" i="14"/>
  <c r="Q10" i="14" s="1"/>
  <c r="V11" i="14"/>
  <c r="V10" i="14" s="1"/>
  <c r="G13" i="14"/>
  <c r="M13" i="14" s="1"/>
  <c r="I13" i="14"/>
  <c r="I12" i="14" s="1"/>
  <c r="K13" i="14"/>
  <c r="O13" i="14"/>
  <c r="O12" i="14" s="1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24" i="14"/>
  <c r="M24" i="14" s="1"/>
  <c r="I24" i="14"/>
  <c r="K24" i="14"/>
  <c r="O24" i="14"/>
  <c r="Q24" i="14"/>
  <c r="V24" i="14"/>
  <c r="G30" i="14"/>
  <c r="M30" i="14" s="1"/>
  <c r="I30" i="14"/>
  <c r="K30" i="14"/>
  <c r="O30" i="14"/>
  <c r="Q30" i="14"/>
  <c r="V30" i="14"/>
  <c r="G36" i="14"/>
  <c r="M36" i="14" s="1"/>
  <c r="I36" i="14"/>
  <c r="K36" i="14"/>
  <c r="O36" i="14"/>
  <c r="Q36" i="14"/>
  <c r="V36" i="14"/>
  <c r="G42" i="14"/>
  <c r="M42" i="14" s="1"/>
  <c r="I42" i="14"/>
  <c r="K42" i="14"/>
  <c r="O42" i="14"/>
  <c r="Q42" i="14"/>
  <c r="V42" i="14"/>
  <c r="G48" i="14"/>
  <c r="M48" i="14" s="1"/>
  <c r="I48" i="14"/>
  <c r="K48" i="14"/>
  <c r="O48" i="14"/>
  <c r="Q48" i="14"/>
  <c r="V48" i="14"/>
  <c r="G53" i="14"/>
  <c r="M53" i="14" s="1"/>
  <c r="I53" i="14"/>
  <c r="K53" i="14"/>
  <c r="O53" i="14"/>
  <c r="Q53" i="14"/>
  <c r="V53" i="14"/>
  <c r="G58" i="14"/>
  <c r="M58" i="14" s="1"/>
  <c r="I58" i="14"/>
  <c r="K58" i="14"/>
  <c r="O58" i="14"/>
  <c r="Q58" i="14"/>
  <c r="V58" i="14"/>
  <c r="G63" i="14"/>
  <c r="M63" i="14" s="1"/>
  <c r="I63" i="14"/>
  <c r="K63" i="14"/>
  <c r="O63" i="14"/>
  <c r="Q63" i="14"/>
  <c r="V63" i="14"/>
  <c r="G69" i="14"/>
  <c r="M69" i="14" s="1"/>
  <c r="I69" i="14"/>
  <c r="K69" i="14"/>
  <c r="O69" i="14"/>
  <c r="Q69" i="14"/>
  <c r="V69" i="14"/>
  <c r="G75" i="14"/>
  <c r="M75" i="14" s="1"/>
  <c r="I75" i="14"/>
  <c r="K75" i="14"/>
  <c r="O75" i="14"/>
  <c r="Q75" i="14"/>
  <c r="V75" i="14"/>
  <c r="G81" i="14"/>
  <c r="I81" i="14"/>
  <c r="K81" i="14"/>
  <c r="M81" i="14"/>
  <c r="O81" i="14"/>
  <c r="Q81" i="14"/>
  <c r="V81" i="14"/>
  <c r="G86" i="14"/>
  <c r="M86" i="14" s="1"/>
  <c r="I86" i="14"/>
  <c r="K86" i="14"/>
  <c r="O86" i="14"/>
  <c r="Q86" i="14"/>
  <c r="V86" i="14"/>
  <c r="G91" i="14"/>
  <c r="M91" i="14" s="1"/>
  <c r="I91" i="14"/>
  <c r="K91" i="14"/>
  <c r="O91" i="14"/>
  <c r="Q91" i="14"/>
  <c r="V91" i="14"/>
  <c r="G96" i="14"/>
  <c r="M96" i="14" s="1"/>
  <c r="I96" i="14"/>
  <c r="K96" i="14"/>
  <c r="O96" i="14"/>
  <c r="Q96" i="14"/>
  <c r="V96" i="14"/>
  <c r="G102" i="14"/>
  <c r="M102" i="14" s="1"/>
  <c r="I102" i="14"/>
  <c r="K102" i="14"/>
  <c r="O102" i="14"/>
  <c r="Q102" i="14"/>
  <c r="V102" i="14"/>
  <c r="G107" i="14"/>
  <c r="M107" i="14" s="1"/>
  <c r="I107" i="14"/>
  <c r="K107" i="14"/>
  <c r="O107" i="14"/>
  <c r="Q107" i="14"/>
  <c r="V107" i="14"/>
  <c r="G109" i="14"/>
  <c r="G108" i="14" s="1"/>
  <c r="I109" i="14"/>
  <c r="K109" i="14"/>
  <c r="O109" i="14"/>
  <c r="Q109" i="14"/>
  <c r="V109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21" i="14"/>
  <c r="M121" i="14" s="1"/>
  <c r="I121" i="14"/>
  <c r="K121" i="14"/>
  <c r="O121" i="14"/>
  <c r="Q121" i="14"/>
  <c r="V121" i="14"/>
  <c r="G128" i="14"/>
  <c r="M128" i="14" s="1"/>
  <c r="I128" i="14"/>
  <c r="K128" i="14"/>
  <c r="O128" i="14"/>
  <c r="Q128" i="14"/>
  <c r="V128" i="14"/>
  <c r="G135" i="14"/>
  <c r="M135" i="14" s="1"/>
  <c r="I135" i="14"/>
  <c r="K135" i="14"/>
  <c r="O135" i="14"/>
  <c r="Q135" i="14"/>
  <c r="V135" i="14"/>
  <c r="G140" i="14"/>
  <c r="M140" i="14" s="1"/>
  <c r="I140" i="14"/>
  <c r="K140" i="14"/>
  <c r="O140" i="14"/>
  <c r="Q140" i="14"/>
  <c r="V140" i="14"/>
  <c r="G147" i="14"/>
  <c r="M147" i="14" s="1"/>
  <c r="I147" i="14"/>
  <c r="K147" i="14"/>
  <c r="O147" i="14"/>
  <c r="Q147" i="14"/>
  <c r="V147" i="14"/>
  <c r="G152" i="14"/>
  <c r="M152" i="14" s="1"/>
  <c r="I152" i="14"/>
  <c r="K152" i="14"/>
  <c r="O152" i="14"/>
  <c r="Q152" i="14"/>
  <c r="V152" i="14"/>
  <c r="G157" i="14"/>
  <c r="M157" i="14" s="1"/>
  <c r="I157" i="14"/>
  <c r="K157" i="14"/>
  <c r="O157" i="14"/>
  <c r="Q157" i="14"/>
  <c r="V157" i="14"/>
  <c r="G164" i="14"/>
  <c r="M164" i="14" s="1"/>
  <c r="I164" i="14"/>
  <c r="K164" i="14"/>
  <c r="O164" i="14"/>
  <c r="Q164" i="14"/>
  <c r="V164" i="14"/>
  <c r="G171" i="14"/>
  <c r="M171" i="14" s="1"/>
  <c r="I171" i="14"/>
  <c r="K171" i="14"/>
  <c r="O171" i="14"/>
  <c r="Q171" i="14"/>
  <c r="V171" i="14"/>
  <c r="G178" i="14"/>
  <c r="M178" i="14" s="1"/>
  <c r="I178" i="14"/>
  <c r="K178" i="14"/>
  <c r="O178" i="14"/>
  <c r="Q178" i="14"/>
  <c r="V178" i="14"/>
  <c r="G185" i="14"/>
  <c r="M185" i="14" s="1"/>
  <c r="I185" i="14"/>
  <c r="K185" i="14"/>
  <c r="O185" i="14"/>
  <c r="Q185" i="14"/>
  <c r="V185" i="14"/>
  <c r="G192" i="14"/>
  <c r="M192" i="14" s="1"/>
  <c r="I192" i="14"/>
  <c r="K192" i="14"/>
  <c r="O192" i="14"/>
  <c r="Q192" i="14"/>
  <c r="V192" i="14"/>
  <c r="G199" i="14"/>
  <c r="M199" i="14" s="1"/>
  <c r="I199" i="14"/>
  <c r="K199" i="14"/>
  <c r="O199" i="14"/>
  <c r="Q199" i="14"/>
  <c r="V199" i="14"/>
  <c r="G206" i="14"/>
  <c r="M206" i="14" s="1"/>
  <c r="I206" i="14"/>
  <c r="K206" i="14"/>
  <c r="O206" i="14"/>
  <c r="Q206" i="14"/>
  <c r="V206" i="14"/>
  <c r="G211" i="14"/>
  <c r="M211" i="14" s="1"/>
  <c r="I211" i="14"/>
  <c r="K211" i="14"/>
  <c r="O211" i="14"/>
  <c r="Q211" i="14"/>
  <c r="V211" i="14"/>
  <c r="AE217" i="14"/>
  <c r="F43" i="1" s="1"/>
  <c r="BA96" i="13"/>
  <c r="BA92" i="13"/>
  <c r="BA61" i="13"/>
  <c r="BA39" i="13"/>
  <c r="BA29" i="13"/>
  <c r="Q8" i="13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5" i="13"/>
  <c r="M25" i="13" s="1"/>
  <c r="I25" i="13"/>
  <c r="I24" i="13" s="1"/>
  <c r="K25" i="13"/>
  <c r="K24" i="13" s="1"/>
  <c r="O25" i="13"/>
  <c r="Q25" i="13"/>
  <c r="Q24" i="13" s="1"/>
  <c r="V25" i="13"/>
  <c r="G33" i="13"/>
  <c r="M33" i="13" s="1"/>
  <c r="I33" i="13"/>
  <c r="K33" i="13"/>
  <c r="O33" i="13"/>
  <c r="Q33" i="13"/>
  <c r="V33" i="13"/>
  <c r="G35" i="13"/>
  <c r="I66" i="1" s="1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V35" i="13" s="1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O54" i="13"/>
  <c r="Q54" i="13"/>
  <c r="G55" i="13"/>
  <c r="M55" i="13" s="1"/>
  <c r="M54" i="13" s="1"/>
  <c r="I55" i="13"/>
  <c r="I54" i="13" s="1"/>
  <c r="K55" i="13"/>
  <c r="K54" i="13" s="1"/>
  <c r="O55" i="13"/>
  <c r="Q55" i="13"/>
  <c r="V55" i="13"/>
  <c r="V54" i="13" s="1"/>
  <c r="V56" i="13"/>
  <c r="G57" i="13"/>
  <c r="G56" i="13" s="1"/>
  <c r="I71" i="1" s="1"/>
  <c r="I57" i="13"/>
  <c r="I56" i="13" s="1"/>
  <c r="K57" i="13"/>
  <c r="K56" i="13" s="1"/>
  <c r="O57" i="13"/>
  <c r="O56" i="13" s="1"/>
  <c r="Q57" i="13"/>
  <c r="Q56" i="13" s="1"/>
  <c r="V57" i="13"/>
  <c r="I59" i="13"/>
  <c r="G60" i="13"/>
  <c r="M60" i="13" s="1"/>
  <c r="M59" i="13" s="1"/>
  <c r="I60" i="13"/>
  <c r="K60" i="13"/>
  <c r="K59" i="13" s="1"/>
  <c r="O60" i="13"/>
  <c r="O59" i="13" s="1"/>
  <c r="Q60" i="13"/>
  <c r="Q59" i="13" s="1"/>
  <c r="V60" i="13"/>
  <c r="V59" i="13" s="1"/>
  <c r="K62" i="13"/>
  <c r="Q62" i="13"/>
  <c r="G63" i="13"/>
  <c r="M63" i="13" s="1"/>
  <c r="M62" i="13" s="1"/>
  <c r="I63" i="13"/>
  <c r="I62" i="13" s="1"/>
  <c r="K63" i="13"/>
  <c r="O63" i="13"/>
  <c r="O62" i="13" s="1"/>
  <c r="Q63" i="13"/>
  <c r="V63" i="13"/>
  <c r="V62" i="13" s="1"/>
  <c r="G65" i="13"/>
  <c r="M65" i="13" s="1"/>
  <c r="I65" i="13"/>
  <c r="K65" i="13"/>
  <c r="O65" i="13"/>
  <c r="Q65" i="13"/>
  <c r="V65" i="13"/>
  <c r="G71" i="13"/>
  <c r="M71" i="13" s="1"/>
  <c r="I71" i="13"/>
  <c r="I64" i="13" s="1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84" i="13"/>
  <c r="M84" i="13" s="1"/>
  <c r="I84" i="13"/>
  <c r="K84" i="13"/>
  <c r="O84" i="13"/>
  <c r="Q84" i="13"/>
  <c r="V84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4" i="13"/>
  <c r="M94" i="13" s="1"/>
  <c r="I94" i="13"/>
  <c r="K94" i="13"/>
  <c r="O94" i="13"/>
  <c r="Q94" i="13"/>
  <c r="V94" i="13"/>
  <c r="G97" i="13"/>
  <c r="M97" i="13" s="1"/>
  <c r="I97" i="13"/>
  <c r="K97" i="13"/>
  <c r="O97" i="13"/>
  <c r="Q97" i="13"/>
  <c r="V97" i="13"/>
  <c r="G101" i="13"/>
  <c r="M101" i="13" s="1"/>
  <c r="I101" i="13"/>
  <c r="K101" i="13"/>
  <c r="O101" i="13"/>
  <c r="Q101" i="13"/>
  <c r="V101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0" i="13"/>
  <c r="I80" i="1" s="1"/>
  <c r="G111" i="13"/>
  <c r="I111" i="13"/>
  <c r="K111" i="13"/>
  <c r="M111" i="13"/>
  <c r="O111" i="13"/>
  <c r="O110" i="13" s="1"/>
  <c r="Q111" i="13"/>
  <c r="V111" i="13"/>
  <c r="V110" i="13" s="1"/>
  <c r="G115" i="13"/>
  <c r="M115" i="13" s="1"/>
  <c r="I115" i="13"/>
  <c r="K115" i="13"/>
  <c r="O115" i="13"/>
  <c r="Q115" i="13"/>
  <c r="Q110" i="13" s="1"/>
  <c r="V115" i="13"/>
  <c r="G117" i="13"/>
  <c r="M117" i="13" s="1"/>
  <c r="I117" i="13"/>
  <c r="I116" i="13" s="1"/>
  <c r="K117" i="13"/>
  <c r="O117" i="13"/>
  <c r="O116" i="13" s="1"/>
  <c r="Q117" i="13"/>
  <c r="V117" i="13"/>
  <c r="V116" i="13" s="1"/>
  <c r="G119" i="13"/>
  <c r="M119" i="13" s="1"/>
  <c r="I119" i="13"/>
  <c r="K119" i="13"/>
  <c r="O119" i="13"/>
  <c r="Q119" i="13"/>
  <c r="V119" i="13"/>
  <c r="G124" i="13"/>
  <c r="M124" i="13" s="1"/>
  <c r="I124" i="13"/>
  <c r="I123" i="13" s="1"/>
  <c r="K124" i="13"/>
  <c r="O124" i="13"/>
  <c r="Q124" i="13"/>
  <c r="V124" i="13"/>
  <c r="G125" i="13"/>
  <c r="I125" i="13"/>
  <c r="K125" i="13"/>
  <c r="O125" i="13"/>
  <c r="Q125" i="13"/>
  <c r="V125" i="13"/>
  <c r="V123" i="13" s="1"/>
  <c r="G127" i="13"/>
  <c r="I127" i="13"/>
  <c r="K127" i="13"/>
  <c r="M127" i="13"/>
  <c r="O127" i="13"/>
  <c r="Q127" i="13"/>
  <c r="V127" i="13"/>
  <c r="G128" i="13"/>
  <c r="G129" i="13"/>
  <c r="M129" i="13" s="1"/>
  <c r="M128" i="13" s="1"/>
  <c r="I129" i="13"/>
  <c r="I128" i="13" s="1"/>
  <c r="K129" i="13"/>
  <c r="K128" i="13" s="1"/>
  <c r="O129" i="13"/>
  <c r="O128" i="13" s="1"/>
  <c r="Q129" i="13"/>
  <c r="Q128" i="13" s="1"/>
  <c r="V129" i="13"/>
  <c r="V128" i="13" s="1"/>
  <c r="AE131" i="13"/>
  <c r="F42" i="1" s="1"/>
  <c r="BA169" i="12"/>
  <c r="BA144" i="12"/>
  <c r="BA139" i="12"/>
  <c r="G9" i="12"/>
  <c r="M9" i="12" s="1"/>
  <c r="I9" i="12"/>
  <c r="K9" i="12"/>
  <c r="O9" i="12"/>
  <c r="Q9" i="12"/>
  <c r="Q8" i="12" s="1"/>
  <c r="V9" i="12"/>
  <c r="V8" i="12" s="1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6" i="12"/>
  <c r="G45" i="12" s="1"/>
  <c r="I63" i="1" s="1"/>
  <c r="I46" i="12"/>
  <c r="I45" i="12" s="1"/>
  <c r="K46" i="12"/>
  <c r="O46" i="12"/>
  <c r="Q46" i="12"/>
  <c r="V46" i="12"/>
  <c r="G49" i="12"/>
  <c r="M49" i="12" s="1"/>
  <c r="I49" i="12"/>
  <c r="K49" i="12"/>
  <c r="O49" i="12"/>
  <c r="Q49" i="12"/>
  <c r="V49" i="12"/>
  <c r="V45" i="12" s="1"/>
  <c r="G51" i="12"/>
  <c r="M51" i="12" s="1"/>
  <c r="I51" i="12"/>
  <c r="K51" i="12"/>
  <c r="O51" i="12"/>
  <c r="Q51" i="12"/>
  <c r="V51" i="12"/>
  <c r="G83" i="12"/>
  <c r="M83" i="12" s="1"/>
  <c r="I83" i="12"/>
  <c r="K83" i="12"/>
  <c r="O83" i="12"/>
  <c r="Q83" i="12"/>
  <c r="Q82" i="12" s="1"/>
  <c r="V83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O92" i="12" s="1"/>
  <c r="Q95" i="12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I104" i="12" s="1"/>
  <c r="K105" i="12"/>
  <c r="K104" i="12" s="1"/>
  <c r="O105" i="12"/>
  <c r="Q105" i="12"/>
  <c r="V105" i="12"/>
  <c r="G106" i="12"/>
  <c r="M106" i="12" s="1"/>
  <c r="I106" i="12"/>
  <c r="K106" i="12"/>
  <c r="O106" i="12"/>
  <c r="Q106" i="12"/>
  <c r="V106" i="12"/>
  <c r="V104" i="12" s="1"/>
  <c r="G137" i="12"/>
  <c r="I137" i="12"/>
  <c r="K137" i="12"/>
  <c r="M137" i="12"/>
  <c r="O137" i="12"/>
  <c r="Q137" i="12"/>
  <c r="V137" i="12"/>
  <c r="G140" i="12"/>
  <c r="G104" i="12" s="1"/>
  <c r="I69" i="1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I167" i="12"/>
  <c r="O167" i="12"/>
  <c r="Q167" i="12"/>
  <c r="G168" i="12"/>
  <c r="M168" i="12" s="1"/>
  <c r="M167" i="12" s="1"/>
  <c r="I168" i="12"/>
  <c r="K168" i="12"/>
  <c r="K167" i="12" s="1"/>
  <c r="O168" i="12"/>
  <c r="Q168" i="12"/>
  <c r="V168" i="12"/>
  <c r="V167" i="12" s="1"/>
  <c r="G172" i="12"/>
  <c r="M172" i="12" s="1"/>
  <c r="I172" i="12"/>
  <c r="K172" i="12"/>
  <c r="O172" i="12"/>
  <c r="Q172" i="12"/>
  <c r="V172" i="12"/>
  <c r="G181" i="12"/>
  <c r="M181" i="12" s="1"/>
  <c r="I181" i="12"/>
  <c r="K181" i="12"/>
  <c r="O181" i="12"/>
  <c r="Q181" i="12"/>
  <c r="V181" i="12"/>
  <c r="G204" i="12"/>
  <c r="M204" i="12" s="1"/>
  <c r="I204" i="12"/>
  <c r="K204" i="12"/>
  <c r="O204" i="12"/>
  <c r="Q204" i="12"/>
  <c r="V204" i="12"/>
  <c r="G227" i="12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Q231" i="12"/>
  <c r="V231" i="12"/>
  <c r="K234" i="12"/>
  <c r="Q234" i="12"/>
  <c r="G235" i="12"/>
  <c r="M235" i="12" s="1"/>
  <c r="M234" i="12" s="1"/>
  <c r="I235" i="12"/>
  <c r="I234" i="12" s="1"/>
  <c r="K235" i="12"/>
  <c r="O235" i="12"/>
  <c r="O234" i="12" s="1"/>
  <c r="Q235" i="12"/>
  <c r="V235" i="12"/>
  <c r="V234" i="12" s="1"/>
  <c r="G237" i="12"/>
  <c r="M237" i="12" s="1"/>
  <c r="I237" i="12"/>
  <c r="K237" i="12"/>
  <c r="O237" i="12"/>
  <c r="Q237" i="12"/>
  <c r="V237" i="12"/>
  <c r="G242" i="12"/>
  <c r="M242" i="12" s="1"/>
  <c r="I242" i="12"/>
  <c r="K242" i="12"/>
  <c r="O242" i="12"/>
  <c r="Q242" i="12"/>
  <c r="V242" i="12"/>
  <c r="G265" i="12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80" i="12"/>
  <c r="M280" i="12" s="1"/>
  <c r="I280" i="12"/>
  <c r="K280" i="12"/>
  <c r="O280" i="12"/>
  <c r="Q280" i="12"/>
  <c r="V280" i="12"/>
  <c r="G281" i="12"/>
  <c r="M281" i="12" s="1"/>
  <c r="I281" i="12"/>
  <c r="K281" i="12"/>
  <c r="O281" i="12"/>
  <c r="Q281" i="12"/>
  <c r="V281" i="12"/>
  <c r="G283" i="12"/>
  <c r="I283" i="12"/>
  <c r="K283" i="12"/>
  <c r="M283" i="12"/>
  <c r="O283" i="12"/>
  <c r="Q283" i="12"/>
  <c r="V283" i="12"/>
  <c r="V282" i="12" s="1"/>
  <c r="G284" i="12"/>
  <c r="M284" i="12" s="1"/>
  <c r="I284" i="12"/>
  <c r="K284" i="12"/>
  <c r="O284" i="12"/>
  <c r="Q284" i="12"/>
  <c r="Q282" i="12" s="1"/>
  <c r="V284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I291" i="12"/>
  <c r="I290" i="12" s="1"/>
  <c r="K291" i="12"/>
  <c r="O291" i="12"/>
  <c r="O290" i="12" s="1"/>
  <c r="Q291" i="12"/>
  <c r="V291" i="12"/>
  <c r="G296" i="12"/>
  <c r="M296" i="12" s="1"/>
  <c r="I296" i="12"/>
  <c r="K296" i="12"/>
  <c r="O296" i="12"/>
  <c r="Q296" i="12"/>
  <c r="Q290" i="12" s="1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G335" i="12"/>
  <c r="M335" i="12" s="1"/>
  <c r="I335" i="12"/>
  <c r="K335" i="12"/>
  <c r="O335" i="12"/>
  <c r="Q335" i="12"/>
  <c r="V335" i="12"/>
  <c r="G337" i="12"/>
  <c r="M337" i="12" s="1"/>
  <c r="I337" i="12"/>
  <c r="K337" i="12"/>
  <c r="O337" i="12"/>
  <c r="Q337" i="12"/>
  <c r="V337" i="12"/>
  <c r="G340" i="12"/>
  <c r="M340" i="12" s="1"/>
  <c r="I340" i="12"/>
  <c r="K340" i="12"/>
  <c r="O340" i="12"/>
  <c r="Q340" i="12"/>
  <c r="V340" i="12"/>
  <c r="G342" i="12"/>
  <c r="I342" i="12"/>
  <c r="K342" i="12"/>
  <c r="M342" i="12"/>
  <c r="O342" i="12"/>
  <c r="Q342" i="12"/>
  <c r="V342" i="12"/>
  <c r="G344" i="12"/>
  <c r="M344" i="12" s="1"/>
  <c r="I344" i="12"/>
  <c r="K344" i="12"/>
  <c r="O344" i="12"/>
  <c r="O343" i="12" s="1"/>
  <c r="Q344" i="12"/>
  <c r="V344" i="12"/>
  <c r="G351" i="12"/>
  <c r="M351" i="12" s="1"/>
  <c r="I351" i="12"/>
  <c r="K351" i="12"/>
  <c r="O351" i="12"/>
  <c r="Q351" i="12"/>
  <c r="V351" i="12"/>
  <c r="V343" i="12" s="1"/>
  <c r="G361" i="12"/>
  <c r="M361" i="12" s="1"/>
  <c r="I361" i="12"/>
  <c r="K361" i="12"/>
  <c r="O361" i="12"/>
  <c r="Q361" i="12"/>
  <c r="V361" i="12"/>
  <c r="G363" i="12"/>
  <c r="M363" i="12" s="1"/>
  <c r="I363" i="12"/>
  <c r="K363" i="12"/>
  <c r="O363" i="12"/>
  <c r="Q363" i="12"/>
  <c r="V363" i="12"/>
  <c r="G365" i="12"/>
  <c r="M365" i="12" s="1"/>
  <c r="I365" i="12"/>
  <c r="K365" i="12"/>
  <c r="O365" i="12"/>
  <c r="Q365" i="12"/>
  <c r="V365" i="12"/>
  <c r="G367" i="12"/>
  <c r="M367" i="12" s="1"/>
  <c r="I367" i="12"/>
  <c r="I364" i="12" s="1"/>
  <c r="K367" i="12"/>
  <c r="O367" i="12"/>
  <c r="Q367" i="12"/>
  <c r="V367" i="12"/>
  <c r="G369" i="12"/>
  <c r="M369" i="12" s="1"/>
  <c r="I369" i="12"/>
  <c r="K369" i="12"/>
  <c r="O369" i="12"/>
  <c r="Q369" i="12"/>
  <c r="V369" i="12"/>
  <c r="G372" i="12"/>
  <c r="I372" i="12"/>
  <c r="K372" i="12"/>
  <c r="O372" i="12"/>
  <c r="Q372" i="12"/>
  <c r="V372" i="12"/>
  <c r="G375" i="12"/>
  <c r="M375" i="12" s="1"/>
  <c r="I375" i="12"/>
  <c r="K375" i="12"/>
  <c r="O375" i="12"/>
  <c r="Q375" i="12"/>
  <c r="V375" i="12"/>
  <c r="G378" i="12"/>
  <c r="M378" i="12" s="1"/>
  <c r="I378" i="12"/>
  <c r="K378" i="12"/>
  <c r="O378" i="12"/>
  <c r="Q378" i="12"/>
  <c r="V378" i="12"/>
  <c r="G379" i="12"/>
  <c r="I85" i="1" s="1"/>
  <c r="K379" i="12"/>
  <c r="Q379" i="12"/>
  <c r="G380" i="12"/>
  <c r="M380" i="12" s="1"/>
  <c r="M379" i="12" s="1"/>
  <c r="I380" i="12"/>
  <c r="I379" i="12" s="1"/>
  <c r="K380" i="12"/>
  <c r="O380" i="12"/>
  <c r="O379" i="12" s="1"/>
  <c r="Q380" i="12"/>
  <c r="V380" i="12"/>
  <c r="V379" i="12" s="1"/>
  <c r="I382" i="12"/>
  <c r="K382" i="12"/>
  <c r="O382" i="12"/>
  <c r="G383" i="12"/>
  <c r="G382" i="12" s="1"/>
  <c r="I383" i="12"/>
  <c r="K383" i="12"/>
  <c r="O383" i="12"/>
  <c r="Q383" i="12"/>
  <c r="Q382" i="12" s="1"/>
  <c r="V383" i="12"/>
  <c r="V382" i="12" s="1"/>
  <c r="G386" i="12"/>
  <c r="M386" i="12" s="1"/>
  <c r="I386" i="12"/>
  <c r="K386" i="12"/>
  <c r="O386" i="12"/>
  <c r="Q386" i="12"/>
  <c r="V386" i="12"/>
  <c r="G387" i="12"/>
  <c r="M387" i="12" s="1"/>
  <c r="I387" i="12"/>
  <c r="I385" i="12" s="1"/>
  <c r="K387" i="12"/>
  <c r="O387" i="12"/>
  <c r="Q387" i="12"/>
  <c r="V387" i="12"/>
  <c r="G388" i="12"/>
  <c r="M388" i="12" s="1"/>
  <c r="I388" i="12"/>
  <c r="K388" i="12"/>
  <c r="O388" i="12"/>
  <c r="O385" i="12" s="1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K393" i="12"/>
  <c r="G394" i="12"/>
  <c r="M394" i="12" s="1"/>
  <c r="M393" i="12" s="1"/>
  <c r="I394" i="12"/>
  <c r="I393" i="12" s="1"/>
  <c r="K394" i="12"/>
  <c r="O394" i="12"/>
  <c r="O393" i="12" s="1"/>
  <c r="Q394" i="12"/>
  <c r="Q393" i="12" s="1"/>
  <c r="V394" i="12"/>
  <c r="V393" i="12" s="1"/>
  <c r="G396" i="12"/>
  <c r="G395" i="12" s="1"/>
  <c r="I89" i="1" s="1"/>
  <c r="I20" i="1" s="1"/>
  <c r="I396" i="12"/>
  <c r="I395" i="12" s="1"/>
  <c r="K396" i="12"/>
  <c r="K395" i="12" s="1"/>
  <c r="O396" i="12"/>
  <c r="O395" i="12" s="1"/>
  <c r="Q396" i="12"/>
  <c r="Q395" i="12" s="1"/>
  <c r="V396" i="12"/>
  <c r="V395" i="12" s="1"/>
  <c r="AE398" i="12"/>
  <c r="AZ53" i="1"/>
  <c r="AZ52" i="1"/>
  <c r="AZ51" i="1"/>
  <c r="AZ50" i="1"/>
  <c r="AZ49" i="1"/>
  <c r="F39" i="1" l="1"/>
  <c r="G393" i="12"/>
  <c r="I88" i="1" s="1"/>
  <c r="I19" i="1" s="1"/>
  <c r="M383" i="12"/>
  <c r="M382" i="12" s="1"/>
  <c r="M343" i="12"/>
  <c r="G290" i="12"/>
  <c r="I77" i="1" s="1"/>
  <c r="M46" i="12"/>
  <c r="F40" i="1"/>
  <c r="F44" i="1" s="1"/>
  <c r="G23" i="1" s="1"/>
  <c r="M45" i="12"/>
  <c r="K364" i="12"/>
  <c r="G364" i="12"/>
  <c r="I84" i="1" s="1"/>
  <c r="Q364" i="12"/>
  <c r="V290" i="12"/>
  <c r="O236" i="12"/>
  <c r="V171" i="12"/>
  <c r="I92" i="12"/>
  <c r="Q45" i="12"/>
  <c r="K8" i="12"/>
  <c r="Q116" i="13"/>
  <c r="V88" i="13"/>
  <c r="O64" i="13"/>
  <c r="K64" i="13"/>
  <c r="I35" i="13"/>
  <c r="O8" i="13"/>
  <c r="O23" i="14"/>
  <c r="AF217" i="14"/>
  <c r="G43" i="1" s="1"/>
  <c r="H43" i="1" s="1"/>
  <c r="I43" i="1" s="1"/>
  <c r="K236" i="12"/>
  <c r="Q385" i="12"/>
  <c r="O297" i="12"/>
  <c r="AF398" i="12"/>
  <c r="K385" i="12"/>
  <c r="V364" i="12"/>
  <c r="I297" i="12"/>
  <c r="G171" i="12"/>
  <c r="I73" i="1" s="1"/>
  <c r="Q171" i="12"/>
  <c r="Q92" i="12"/>
  <c r="O364" i="12"/>
  <c r="Q343" i="12"/>
  <c r="O171" i="12"/>
  <c r="O82" i="12"/>
  <c r="O45" i="12"/>
  <c r="I8" i="12"/>
  <c r="Q123" i="13"/>
  <c r="K116" i="13"/>
  <c r="Q64" i="13"/>
  <c r="O35" i="13"/>
  <c r="V24" i="13"/>
  <c r="K8" i="13"/>
  <c r="O108" i="14"/>
  <c r="M109" i="14"/>
  <c r="M108" i="14" s="1"/>
  <c r="K23" i="14"/>
  <c r="V12" i="14"/>
  <c r="Q104" i="12"/>
  <c r="V82" i="12"/>
  <c r="O123" i="13"/>
  <c r="I8" i="13"/>
  <c r="K108" i="14"/>
  <c r="I23" i="14"/>
  <c r="Q12" i="14"/>
  <c r="K171" i="12"/>
  <c r="K343" i="12"/>
  <c r="V297" i="12"/>
  <c r="M291" i="12"/>
  <c r="M290" i="12" s="1"/>
  <c r="K282" i="12"/>
  <c r="I171" i="12"/>
  <c r="O104" i="12"/>
  <c r="K92" i="12"/>
  <c r="K45" i="12"/>
  <c r="K123" i="13"/>
  <c r="O88" i="13"/>
  <c r="K88" i="13"/>
  <c r="O24" i="13"/>
  <c r="I108" i="14"/>
  <c r="F41" i="1"/>
  <c r="M116" i="13"/>
  <c r="Q88" i="13"/>
  <c r="G23" i="14"/>
  <c r="I79" i="1" s="1"/>
  <c r="I18" i="1"/>
  <c r="K297" i="12"/>
  <c r="G236" i="12"/>
  <c r="I75" i="1" s="1"/>
  <c r="V64" i="13"/>
  <c r="Q35" i="13"/>
  <c r="O282" i="12"/>
  <c r="K290" i="12"/>
  <c r="V236" i="12"/>
  <c r="Q297" i="12"/>
  <c r="I236" i="12"/>
  <c r="Q236" i="12"/>
  <c r="G234" i="12"/>
  <c r="I82" i="12"/>
  <c r="I88" i="13"/>
  <c r="G59" i="13"/>
  <c r="M24" i="13"/>
  <c r="V8" i="13"/>
  <c r="V108" i="14"/>
  <c r="K12" i="14"/>
  <c r="V385" i="12"/>
  <c r="I343" i="12"/>
  <c r="I282" i="12"/>
  <c r="G92" i="12"/>
  <c r="V92" i="12"/>
  <c r="K82" i="12"/>
  <c r="O8" i="12"/>
  <c r="G123" i="13"/>
  <c r="I86" i="1" s="1"/>
  <c r="K110" i="13"/>
  <c r="I110" i="13"/>
  <c r="K35" i="13"/>
  <c r="Q108" i="14"/>
  <c r="V23" i="14"/>
  <c r="Q23" i="14"/>
  <c r="M12" i="14"/>
  <c r="M23" i="14"/>
  <c r="M9" i="14"/>
  <c r="M8" i="14" s="1"/>
  <c r="G12" i="14"/>
  <c r="I70" i="1" s="1"/>
  <c r="M35" i="13"/>
  <c r="M110" i="13"/>
  <c r="M88" i="13"/>
  <c r="M8" i="13"/>
  <c r="M64" i="13"/>
  <c r="G88" i="13"/>
  <c r="I78" i="1" s="1"/>
  <c r="G64" i="13"/>
  <c r="M57" i="13"/>
  <c r="M56" i="13" s="1"/>
  <c r="G54" i="13"/>
  <c r="M125" i="13"/>
  <c r="M123" i="13" s="1"/>
  <c r="G62" i="13"/>
  <c r="AF131" i="13"/>
  <c r="G42" i="1" s="1"/>
  <c r="H42" i="1" s="1"/>
  <c r="I42" i="1" s="1"/>
  <c r="G116" i="13"/>
  <c r="I81" i="1" s="1"/>
  <c r="G24" i="13"/>
  <c r="I65" i="1" s="1"/>
  <c r="G8" i="13"/>
  <c r="M171" i="12"/>
  <c r="M8" i="12"/>
  <c r="M297" i="12"/>
  <c r="M282" i="12"/>
  <c r="M385" i="12"/>
  <c r="M82" i="12"/>
  <c r="G167" i="12"/>
  <c r="G82" i="12"/>
  <c r="G8" i="12"/>
  <c r="G385" i="12"/>
  <c r="I87" i="1" s="1"/>
  <c r="G343" i="12"/>
  <c r="I83" i="1" s="1"/>
  <c r="M396" i="12"/>
  <c r="M395" i="12" s="1"/>
  <c r="G297" i="12"/>
  <c r="I82" i="1" s="1"/>
  <c r="G282" i="12"/>
  <c r="M372" i="12"/>
  <c r="M364" i="12" s="1"/>
  <c r="M265" i="12"/>
  <c r="M236" i="12" s="1"/>
  <c r="M227" i="12"/>
  <c r="M140" i="12"/>
  <c r="M104" i="12" s="1"/>
  <c r="M97" i="12"/>
  <c r="M92" i="12" s="1"/>
  <c r="J28" i="1"/>
  <c r="J26" i="1"/>
  <c r="G38" i="1"/>
  <c r="F38" i="1"/>
  <c r="J23" i="1"/>
  <c r="J24" i="1"/>
  <c r="J25" i="1"/>
  <c r="J27" i="1"/>
  <c r="E24" i="1"/>
  <c r="E26" i="1"/>
  <c r="I76" i="1" l="1"/>
  <c r="I74" i="1"/>
  <c r="I72" i="1"/>
  <c r="I64" i="1"/>
  <c r="G40" i="1"/>
  <c r="G44" i="1" s="1"/>
  <c r="I17" i="1"/>
  <c r="G41" i="1"/>
  <c r="H41" i="1" s="1"/>
  <c r="I41" i="1" s="1"/>
  <c r="G39" i="1"/>
  <c r="I67" i="1"/>
  <c r="G398" i="12"/>
  <c r="I62" i="1"/>
  <c r="G131" i="13"/>
  <c r="G217" i="14"/>
  <c r="A23" i="1"/>
  <c r="I90" i="1" l="1"/>
  <c r="I16" i="1"/>
  <c r="I21" i="1" s="1"/>
  <c r="H39" i="1"/>
  <c r="H40" i="1"/>
  <c r="A24" i="1"/>
  <c r="G24" i="1"/>
  <c r="I40" i="1" l="1"/>
  <c r="I44" i="1" s="1"/>
  <c r="H44" i="1"/>
  <c r="G25" i="1"/>
  <c r="A25" i="1" s="1"/>
  <c r="G28" i="1"/>
  <c r="I39" i="1"/>
  <c r="J67" i="1"/>
  <c r="J72" i="1"/>
  <c r="J70" i="1"/>
  <c r="J64" i="1"/>
  <c r="J81" i="1"/>
  <c r="J65" i="1"/>
  <c r="J86" i="1"/>
  <c r="J87" i="1"/>
  <c r="J66" i="1"/>
  <c r="J84" i="1"/>
  <c r="J68" i="1"/>
  <c r="J88" i="1"/>
  <c r="J76" i="1"/>
  <c r="J74" i="1"/>
  <c r="J79" i="1"/>
  <c r="J80" i="1"/>
  <c r="J63" i="1"/>
  <c r="J69" i="1"/>
  <c r="J73" i="1"/>
  <c r="J62" i="1"/>
  <c r="J82" i="1"/>
  <c r="J83" i="1"/>
  <c r="J78" i="1"/>
  <c r="J85" i="1"/>
  <c r="J77" i="1"/>
  <c r="J75" i="1"/>
  <c r="J71" i="1"/>
  <c r="J89" i="1"/>
  <c r="J40" i="1" l="1"/>
  <c r="J44" i="1" s="1"/>
  <c r="J39" i="1"/>
  <c r="J42" i="1"/>
  <c r="J41" i="1"/>
  <c r="J43" i="1"/>
  <c r="J90" i="1"/>
  <c r="A26" i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<sst xmlns="http://schemas.openxmlformats.org/spreadsheetml/2006/main" count="2774" uniqueCount="748">
  <si>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</si>
  <si>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</si>
  <si>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</si>
  <si>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</si>
  <si>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</si>
  <si>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</si>
  <si>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</si>
  <si>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</si>
  <si>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</si>
  <si>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</si>
  <si>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</si>
  <si>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</si>
  <si>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</si>
  <si>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</si>
  <si>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</si>
  <si>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</si>
  <si>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</si>
  <si>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</si>
  <si>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</si>
  <si>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</si>
  <si>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</si>
  <si>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</si>
  <si>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</si>
  <si>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</si>
  <si>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</si>
  <si>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</si>
  <si>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</si>
  <si>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</si>
  <si>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</si>
  <si>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</si>
  <si>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</si>
  <si>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</si>
  <si>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</si>
  <si>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</si>
  <si>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</si>
  <si>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</si>
  <si>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</si>
  <si>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</si>
  <si>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</si>
  <si>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</si>
  <si>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</si>
  <si>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</si>
  <si>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</si>
  <si>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Zámek Brandýs nad Orlicí</t>
  </si>
  <si>
    <t>ORLICE s.r.o.</t>
  </si>
  <si>
    <t>Na Štěpnici 851</t>
  </si>
  <si>
    <t xml:space="preserve">Ústí nad Orlicí </t>
  </si>
  <si>
    <t>56201</t>
  </si>
  <si>
    <t>08728208</t>
  </si>
  <si>
    <t>svoboda.plan s.r.o.</t>
  </si>
  <si>
    <t>Dolní Čermná 391</t>
  </si>
  <si>
    <t>Dolní Čermná</t>
  </si>
  <si>
    <t>56153</t>
  </si>
  <si>
    <t>27554805</t>
  </si>
  <si>
    <t>Stavba</t>
  </si>
  <si>
    <t>01</t>
  </si>
  <si>
    <t>Zámek Brandýs nad Orlicí - SNÍŽENÍ ENERGETICKÉ NÁROČNOSTI BUDOVY</t>
  </si>
  <si>
    <t>1NP</t>
  </si>
  <si>
    <t>02</t>
  </si>
  <si>
    <t>3NP</t>
  </si>
  <si>
    <t>03</t>
  </si>
  <si>
    <t>Obnova průčelí</t>
  </si>
  <si>
    <t>Celkem za stavbu</t>
  </si>
  <si>
    <t>CZK</t>
  </si>
  <si>
    <t>#POPS</t>
  </si>
  <si>
    <t>#POPO</t>
  </si>
  <si>
    <t>Popis objektu: 01 - Zámek Brandýs nad Orlicí - SNÍŽENÍ ENERGETICKÉ NÁROČNOSTI BUDOVY</t>
  </si>
  <si>
    <t>#POPR</t>
  </si>
  <si>
    <t>Popis rozpočtu: 01 - 1NP</t>
  </si>
  <si>
    <t>Poznámky:</t>
  </si>
  <si>
    <t>Součástí bouracích prací je nezbytné statické zajištění stávajících konstrukcí, ochrana stávajících částí stavby před poškozením, odvoz suti a vybouraných prvků a jejich likvidace v souladu s příslušnými právními předpisy a dodržování právních předpisů o ochraně zdraví a bezpečnosti práce.</t>
  </si>
  <si>
    <t>Případné obchodní názvy výrobků v rozpočtu pouze ilustrují technické a bezpečnostní vlastnosti výrobku, použity mohou být výrobky se stejnými parametry.</t>
  </si>
  <si>
    <t>Při práci na střeše a fasádě objektu budou přijata nezbytná bezpečnostní opatření vyplývající z provozu na navazujících zpevněných plochách a opatření k ochraně stávajících a navazujících konstrukcí objektu (stávající střecha, fasáda, okna atd.)</t>
  </si>
  <si>
    <t>Bourání bude probíhat postupným rozebíráním konstrukcí do předem vybraného prostoru k další manipulaci a odvozu. Kolem objektu bude vytvořeno odpovídající ochranné pásmo. Při provádění bouracích prací bude respektován stávající stav staveb.</t>
  </si>
  <si>
    <t>Popis rozpočtu: 02 - 3NP</t>
  </si>
  <si>
    <t>Popis rozpočtu: 03 - Obnova průčelí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</si>
  <si>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</si>
  <si>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</si>
  <si>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</si>
  <si>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</si>
  <si>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</si>
  <si>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</si>
  <si>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</si>
  <si>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</si>
  <si>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</si>
  <si>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</si>
  <si>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</si>
  <si>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</si>
  <si>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</si>
  <si>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</si>
  <si>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</si>
  <si>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</si>
  <si>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</si>
  <si>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</si>
  <si>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</si>
  <si>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</si>
  <si>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</si>
  <si>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</si>
  <si>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</si>
  <si>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</si>
  <si>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</si>
  <si>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</si>
  <si>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</si>
  <si>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</si>
  <si>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</si>
  <si>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</si>
  <si>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</si>
  <si>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</si>
  <si>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</si>
  <si>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</si>
  <si>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</si>
  <si>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</si>
  <si>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</si>
  <si>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</si>
  <si>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</si>
  <si>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</si>
  <si>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</si>
  <si>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</si>
  <si>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</si>
  <si>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</si>
  <si>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</si>
  <si>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</si>
  <si>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</si>
  <si>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</si>
  <si>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</si>
  <si>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povlakové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</si>
  <si>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</si>
  <si>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</si>
  <si>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</si>
  <si>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</si>
  <si>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</si>
  <si>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</si>
  <si>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</si>
  <si>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</si>
  <si>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</si>
  <si>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</si>
  <si>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</si>
  <si>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</si>
  <si>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</si>
  <si>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</si>
  <si>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</si>
  <si>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</si>
  <si>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</si>
  <si>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</si>
  <si>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</si>
  <si>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</si>
  <si>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</si>
  <si>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</si>
  <si>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</si>
  <si>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</si>
  <si>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</si>
  <si>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</si>
  <si>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</si>
  <si>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</si>
  <si>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</si>
  <si>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</si>
  <si>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</si>
  <si>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</si>
  <si>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</si>
  <si>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</si>
  <si>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</si>
  <si>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</si>
  <si>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tř. 3</t>
  </si>
  <si>
    <t>m3</t>
  </si>
  <si>
    <t>RTS 24/ I</t>
  </si>
  <si>
    <t>Práce</t>
  </si>
  <si>
    <t>Běžná</t>
  </si>
  <si>
    <t>POL1_</t>
  </si>
  <si>
    <t>odkop pro novou skladbu podlahy</t>
  </si>
  <si>
    <t>POP</t>
  </si>
  <si>
    <t>1.01 : 2,5*0,45</t>
  </si>
  <si>
    <t>VV</t>
  </si>
  <si>
    <t>1.02 : 1,3*0,45</t>
  </si>
  <si>
    <t>1.03 : 30,3*0,45</t>
  </si>
  <si>
    <t>1.04 : 27,4*0,45</t>
  </si>
  <si>
    <t>1.05 : 6,3*0,45</t>
  </si>
  <si>
    <t>1.06 : 1,4*0,45</t>
  </si>
  <si>
    <t>1.07a : 6,1*0,45</t>
  </si>
  <si>
    <t>1.07b : 9,6*0,45</t>
  </si>
  <si>
    <t>1.08 : 17,2*0,45</t>
  </si>
  <si>
    <t>1.09 : 11,5*0,45</t>
  </si>
  <si>
    <t>1.10 : 6,3*0,45</t>
  </si>
  <si>
    <t>1.11 : 8,9*0,45</t>
  </si>
  <si>
    <t>1.12 : 3,1*0,45</t>
  </si>
  <si>
    <t>1.13 : 64,4*0,45</t>
  </si>
  <si>
    <t>1.14 : 0</t>
  </si>
  <si>
    <t>1.15 : 94,9*0,45</t>
  </si>
  <si>
    <t>1.16 : 30,5*0,45</t>
  </si>
  <si>
    <t>1.17 : 28,0*0,45</t>
  </si>
  <si>
    <t>1.18 : 8,5*0,45</t>
  </si>
  <si>
    <t>1.19 : 1,2*0,45</t>
  </si>
  <si>
    <t>1.20 : 2,3*0,45</t>
  </si>
  <si>
    <t>1.21 : 9,5*0,45</t>
  </si>
  <si>
    <t>1.22 : 0,5*0,45</t>
  </si>
  <si>
    <t>1.23 : 3,9*0,45</t>
  </si>
  <si>
    <t>1.24 : 3,0*0,45</t>
  </si>
  <si>
    <t>1.26 : 10,3*0,45</t>
  </si>
  <si>
    <t>1.28 : 4,8*0,45</t>
  </si>
  <si>
    <t>1.29 : 3,7*0,45</t>
  </si>
  <si>
    <t>1.30 : 3,8*0,45</t>
  </si>
  <si>
    <t>1.31 : 2,8*0,45</t>
  </si>
  <si>
    <t>162701105R00</t>
  </si>
  <si>
    <t>Vodorovné přemístění výkopku z hor.1-4 do 10000 m</t>
  </si>
  <si>
    <t>Odkaz na mn. položky pořadí 1 : 181,80000</t>
  </si>
  <si>
    <t>162201203R0R1</t>
  </si>
  <si>
    <t>Vodorovné přemíst.výkopku, kolečko hor.1-4, do 30m</t>
  </si>
  <si>
    <t>Vlastní</t>
  </si>
  <si>
    <t>Indiv</t>
  </si>
  <si>
    <t>273321321R00</t>
  </si>
  <si>
    <t>Železobeton základových desek C 20/25</t>
  </si>
  <si>
    <t>železobetonová deska mezi profily tvarovek a nad nad tvarovkami větrané mezery</t>
  </si>
  <si>
    <t>(406,9*0,1)*1,15</t>
  </si>
  <si>
    <t>273361921RT5</t>
  </si>
  <si>
    <t>Výztuž základových desek ze svařovaných sítí KH 20, drát d 6,0 mm, oko 150 x 150 mm</t>
  </si>
  <si>
    <t>t</t>
  </si>
  <si>
    <t>404*3,03*1,2/1000</t>
  </si>
  <si>
    <t>564831111RTRRR</t>
  </si>
  <si>
    <t>Podklad ze štěrkodrti po zhutnění tloušťky 10 cm štěrkodrť frakce 16/32 mm</t>
  </si>
  <si>
    <t>m2</t>
  </si>
  <si>
    <t>RTS 23/ II</t>
  </si>
  <si>
    <t>1.01 : 2,5</t>
  </si>
  <si>
    <t>1.02 : 1,3</t>
  </si>
  <si>
    <t>1.03 : 30,3</t>
  </si>
  <si>
    <t>1.04 : 27,4</t>
  </si>
  <si>
    <t>1.05 : 6,3</t>
  </si>
  <si>
    <t>1.06 : 1,4</t>
  </si>
  <si>
    <t>1.07a : 6,1</t>
  </si>
  <si>
    <t>1.07b : 9,6</t>
  </si>
  <si>
    <t>1.08 : 17,2</t>
  </si>
  <si>
    <t>1.09 : 11,5</t>
  </si>
  <si>
    <t>1.10 : 6,3</t>
  </si>
  <si>
    <t>1.11 : 8,9</t>
  </si>
  <si>
    <t>1.12 : 3,1</t>
  </si>
  <si>
    <t>1.13 : 64,4</t>
  </si>
  <si>
    <t>1.15 : 94,9</t>
  </si>
  <si>
    <t>1.16 : 30,5</t>
  </si>
  <si>
    <t>1.17 : 28,0</t>
  </si>
  <si>
    <t>1.18 : 8,5</t>
  </si>
  <si>
    <t>1.19 : 1,2</t>
  </si>
  <si>
    <t>1.20 : 2,3</t>
  </si>
  <si>
    <t>1.21 : 9,5</t>
  </si>
  <si>
    <t>1.22 : 0,5</t>
  </si>
  <si>
    <t>1.23 : 3,9</t>
  </si>
  <si>
    <t>1.24 : 3,0</t>
  </si>
  <si>
    <t>1.26 : 10,3</t>
  </si>
  <si>
    <t>1.28 : 4,8</t>
  </si>
  <si>
    <t>1.29 : 3,7</t>
  </si>
  <si>
    <t>1.30 : 3,8</t>
  </si>
  <si>
    <t>1.31 : 2,8</t>
  </si>
  <si>
    <t>311231116R00</t>
  </si>
  <si>
    <t>Zdivo nosné cihelné z cihel pálených 290 mm P15 na maltu cementovou</t>
  </si>
  <si>
    <t>dozdívky</t>
  </si>
  <si>
    <t>1,2*0,5*1,5</t>
  </si>
  <si>
    <t>317941121RT2</t>
  </si>
  <si>
    <t>Osazení ocelových válcovaných nosníků do č. 12 včetně dodávky profilu I č. 10</t>
  </si>
  <si>
    <t>8,34*2*1,3/1000</t>
  </si>
  <si>
    <t>317941123RT2</t>
  </si>
  <si>
    <t>Osazení ocelových válcovaných nosníků  č. 14 - 22 včetně dodávky profilu I č. 14</t>
  </si>
  <si>
    <t>14,4*8*1,6/1000</t>
  </si>
  <si>
    <t>342248152R0RR</t>
  </si>
  <si>
    <t>Příčky keramické voštinové tl. 115 mm</t>
  </si>
  <si>
    <t>5,5*4-0,9*2</t>
  </si>
  <si>
    <t>611452133R00</t>
  </si>
  <si>
    <t>Omítka vnitřní kleneb, MC, štuková</t>
  </si>
  <si>
    <t>technická místnost : 17,2</t>
  </si>
  <si>
    <t>612421626R00</t>
  </si>
  <si>
    <t>Omítka vnitřní zdiva, MVC, hladká</t>
  </si>
  <si>
    <t>Odkaz na mn. položky pořadí 10 : 20,20000*2</t>
  </si>
  <si>
    <t>612421637R00</t>
  </si>
  <si>
    <t>Omítka vnitřní zdiva, MVC, štuková</t>
  </si>
  <si>
    <t>technická místnost : 40,09-14,78</t>
  </si>
  <si>
    <t>612433322RT6</t>
  </si>
  <si>
    <t>Omítka sanační vnitřní, vysoké zasolení, tl.25 mm vysoušecí cementová sanační omítka, vápenocementová vysoušecí jemná omítka, Cemix</t>
  </si>
  <si>
    <t>technická místnost</t>
  </si>
  <si>
    <t>10,9*2-1,8*2*1,95</t>
  </si>
  <si>
    <t>612421421R0RR</t>
  </si>
  <si>
    <t>Oprava vápen.omítek stěn do 50 % pl. - hladkých</t>
  </si>
  <si>
    <t>61-R001</t>
  </si>
  <si>
    <t xml:space="preserve">Zednické začištěné drážek a prostupů při realizaci nových instalací TZB </t>
  </si>
  <si>
    <t>kpl</t>
  </si>
  <si>
    <t>631317110R00</t>
  </si>
  <si>
    <t>Řezání dilatační spáry hl. 0-100 mm</t>
  </si>
  <si>
    <t>m</t>
  </si>
  <si>
    <t>632443311RR0R1</t>
  </si>
  <si>
    <t>Litý cementový potěr, tl. 60-70mm</t>
  </si>
  <si>
    <t>63-R001</t>
  </si>
  <si>
    <t>Větrací mřížky podlahy, dodávka včetně montáže</t>
  </si>
  <si>
    <t>kus</t>
  </si>
  <si>
    <t>PŘÍVODNÍ VĚTRACÍ OTVORY PASIVNĚ VĚTRANÉ PODLAHY</t>
  </si>
  <si>
    <t>POTRUBÍ PP 150, VČ. TEPELNÉ IZOLACE PE TL.30MM VČ. AL OBALU, ZLOMY POTRUBÍ Z KOLEN 2X45°, FASÁDNÍ MŘÍŽKA NEREZ 150X150MM S POVRCHOVOU ÚPRAVOU V BARVĚ FASÁDY</t>
  </si>
  <si>
    <t>63-R002</t>
  </si>
  <si>
    <t>Tmelení dilatací</t>
  </si>
  <si>
    <t>631340010RA0RR</t>
  </si>
  <si>
    <t>Odvětrání podlahy z prvků ztrac. bednění - plast, zatížení 600 kg/m2</t>
  </si>
  <si>
    <t>Agregovaná položka</t>
  </si>
  <si>
    <t>POL2_</t>
  </si>
  <si>
    <t>tvarovky provětrávané mezery - výška mezery 100mm</t>
  </si>
  <si>
    <t/>
  </si>
  <si>
    <t>Po složení prvků konvexních na jakoukoliv připravenou plochu (štěrk, beton) se vytvoří pochůzná plocha, která se v konečné fázi zalije betonem</t>
  </si>
  <si>
    <t>1.14 : 29,2</t>
  </si>
  <si>
    <t>952901111R00</t>
  </si>
  <si>
    <t>Vyčištění budov o výšce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</si>
  <si>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</si>
  <si>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433,5</t>
  </si>
  <si>
    <t>962032231R00</t>
  </si>
  <si>
    <t>Bourání zdiva z cihel pálených na MVC</t>
  </si>
  <si>
    <t>ubourání prapetu - nové vstupní dveře</t>
  </si>
  <si>
    <t>bourání pro nová okna</t>
  </si>
  <si>
    <t>nové dveře</t>
  </si>
  <si>
    <t>prostupy větracího potrubí podlah</t>
  </si>
  <si>
    <t>vstup : 3,1*1,07*0,5</t>
  </si>
  <si>
    <t>okna : 2,1*0,6+0,66*1,6</t>
  </si>
  <si>
    <t>dveře : 1,1*2,95*0,5</t>
  </si>
  <si>
    <t>bourání pro prostupy větracího potrubí podlah : 0,5</t>
  </si>
  <si>
    <t>965043341RT4</t>
  </si>
  <si>
    <t>Bourání podkladů bet., potěr tl. 10 cm, nad 4 m2 sbíječka mazanina tl. 8 - 10 cm s potěrem</t>
  </si>
  <si>
    <t>1.04 : 27,4*0,1</t>
  </si>
  <si>
    <t>1.05 : 6,3*0,1</t>
  </si>
  <si>
    <t>1.06 : 1,4*0,1</t>
  </si>
  <si>
    <t>1.07a : 6,1*0,1</t>
  </si>
  <si>
    <t>1.07b : 9,6*0,1</t>
  </si>
  <si>
    <t>1.08 : 17,2*0,1</t>
  </si>
  <si>
    <t>1.13 : 64,4*0,1</t>
  </si>
  <si>
    <t>1.14 : 29,2*0,1</t>
  </si>
  <si>
    <t>1.15 : 94,9*0,1</t>
  </si>
  <si>
    <t>1.16 : 30,5*0,1</t>
  </si>
  <si>
    <t>1.17 : 28,0*0,1</t>
  </si>
  <si>
    <t>1.18 : 8,5*0,1</t>
  </si>
  <si>
    <t>1.19 : 1,2*0,1</t>
  </si>
  <si>
    <t>1.20 : 2,3*0,1</t>
  </si>
  <si>
    <t>1.21 : 9,5*0,1</t>
  </si>
  <si>
    <t>1.22 : 0,5*0,1</t>
  </si>
  <si>
    <t>1.23 : 3,9*0,1</t>
  </si>
  <si>
    <t>1.24 : 3,0*0,1</t>
  </si>
  <si>
    <t>1.26 : 10,3*0,1</t>
  </si>
  <si>
    <t>1.28 : 4,8*0,1</t>
  </si>
  <si>
    <t>1.29 : 3,7*0,1</t>
  </si>
  <si>
    <t>1.30 : 3,8*0,1</t>
  </si>
  <si>
    <t>965081713RT2</t>
  </si>
  <si>
    <t>Bourání dlažeb keramických tl.10 mm, nad 1 m2 sbíječka, dlaždice keramické</t>
  </si>
  <si>
    <t>973031325R00</t>
  </si>
  <si>
    <t>Vysekání kapes zeď cihel. MVC, pl. 0,1m2, hl. 30cm</t>
  </si>
  <si>
    <t>pro dodatečné osazení překladů</t>
  </si>
  <si>
    <t>978011191R00</t>
  </si>
  <si>
    <t>Otlučení omítek vnitřních vápenných stropů do 100%</t>
  </si>
  <si>
    <t>technická místnost : 14,9</t>
  </si>
  <si>
    <t>978013191R00</t>
  </si>
  <si>
    <t>Otlučení omítek vnitřních stěn v rozsahu do 100 %</t>
  </si>
  <si>
    <t>S vyškrabáním spár, s očištěním zdiva.</t>
  </si>
  <si>
    <t>technická místnost : 10,9*3,6-1,8*2*1,95+0,72*4*1,95+1,13*2</t>
  </si>
  <si>
    <t>998011001R00</t>
  </si>
  <si>
    <t>Přesun hmot pro budovy zděné výšky do 6 m</t>
  </si>
  <si>
    <t>Přesun hmot</t>
  </si>
  <si>
    <t>POL7_</t>
  </si>
  <si>
    <t>711141559RY1</t>
  </si>
  <si>
    <t>Izolace proti vlhk. vodorovná pásy přitavením 1 vrstva - včetně dod. Elastek 40 special mineral</t>
  </si>
  <si>
    <t>711140101R00</t>
  </si>
  <si>
    <t>Odstranění izolace proti vlhkosti na ploše vodorovné, asfaltové pásy přitavením, 1 vrstva</t>
  </si>
  <si>
    <t>711212901R00</t>
  </si>
  <si>
    <t>Provedení penetrace podkladů pod hydroizolační stěrky</t>
  </si>
  <si>
    <t>Odkaz na mn. položky pořadí 33 : 10,50000</t>
  </si>
  <si>
    <t>711212002R00</t>
  </si>
  <si>
    <t>Izolace proti vodě a vlhkosti, hydroizolační povlak - nátěr nebo stěrka</t>
  </si>
  <si>
    <t>1.24 : 3</t>
  </si>
  <si>
    <t>711111011RZ1</t>
  </si>
  <si>
    <t>Izolace proti vlhk.vodor. nátěr asf.susp. za stud. 1x nátěr - včetně dodávky asfaltové suspenze</t>
  </si>
  <si>
    <t>POL1_7</t>
  </si>
  <si>
    <t>Odkaz na mn. položky pořadí 30 : 16,60000</t>
  </si>
  <si>
    <t>711212005R0R</t>
  </si>
  <si>
    <t>Hydroizolační povlak - stěrka včetně penetrace</t>
  </si>
  <si>
    <t>711-R001</t>
  </si>
  <si>
    <t xml:space="preserve">Provedení izolace proti zemní vlhkosti u prahu dveří a balkónových oken </t>
  </si>
  <si>
    <t>998711101R00</t>
  </si>
  <si>
    <t>Přesun hmot pro izolace proti vodě, výšky do 6 m</t>
  </si>
  <si>
    <t>713121121RT1</t>
  </si>
  <si>
    <t>Montáž tepelné izolace podlah na sucho, dvouvrstvá materiál ve specifikaci</t>
  </si>
  <si>
    <t>713191100RT9</t>
  </si>
  <si>
    <t>Položení separační fólie včetně dodávky PE fólie</t>
  </si>
  <si>
    <t>V položce jsou zakalkulovány náklady na dodávku folie.</t>
  </si>
  <si>
    <t>Odkaz na mn. položky pořadí 38 : 404,00000*1,2</t>
  </si>
  <si>
    <t>28375705R</t>
  </si>
  <si>
    <t>Deska izolační stabilizovaná EPS 150 1000 x 500 mm</t>
  </si>
  <si>
    <t>SPCM</t>
  </si>
  <si>
    <t>Specifikace</t>
  </si>
  <si>
    <t>POL3_</t>
  </si>
  <si>
    <t>404*0,15*1,2</t>
  </si>
  <si>
    <t>998713101R00</t>
  </si>
  <si>
    <t>Přesun hmot pro izolace tepelné, výšky do 6 m</t>
  </si>
  <si>
    <t>721176117R00</t>
  </si>
  <si>
    <t>Potrubí HT odpadní svislé, D 160 x 3,9 mm</t>
  </si>
  <si>
    <t>svislé větrací potrubí  - odvětrání podlah</t>
  </si>
  <si>
    <t>včetně kotvení, tvarovek a veškerého příslušenství</t>
  </si>
  <si>
    <t>18,5*2</t>
  </si>
  <si>
    <t>998721102R00</t>
  </si>
  <si>
    <t>Přesun hmot pro vnitřní kanalizaci, výšky do 12 m</t>
  </si>
  <si>
    <t>771101101R00</t>
  </si>
  <si>
    <t>Vysávání podlah prům.vysavačem pro pokládku dlažby</t>
  </si>
  <si>
    <t>Odkaz na mn. položky pořadí 47 : 145,40000</t>
  </si>
  <si>
    <t>771471011R00</t>
  </si>
  <si>
    <t>Obklad soklíků keram.rovných</t>
  </si>
  <si>
    <t>1.05, 1.06 : 6</t>
  </si>
  <si>
    <t>1.07a : 9</t>
  </si>
  <si>
    <t>1.07b : 14</t>
  </si>
  <si>
    <t>1.08 : 15,6</t>
  </si>
  <si>
    <t>1.20 : 5,1</t>
  </si>
  <si>
    <t>1.21 : 12,9</t>
  </si>
  <si>
    <t>1.25 : 2</t>
  </si>
  <si>
    <t>1.26 : 13,6</t>
  </si>
  <si>
    <t>771101121R0R</t>
  </si>
  <si>
    <t>Provedení penetrace podkladu pod dlažby</t>
  </si>
  <si>
    <t>Odkaz na mn. položky pořadí 44 : 145,40000</t>
  </si>
  <si>
    <t>771575107R01</t>
  </si>
  <si>
    <t>Montáž podlah keram., tmel dlažba ve specifikaci</t>
  </si>
  <si>
    <t>1.17 : 28</t>
  </si>
  <si>
    <t>1.25 : 2,9</t>
  </si>
  <si>
    <t>771578011R0R</t>
  </si>
  <si>
    <t>Spára podlaha - stěna, silikonem</t>
  </si>
  <si>
    <t>vč. dodávky a montáže silikonu.</t>
  </si>
  <si>
    <t>771-R01</t>
  </si>
  <si>
    <t>Dlažba keramická, protiskluzová</t>
  </si>
  <si>
    <t>R-položka</t>
  </si>
  <si>
    <t>POL12_0</t>
  </si>
  <si>
    <t>Parametry keramických dlažeb viz TZ</t>
  </si>
  <si>
    <t>Odkaz na mn. položky pořadí 47 : 145,40000*1,2</t>
  </si>
  <si>
    <t>771-R03</t>
  </si>
  <si>
    <t>Keramický obklad soklu v.100mm</t>
  </si>
  <si>
    <t>Odkaz na mn. položky pořadí 45 : 78,20000</t>
  </si>
  <si>
    <t>998771101R00</t>
  </si>
  <si>
    <t>Přesun hmot pro podlahy z dlaždic, výšky do 6 m</t>
  </si>
  <si>
    <t>773412200R0R</t>
  </si>
  <si>
    <t>Soklíky z přírod.teraca, v. 50mm</t>
  </si>
  <si>
    <t>1.03 : 17,8</t>
  </si>
  <si>
    <t>1.04 : 21,8</t>
  </si>
  <si>
    <t>1.09 : 13,2</t>
  </si>
  <si>
    <t>1.13 : 51,3</t>
  </si>
  <si>
    <t>1.14 : 19,5</t>
  </si>
  <si>
    <t>1.16 : 21</t>
  </si>
  <si>
    <t>773511360R00R</t>
  </si>
  <si>
    <t>Podlahy z přírodního teraca, prosté tl. 25 cm</t>
  </si>
  <si>
    <t>LITÉ TERACO, BROUŠENÉ, VČ. FINÁLNÍ ÚPRAVY (UZAVŘENÍ) POVRCHU</t>
  </si>
  <si>
    <t>vč. přípravy a vyrovnání podkladu</t>
  </si>
  <si>
    <t>773-R001</t>
  </si>
  <si>
    <t>Podlahy teraco se skládaným ornamentem</t>
  </si>
  <si>
    <t>plocha 3,1m2</t>
  </si>
  <si>
    <t>998773101R00</t>
  </si>
  <si>
    <t>Přesun hmot pro podlahy teracové, výšky do 6 m</t>
  </si>
  <si>
    <t>775101101R00</t>
  </si>
  <si>
    <t>Vysávání podlah prům.vysavačem,podlahy vlys,parket</t>
  </si>
  <si>
    <t>Odkaz na mn. položky pořadí 57 : 94,90000</t>
  </si>
  <si>
    <t>775541400R00</t>
  </si>
  <si>
    <t>Položení podlah lamelových se zámkovým spojem</t>
  </si>
  <si>
    <t>775542000R00</t>
  </si>
  <si>
    <t>Položení podložky pod lamelové podlahy</t>
  </si>
  <si>
    <t>vč. dodávky</t>
  </si>
  <si>
    <t>775413023R0R</t>
  </si>
  <si>
    <t>Montáž podlahové lišty připevněné vruty</t>
  </si>
  <si>
    <t>soklík, vč. dodávky</t>
  </si>
  <si>
    <t>46</t>
  </si>
  <si>
    <t>775-R001</t>
  </si>
  <si>
    <t>Dřevěná lamela tl. 12-15mm pro podl. topení</t>
  </si>
  <si>
    <t>3-vrstvá</t>
  </si>
  <si>
    <t>Odkaz na mn. položky pořadí 57 : 94,90000*1,2</t>
  </si>
  <si>
    <t>998775101R00</t>
  </si>
  <si>
    <t>Přesun hmot pro podlahy vlysové, výšky do 6 m</t>
  </si>
  <si>
    <t>776981121R0RR</t>
  </si>
  <si>
    <t>Přechodové lišty podlah dodávka vč. montáže</t>
  </si>
  <si>
    <t>2x nerez L profil</t>
  </si>
  <si>
    <t>783122710R00</t>
  </si>
  <si>
    <t>Nátěr syntetický OK "A" základní</t>
  </si>
  <si>
    <t>0,5*8*1,6+0,37*2*1,2</t>
  </si>
  <si>
    <t>979990107R00</t>
  </si>
  <si>
    <t>Poplatek za uložení suti - směs betonu, cihel, dřeva, skupina odpadu 170904</t>
  </si>
  <si>
    <t>979990121R00</t>
  </si>
  <si>
    <t>Poplatek za uložení suti - asfaltové pásy, skupina odpadu 170302</t>
  </si>
  <si>
    <t>979999973R00</t>
  </si>
  <si>
    <t>Poplatek za uložení, zemina a kamení, (skup.170504)</t>
  </si>
  <si>
    <t>979999978R00</t>
  </si>
  <si>
    <t>Poplatek za recyklaci, beton lehce vyztužený, kusovost do 1600 cm2 (skup.170101)</t>
  </si>
  <si>
    <t>979999984R00</t>
  </si>
  <si>
    <t>Poplatek za recyklaci - tašky, keramika, do 1600 cm2 (skup.170103)</t>
  </si>
  <si>
    <t>979081111R00R</t>
  </si>
  <si>
    <t>Odvoz suti a vybour. hmot na skládku do 25 km</t>
  </si>
  <si>
    <t>Přesun suti</t>
  </si>
  <si>
    <t>POL8_</t>
  </si>
  <si>
    <t>Včetně naložení na dopravní prostředek a složení na skládku, bez poplatku za skládku.</t>
  </si>
  <si>
    <t>005121 R</t>
  </si>
  <si>
    <t>Zařízení staveniště</t>
  </si>
  <si>
    <t>Soubor</t>
  </si>
  <si>
    <t>VRN</t>
  </si>
  <si>
    <t>POL99_0</t>
  </si>
  <si>
    <t>00411 R</t>
  </si>
  <si>
    <t>Přípravné a průzkumné služby či práce</t>
  </si>
  <si>
    <t>SUM</t>
  </si>
  <si>
    <t>Poznámky uchazeče k zadání</t>
  </si>
  <si>
    <t>POPUZIV</t>
  </si>
  <si>
    <t>END</t>
  </si>
  <si>
    <t>317941123R00</t>
  </si>
  <si>
    <t>Osazení ocelových válcovaných nosníků  č. 14 - 22</t>
  </si>
  <si>
    <t>Odkaz na mn. položky pořadí 5 : 1,68291</t>
  </si>
  <si>
    <t>317941125R00</t>
  </si>
  <si>
    <t>Osazení ocelových válcovaných nosníků č. 22 a vyšší</t>
  </si>
  <si>
    <t>Odkaz na mn. položky pořadí 7 : 1,85918</t>
  </si>
  <si>
    <t>Odkaz na mn. položky pořadí 6 : 0,64330</t>
  </si>
  <si>
    <t>3-R001</t>
  </si>
  <si>
    <t>Kotevní a spojovací materiál</t>
  </si>
  <si>
    <t>kotevní a spojovací materiál - kotevní desky P8-300x300mm, 2x kotva M16 na každé kotvení</t>
  </si>
  <si>
    <t>přivaření na místě, ochrana dřevěné konstrukce při svařování</t>
  </si>
  <si>
    <t>3-R002</t>
  </si>
  <si>
    <t>Zaměření a dílenská PD na výrobu ocelových konstrukcí</t>
  </si>
  <si>
    <t>13482715R</t>
  </si>
  <si>
    <t>Tyč ocelová IPE 200, S235JR</t>
  </si>
  <si>
    <t>22,4*68,3/1000*1,1</t>
  </si>
  <si>
    <t>13482730R</t>
  </si>
  <si>
    <t>Tyč ocelová IPE 270, S235JR</t>
  </si>
  <si>
    <t>36,1*16,2/1000*1,1</t>
  </si>
  <si>
    <t>13482745R</t>
  </si>
  <si>
    <t>Tyč ocelová IPE 360, S235JR</t>
  </si>
  <si>
    <t>57,1*29,6/1000*1,1</t>
  </si>
  <si>
    <t>342016221R0R11</t>
  </si>
  <si>
    <t>Konstrukce tvořící podporu zatep. stropu - stěny ze zesílených oc. pozink. profilů</t>
  </si>
  <si>
    <t>bez opláštění SDK</t>
  </si>
  <si>
    <t>OCELOVÉ POZINKOVANÉ PROFILY PRO SÁDROKARTONOVÉ KONSTRUKCE - ZESÍLENÉ, SPOJOVÁNÍ SAMOŘEZNÝMI VRUTY, PODLOŽENÍ TĚSNÍCÍMI PÁSKAMI - SYSTÉMOVÉ ŘEŠENÍ PRO NOSNÉ KONSTRUKCE</t>
  </si>
  <si>
    <t>KOTVENÍ DO DŘEVĚNÉ A OCELOVÉ KONSTRUKCE ZVÝŠENÉ PODLAHY (VRUTY PŘÍMO, KOTVY DO ZDIVA/BETONU)</t>
  </si>
  <si>
    <t>profily š.120-125mm tl. min. 2mm : 314</t>
  </si>
  <si>
    <t xml:space="preserve">vč. veškerého spojovacího a kotevního materiálu : </t>
  </si>
  <si>
    <t>347-R001</t>
  </si>
  <si>
    <t>SDK obklad bočních stěn vikýře montáž vč. dodávky veškerého matariálu</t>
  </si>
  <si>
    <t>vč. ostění, mont. připojovacího okenního profilu</t>
  </si>
  <si>
    <t>podezdívky</t>
  </si>
  <si>
    <t>416021122R00</t>
  </si>
  <si>
    <t>Podhledy SDK, kovová.kce CD. 1x deska RF 12,5 mm</t>
  </si>
  <si>
    <t>V CELÉM PROSTORU 3.NP - PODKROVÍ - BUDE PROVEDEN SDK PODHLED Z POŽÁRNÍ ODOLNOSTÍ REI30 DP3 A U MÍSTNOSTÍ 3.02 A 3.03 S POŽÁRNÍ ODOLNOSTÍ REI30 DP1</t>
  </si>
  <si>
    <t>680-20</t>
  </si>
  <si>
    <t>417321315R00</t>
  </si>
  <si>
    <t>Ztužující pásy a věnce z betonu železového C 20/25</t>
  </si>
  <si>
    <t>podbetonávka konstrukce příček a ocel. prvků</t>
  </si>
  <si>
    <t>417351115R00</t>
  </si>
  <si>
    <t>Bednění ztužujících pásů a věnců - zřízení</t>
  </si>
  <si>
    <t>417351116R00</t>
  </si>
  <si>
    <t>Bednění ztužujících pásů a věnců - odstranění</t>
  </si>
  <si>
    <t>Odkaz na mn. položky pořadí 13 : 12,00000</t>
  </si>
  <si>
    <t>416-R001</t>
  </si>
  <si>
    <t>Samonosná konstrukce ze sádrokartonářských profilů vč. dodávky SDK</t>
  </si>
  <si>
    <t>3.02</t>
  </si>
  <si>
    <t>podhled z FeZn samonosných profilů</t>
  </si>
  <si>
    <t>v.150mm+100mm, celá skladba stropu a podhledu EI30 DP1</t>
  </si>
  <si>
    <t>3.02 : 20</t>
  </si>
  <si>
    <t>4-R001</t>
  </si>
  <si>
    <t>Kotevní a spojovací materiál, montážní a pomocné konstrukce</t>
  </si>
  <si>
    <t>171156621000R</t>
  </si>
  <si>
    <t>Jeřáb mobil. na autopod.</t>
  </si>
  <si>
    <t>Sh</t>
  </si>
  <si>
    <t>STROJ</t>
  </si>
  <si>
    <t>Stroj</t>
  </si>
  <si>
    <t>POL6_</t>
  </si>
  <si>
    <t>941955002R00</t>
  </si>
  <si>
    <t>Lešení lehké pomocné, výška podlahy do 1,9 m</t>
  </si>
  <si>
    <t>463,1</t>
  </si>
  <si>
    <t>713111121RT2</t>
  </si>
  <si>
    <t>Montáž tepelné izolace stropů rovných spodem, drátem 2 vrstvy - materiál ve specifikaci</t>
  </si>
  <si>
    <t>S2</t>
  </si>
  <si>
    <t>Str.1</t>
  </si>
  <si>
    <t>Str.2</t>
  </si>
  <si>
    <t>Str.3 x2</t>
  </si>
  <si>
    <t>700+327,75</t>
  </si>
  <si>
    <t>713111211RK5R</t>
  </si>
  <si>
    <t>Montáž parozábrany, krovů spodem s přelepením spojů včetně dodávky fólie</t>
  </si>
  <si>
    <t>PE fólie vyztužená, 140g/m2</t>
  </si>
  <si>
    <t>6315138</t>
  </si>
  <si>
    <t>Rohože izolační tl. 80 mm, minerální vata, lambda 0,033</t>
  </si>
  <si>
    <t>Str.3</t>
  </si>
  <si>
    <t>63151381R</t>
  </si>
  <si>
    <t>Rohože izolační tl. 30 mm,  minerální vata, lambda 0,033</t>
  </si>
  <si>
    <t>do skladby S.2, Str.1</t>
  </si>
  <si>
    <t>63151386R</t>
  </si>
  <si>
    <t>Rohože izolační tl. 100 mm,  minerální vata, lambda 0,033</t>
  </si>
  <si>
    <t>Str.4</t>
  </si>
  <si>
    <t>(700*2-285)*1,15</t>
  </si>
  <si>
    <t>str.4 : (1,8+5,9)*2*1,15</t>
  </si>
  <si>
    <t>63151389RR1R</t>
  </si>
  <si>
    <t>Rohože izolační tl. 140 mm,  minerální vata, lambda 0,033</t>
  </si>
  <si>
    <t>Str.3 : 285*1,15</t>
  </si>
  <si>
    <t>998713102R00</t>
  </si>
  <si>
    <t>Přesun hmot pro izolace tepelné, výšky do 12 m</t>
  </si>
  <si>
    <t>762822110RT3</t>
  </si>
  <si>
    <t>Montáž stropnic hraněných pl. do 144 cm2 včetně dodávky řeziva, hranoly 10/12</t>
  </si>
  <si>
    <t>242,6*1,15</t>
  </si>
  <si>
    <t>762334110RTRR2</t>
  </si>
  <si>
    <t>Montáž vázan.krovů pravidelných do 120cm2 ocel.spojkami včetně dodávky řeziva, fošny 6/20 cm</t>
  </si>
  <si>
    <t>DOPLNĚNÍ DŘEVĚNÝCH HRANOLŮ 60X200 POD STÁVAJÍCÍ KROKVE (PO APLIKACI POJISTNÉ HYDROIZOLAČNÍ FÓLIE NA SPODNÍ 	PLOCHY KROKVÍ)</t>
  </si>
  <si>
    <t>430*1,2</t>
  </si>
  <si>
    <t>762334110RTRRR2</t>
  </si>
  <si>
    <t>Montáž dřev. hranolu na stáv. strop ocel.spojkami včetně dodávky řeziva, fošny 6/20 cm</t>
  </si>
  <si>
    <t>-zateplení stropu nad východním schodištěm</t>
  </si>
  <si>
    <t>osazení nového dřevěného hranolu 200x60mm na stávající strop, kotvení ocelovými úhelníky 50x50x100mm (kotva do betonu, vruty do dřeva), nová tepelná izolace z minerální desek tl.200mm (mezi nové hranoly)</t>
  </si>
  <si>
    <t>762334140RRR2</t>
  </si>
  <si>
    <t>Montáž vázan.krovů pravidelných do 450cm2 ocel.spojkami včetně dodávky řeziva, hranoly 12/24 cm</t>
  </si>
  <si>
    <t>dřevená nosná konstrukce SDK podhledu</t>
  </si>
  <si>
    <t>232*1,15</t>
  </si>
  <si>
    <t>762334140RTRR1</t>
  </si>
  <si>
    <t>Montáž vázan.krovů pravidelných do 450cm2 ocel.spojkami včetně dodávky řeziva, hranoly 16/24 cm</t>
  </si>
  <si>
    <t>211*1,15</t>
  </si>
  <si>
    <t>762822130RTR1</t>
  </si>
  <si>
    <t>Montáž stropnic hraněných pl. do 450 cm2 včetně dodávky řeziva, hranoly 12/22</t>
  </si>
  <si>
    <t>5,1*12</t>
  </si>
  <si>
    <t>762822130RTRR</t>
  </si>
  <si>
    <t>Montáž stropnic hraněných pl. do 450 cm2 včetně dodávky řeziva, hranoly 16/24</t>
  </si>
  <si>
    <t>59,4*1,15</t>
  </si>
  <si>
    <t>998762102R00</t>
  </si>
  <si>
    <t>Přesun hmot pro tesařské konstrukce, výšky do 12 m</t>
  </si>
  <si>
    <t>765799310RK5R</t>
  </si>
  <si>
    <t>Montáž fólie na krokve přibitím včetně dodávky podstřešní difúzní fólie</t>
  </si>
  <si>
    <t>aplikace na spodní plochy krokví</t>
  </si>
  <si>
    <t>opradování detailů - použítí systémových pásek</t>
  </si>
  <si>
    <t>700*1,2</t>
  </si>
  <si>
    <t>998765102R00</t>
  </si>
  <si>
    <t>Přesun hmot pro krytiny tvrdé, výšky do 12 m</t>
  </si>
  <si>
    <t>766-R001x</t>
  </si>
  <si>
    <t>Zateplený půdní výlez s PO dle PBŘ dodávka vč. montáže</t>
  </si>
  <si>
    <t>700x1400mm, stahovací schody</t>
  </si>
  <si>
    <t>766-R001</t>
  </si>
  <si>
    <t>Revizní lávky</t>
  </si>
  <si>
    <t>kontrolní lávky podstřešního prostoru</t>
  </si>
  <si>
    <t>hranol 80x40mm á 0.7m, nehoblovaná prkna tl.24mm s mezerami</t>
  </si>
  <si>
    <t>vč. spojovacího a kotevního materiálu</t>
  </si>
  <si>
    <t>783781002R0R1</t>
  </si>
  <si>
    <t>Nátěr tesařských konstrukcí impregnace 2x</t>
  </si>
  <si>
    <t>335+258</t>
  </si>
  <si>
    <t>783-R001</t>
  </si>
  <si>
    <t>Ošetření všech stávajících zakrývaných konstrukcí proti hnilobě a dřevokaz. škůdcům</t>
  </si>
  <si>
    <t>KONSTRUKCE STĚN, TVOŘÍCÍCH PODPORU KONSTRUKCI ZATEPLENÉHO PODHLEDU,</t>
  </si>
  <si>
    <t>612409991R0R</t>
  </si>
  <si>
    <t>Začištění omítek kolem oken,dveří apod. - interiér</t>
  </si>
  <si>
    <t>62-R001</t>
  </si>
  <si>
    <t>Začištění omítek kolem oken,dveří apod.- exteriér</t>
  </si>
  <si>
    <t>642942111RU4</t>
  </si>
  <si>
    <t>Osazení zárubní dveřních ocelových, pl. do 2,5 m2 včetně dodávky zárubně 800 x 1970</t>
  </si>
  <si>
    <t>D.2</t>
  </si>
  <si>
    <t>642952110RTRR</t>
  </si>
  <si>
    <t>Osazení zárubní dveřních dřevěných, pl. do 2,5 m2 včetně dodávky zárubně 197 x 80</t>
  </si>
  <si>
    <t>D.1</t>
  </si>
  <si>
    <t>61160113R</t>
  </si>
  <si>
    <t>Dveře vnitřní fólie plné 1-křídlé 800 x 1970 mm bílé vlastnosti viz specifikace, včetně zavěšení</t>
  </si>
  <si>
    <t>viz D.1.1. VVnDO</t>
  </si>
  <si>
    <t>vlastnosti viz specifikace, včetně zavěšení</t>
  </si>
  <si>
    <t>EI 30 DP3 + C2</t>
  </si>
  <si>
    <t>764512250R00</t>
  </si>
  <si>
    <t>Oplechování parapetů včetně rohů z Cu, rš 330 mm</t>
  </si>
  <si>
    <t>viz D.1.1. VK</t>
  </si>
  <si>
    <t>K.6</t>
  </si>
  <si>
    <t>dodávka, montáž, včetně veškerého kotevního a spojovacího materiálu</t>
  </si>
  <si>
    <t>32*1,1</t>
  </si>
  <si>
    <t>K.7</t>
  </si>
  <si>
    <t>12*3,23</t>
  </si>
  <si>
    <t>K.8</t>
  </si>
  <si>
    <t>0,8*10</t>
  </si>
  <si>
    <t>K.9</t>
  </si>
  <si>
    <t>K.10</t>
  </si>
  <si>
    <t>K.11</t>
  </si>
  <si>
    <t>K.12</t>
  </si>
  <si>
    <t>K.13</t>
  </si>
  <si>
    <t>0,6*7</t>
  </si>
  <si>
    <t>K.14</t>
  </si>
  <si>
    <t>1,5*2</t>
  </si>
  <si>
    <t>K.15</t>
  </si>
  <si>
    <t>0,9*4</t>
  </si>
  <si>
    <t>764-R001</t>
  </si>
  <si>
    <t>Oplechování pod prahem vstupních dveří - nerez, r.š 250mm, tl. 1,2mm</t>
  </si>
  <si>
    <t>K.1</t>
  </si>
  <si>
    <t>764-R002</t>
  </si>
  <si>
    <t>K.2</t>
  </si>
  <si>
    <t>764-R003</t>
  </si>
  <si>
    <t>K.3</t>
  </si>
  <si>
    <t>764-R004</t>
  </si>
  <si>
    <t>K.4</t>
  </si>
  <si>
    <t>1,1*2</t>
  </si>
  <si>
    <t>764-R005</t>
  </si>
  <si>
    <t>Oplechování pod prahem vstupních dveří - nerez, r.š 150mm, tl. 1,2mm</t>
  </si>
  <si>
    <t>K.5</t>
  </si>
  <si>
    <t>998764102R00</t>
  </si>
  <si>
    <t>Přesun hmot pro klempířské konstr., výšky do 12 m</t>
  </si>
  <si>
    <t>998766102R00</t>
  </si>
  <si>
    <t>Přesun hmot pro truhlářské konstr., výšky do 12 m</t>
  </si>
  <si>
    <t>(82*20+72*12+310*4+311*1+37*10+15*2+16*4+81*1+53*1+33*7+38*1+294*1+183*1+98*2)/1000</t>
  </si>
  <si>
    <t>766629303R0R</t>
  </si>
  <si>
    <t>Montáž dřevěných oken a dveří</t>
  </si>
  <si>
    <t>766-R001a</t>
  </si>
  <si>
    <t>Montáž pásky oboustranně</t>
  </si>
  <si>
    <t>766-R001b</t>
  </si>
  <si>
    <t>Kování vchodových dveří klika/klika dodávka, montáž</t>
  </si>
  <si>
    <t>6114-R001</t>
  </si>
  <si>
    <t>Okno dvojité, křídla otočná a sklopná</t>
  </si>
  <si>
    <t>viz D.1.1. VVeDO</t>
  </si>
  <si>
    <t>W.1</t>
  </si>
  <si>
    <t>rozměr 1100x2250mm</t>
  </si>
  <si>
    <t>součást dodávky - vnitřní dřevěný parapet</t>
  </si>
  <si>
    <t>6114-R002</t>
  </si>
  <si>
    <t>W.2</t>
  </si>
  <si>
    <t>rozměr 1100x1950mm</t>
  </si>
  <si>
    <t>6114-R003</t>
  </si>
  <si>
    <t>W.3</t>
  </si>
  <si>
    <t>rozměr 3230x2900mm</t>
  </si>
  <si>
    <t>6114-R004</t>
  </si>
  <si>
    <t>Okno balkónové dvojité, křídla otočná a sklopná</t>
  </si>
  <si>
    <t>W.4</t>
  </si>
  <si>
    <t>6114-R005</t>
  </si>
  <si>
    <t>W.5</t>
  </si>
  <si>
    <t>rozměr 800x1150mm</t>
  </si>
  <si>
    <t>6114-R006</t>
  </si>
  <si>
    <t>Okno jednoduché, křídlo sklopné</t>
  </si>
  <si>
    <t>W.6</t>
  </si>
  <si>
    <t>rozměr 900x600mm</t>
  </si>
  <si>
    <t>6114-R007</t>
  </si>
  <si>
    <t>Okno jednoduché, fixní zasklení</t>
  </si>
  <si>
    <t>W.7</t>
  </si>
  <si>
    <t>rozměr 600x880mm</t>
  </si>
  <si>
    <t>6114-R008</t>
  </si>
  <si>
    <t>W.8</t>
  </si>
  <si>
    <t>rozměr 1900x1250mm</t>
  </si>
  <si>
    <t>6114-R009</t>
  </si>
  <si>
    <t>W.9</t>
  </si>
  <si>
    <t>rozměr 1280x1250mm</t>
  </si>
  <si>
    <t>6114-R010</t>
  </si>
  <si>
    <t>W.10</t>
  </si>
  <si>
    <t>rozměr 600x1570mm</t>
  </si>
  <si>
    <t>6114-R011</t>
  </si>
  <si>
    <t>W.11</t>
  </si>
  <si>
    <t>rozměr 750x1570mm</t>
  </si>
  <si>
    <t>6114-R012</t>
  </si>
  <si>
    <t>Dveře vstupní jednoduché, křídla otočná</t>
  </si>
  <si>
    <t>W.d1</t>
  </si>
  <si>
    <t>rozměr 3100x3750mm</t>
  </si>
  <si>
    <t>elektronický zámek</t>
  </si>
  <si>
    <t>6114-R013</t>
  </si>
  <si>
    <t>Oprava, úprava a nové zasklení stávajících dveří</t>
  </si>
  <si>
    <t>W.d2</t>
  </si>
  <si>
    <t>nová povrchová úprava</t>
  </si>
  <si>
    <t>rozměr 2800x3600mm</t>
  </si>
  <si>
    <t>6114-R014</t>
  </si>
  <si>
    <t>W.d3</t>
  </si>
  <si>
    <t>rozměr 1900x3340mm</t>
  </si>
  <si>
    <t>6114-R015</t>
  </si>
  <si>
    <t>Dveře vstupní jednoduché, křídla otočná, světlík sklopný</t>
  </si>
  <si>
    <t>W.d4</t>
  </si>
  <si>
    <t>rozměr 1100x2950mm</t>
  </si>
  <si>
    <t>6114-R016</t>
  </si>
  <si>
    <t>izolační dvojsklo 4-12-4, Ug=1.3 W/m2.K</t>
  </si>
  <si>
    <t>Popis stavby:  Zámek Brandýs nad Orlicí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</si>
</sst>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3"/>
  <sheetViews>
    <sheetView showGridLines="0" tabSelected="1" topLeftCell="B15" zoomScaleSheetLayoutView="75" workbookViewId="0">
      <selection activeCell="B52" sqref="B52:J5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6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6" t="s">
        <v>24</v>
      </c>
      <c r="C2" s="77"/>
      <c r="D2" s="78"/>
      <c r="E2" s="207" t="s">
        <v>43</v>
      </c>
      <c r="F2" s="208"/>
      <c r="G2" s="208"/>
      <c r="H2" s="208"/>
      <c r="I2" s="208"/>
      <c r="J2" s="209"/>
      <c r="O2" s="1"/>
    </row>
    <row r="3" spans="1:15" ht="27" hidden="1" customHeight="1" x14ac:dyDescent="0.2">
      <c r="A3" s="2"/>
      <c r="B3" s="79"/>
      <c r="C3" s="77"/>
      <c r="D3" s="80"/>
      <c r="E3" s="210"/>
      <c r="F3" s="211"/>
      <c r="G3" s="211"/>
      <c r="H3" s="211"/>
      <c r="I3" s="211"/>
      <c r="J3" s="212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 t="s">
        <v>44</v>
      </c>
      <c r="E5" s="225"/>
      <c r="F5" s="225"/>
      <c r="G5" s="225"/>
      <c r="H5" s="18" t="s">
        <v>42</v>
      </c>
      <c r="I5" s="85" t="s">
        <v>48</v>
      </c>
      <c r="J5" s="8"/>
    </row>
    <row r="6" spans="1:15" ht="15.75" customHeight="1" x14ac:dyDescent="0.2">
      <c r="A6" s="2"/>
      <c r="B6" s="28"/>
      <c r="C6" s="55"/>
      <c r="D6" s="226" t="s">
        <v>45</v>
      </c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4" t="s">
        <v>47</v>
      </c>
      <c r="E7" s="228" t="s">
        <v>46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4" t="s">
        <v>49</v>
      </c>
      <c r="E11" s="214"/>
      <c r="F11" s="214"/>
      <c r="G11" s="214"/>
      <c r="H11" s="18" t="s">
        <v>42</v>
      </c>
      <c r="I11" s="86" t="s">
        <v>53</v>
      </c>
      <c r="J11" s="8"/>
    </row>
    <row r="12" spans="1:15" ht="15.75" customHeight="1" x14ac:dyDescent="0.2">
      <c r="A12" s="2"/>
      <c r="B12" s="28"/>
      <c r="C12" s="55"/>
      <c r="D12" s="219" t="s">
        <v>50</v>
      </c>
      <c r="E12" s="219"/>
      <c r="F12" s="219"/>
      <c r="G12" s="219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 t="s">
        <v>52</v>
      </c>
      <c r="E13" s="222" t="s">
        <v>51</v>
      </c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SUMIF(F62:F89,A16,I62:I89)+SUMIF(F62:F89,"PSU",I62:I89)</f>
        <v>0</v>
      </c>
      <c r="J16" s="206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SUMIF(F62:F89,A17,I62:I89)</f>
        <v>0</v>
      </c>
      <c r="J17" s="206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SUMIF(F62:F89,A18,I62:I89)</f>
        <v>0</v>
      </c>
      <c r="J18" s="206"/>
    </row>
    <row r="19" spans="1:10" ht="23.25" customHeight="1" x14ac:dyDescent="0.2">
      <c r="A19" s="142" t="s">
        <v>131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SUMIF(F62:F89,A19,I62:I89)</f>
        <v>0</v>
      </c>
      <c r="J19" s="206"/>
    </row>
    <row r="20" spans="1:10" ht="23.25" customHeight="1" x14ac:dyDescent="0.2">
      <c r="A20" s="142" t="s">
        <v>132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SUMIF(F62:F89,A20,I62:I89)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17"/>
      <c r="F21" s="218"/>
      <c r="G21" s="217"/>
      <c r="H21" s="218"/>
      <c r="I21" s="217">
        <f>SUM(I16:J20)</f>
        <v>0</v>
      </c>
      <c r="J21" s="23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1">
        <f>A23</f>
        <v>0</v>
      </c>
      <c r="H24" s="232"/>
      <c r="I24" s="23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3">
        <f>ZakladDPHZaklVypocet</f>
        <v>0</v>
      </c>
      <c r="H25" s="234"/>
      <c r="I25" s="23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1">
        <f>A25</f>
        <v>0</v>
      </c>
      <c r="H26" s="202"/>
      <c r="I26" s="20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3">
        <f>CenaCelkem-(ZakladDPHSni+DPHSni+ZakladDPHZakl+DPHZakl)</f>
        <v>0</v>
      </c>
      <c r="H27" s="203"/>
      <c r="I27" s="203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6">
        <f>ZakladDPHSniVypocet+ZakladDPHZaklVypocet</f>
        <v>0</v>
      </c>
      <c r="H28" s="237"/>
      <c r="I28" s="237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6">
        <f>A27</f>
        <v>0</v>
      </c>
      <c r="H29" s="236"/>
      <c r="I29" s="236"/>
      <c r="J29" s="121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8"/>
      <c r="E34" s="239"/>
      <c r="G34" s="240"/>
      <c r="H34" s="241"/>
      <c r="I34" s="241"/>
      <c r="J34" s="25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54</v>
      </c>
      <c r="C39" s="246"/>
      <c r="D39" s="246"/>
      <c r="E39" s="246"/>
      <c r="F39" s="101" t="e">
        <f>'01 01 Pol'!AE398+'01 02 Pol'!AE131+'01 03 Pol'!AE217+#REF!</f>
        <v>#REF!</v>
      </c>
      <c r="G39" s="102" t="e">
        <f>'01 01 Pol'!AF398+'01 02 Pol'!AF131+'01 03 Pol'!AF217+#REF!</f>
        <v>#REF!</v>
      </c>
      <c r="H39" s="103" t="e">
        <f t="shared" ref="H39:H43" si="1">(F39*SazbaDPH1/100)+(G39*SazbaDPH2/100)</f>
        <v>#REF!</v>
      </c>
      <c r="I39" s="103" t="e">
        <f t="shared" ref="I39:I43" si="2">F39+G39+H39</f>
        <v>#REF!</v>
      </c>
      <c r="J39" s="104" t="str">
        <f t="shared" ref="J39:J43" si="3">IF(CenaCelkemVypocet=0,"",I39/CenaCelkemVypocet*100)</f>
        <v/>
      </c>
    </row>
    <row r="40" spans="1:10" ht="25.5" customHeight="1" x14ac:dyDescent="0.2">
      <c r="A40" s="90">
        <v>2</v>
      </c>
      <c r="B40" s="105"/>
      <c r="C40" s="247" t="s">
        <v>56</v>
      </c>
      <c r="D40" s="247"/>
      <c r="E40" s="247"/>
      <c r="F40" s="106">
        <f>'01 01 Pol'!AE398+'01 02 Pol'!AE131+'01 03 Pol'!AE217</f>
        <v>0</v>
      </c>
      <c r="G40" s="107">
        <f>'01 01 Pol'!AF398+'01 02 Pol'!AF131+'01 03 Pol'!AF217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55</v>
      </c>
      <c r="C41" s="246" t="s">
        <v>57</v>
      </c>
      <c r="D41" s="246"/>
      <c r="E41" s="246"/>
      <c r="F41" s="110">
        <f>'01 01 Pol'!AE398</f>
        <v>0</v>
      </c>
      <c r="G41" s="103">
        <f>'01 01 Pol'!AF398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58</v>
      </c>
      <c r="C42" s="246" t="s">
        <v>59</v>
      </c>
      <c r="D42" s="246"/>
      <c r="E42" s="246"/>
      <c r="F42" s="110">
        <f>'01 02 Pol'!AE131</f>
        <v>0</v>
      </c>
      <c r="G42" s="103">
        <f>'01 02 Pol'!AF131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60</v>
      </c>
      <c r="C43" s="246" t="s">
        <v>61</v>
      </c>
      <c r="D43" s="246"/>
      <c r="E43" s="246"/>
      <c r="F43" s="110">
        <f>'01 03 Pol'!AE217</f>
        <v>0</v>
      </c>
      <c r="G43" s="103">
        <f>'01 03 Pol'!AF217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/>
      <c r="B44" s="242" t="s">
        <v>62</v>
      </c>
      <c r="C44" s="243"/>
      <c r="D44" s="243"/>
      <c r="E44" s="244"/>
      <c r="F44" s="111">
        <f>F40</f>
        <v>0</v>
      </c>
      <c r="G44" s="112">
        <f>G40</f>
        <v>0</v>
      </c>
      <c r="H44" s="112">
        <f>H40</f>
        <v>0</v>
      </c>
      <c r="I44" s="112">
        <f>I40</f>
        <v>0</v>
      </c>
      <c r="J44" s="113" t="str">
        <f>J40</f>
        <v/>
      </c>
    </row>
    <row r="46" spans="1:10" x14ac:dyDescent="0.2">
      <c r="A46" t="s">
        <v>64</v>
      </c>
      <c r="B46" t="s">
        <v>747</v>
      </c>
    </row>
    <row r="47" spans="1:10" x14ac:dyDescent="0.2">
      <c r="A47" t="s">
        <v>65</v>
      </c>
      <c r="B47" t="s">
        <v>66</v>
      </c>
    </row>
    <row r="48" spans="1:10" x14ac:dyDescent="0.2">
      <c r="A48" t="s">
        <v>67</v>
      </c>
      <c r="B48" t="s">
        <v>68</v>
      </c>
    </row>
    <row r="49" spans="1:52" x14ac:dyDescent="0.2">
      <c r="B49" s="245" t="s">
        <v>69</v>
      </c>
      <c r="C49" s="245"/>
      <c r="D49" s="245"/>
      <c r="E49" s="245"/>
      <c r="F49" s="245"/>
      <c r="G49" s="245"/>
      <c r="H49" s="245"/>
      <c r="I49" s="245"/>
      <c r="J49" s="245"/>
      <c r="AZ49" s="122" t="str">
        <f>B49</f>
        <v>Poznámky:</v>
      </c>
    </row>
    <row r="50" spans="1:52" ht="38.25" x14ac:dyDescent="0.2">
      <c r="B50" s="245" t="s">
        <v>70</v>
      </c>
      <c r="C50" s="245"/>
      <c r="D50" s="245"/>
      <c r="E50" s="245"/>
      <c r="F50" s="245"/>
      <c r="G50" s="245"/>
      <c r="H50" s="245"/>
      <c r="I50" s="245"/>
      <c r="J50" s="245"/>
      <c r="AZ50" s="122" t="str">
        <f>B50</f>
        <v>Součástí bouracích prací je nezbytné statické zajištění stávajících konstrukcí, ochrana stávajících částí stavby před poškozením, odvoz suti a vybouraných prvků a jejich likvidace v souladu s příslušnými právními předpisy a dodržování právních předpisů o ochraně zdraví a bezpečnosti práce.</v>
      </c>
    </row>
    <row r="51" spans="1:52" ht="25.5" x14ac:dyDescent="0.2">
      <c r="B51" s="245" t="s">
        <v>71</v>
      </c>
      <c r="C51" s="245"/>
      <c r="D51" s="245"/>
      <c r="E51" s="245"/>
      <c r="F51" s="245"/>
      <c r="G51" s="245"/>
      <c r="H51" s="245"/>
      <c r="I51" s="245"/>
      <c r="J51" s="245"/>
      <c r="AZ51" s="122" t="str">
        <f>B51</f>
        <v>Případné obchodní názvy výrobků v rozpočtu pouze ilustrují technické a bezpečnostní vlastnosti výrobku, použity mohou být výrobky se stejnými parametry.</v>
      </c>
    </row>
    <row r="52" spans="1:52" ht="38.25" x14ac:dyDescent="0.2">
      <c r="B52" s="245" t="s">
        <v>72</v>
      </c>
      <c r="C52" s="245"/>
      <c r="D52" s="245"/>
      <c r="E52" s="245"/>
      <c r="F52" s="245"/>
      <c r="G52" s="245"/>
      <c r="H52" s="245"/>
      <c r="I52" s="245"/>
      <c r="J52" s="245"/>
      <c r="AZ52" s="122" t="str">
        <f>B52</f>
        <v>Při práci na střeše a fasádě objektu budou přijata nezbytná bezpečnostní opatření vyplývající z provozu na navazujících zpevněných plochách a opatření k ochraně stávajících a navazujících konstrukcí objektu (stávající střecha, fasáda, okna atd.)</v>
      </c>
    </row>
    <row r="53" spans="1:52" ht="38.25" x14ac:dyDescent="0.2">
      <c r="B53" s="245" t="s">
        <v>73</v>
      </c>
      <c r="C53" s="245"/>
      <c r="D53" s="245"/>
      <c r="E53" s="245"/>
      <c r="F53" s="245"/>
      <c r="G53" s="245"/>
      <c r="H53" s="245"/>
      <c r="I53" s="245"/>
      <c r="J53" s="245"/>
      <c r="AZ53" s="122" t="str">
        <f>B53</f>
        <v>Bourání bude probíhat postupným rozebíráním konstrukcí do předem vybraného prostoru k další manipulaci a odvozu. Kolem objektu bude vytvořeno odpovídající ochranné pásmo. Při provádění bouracích prací bude respektován stávající stav staveb.</v>
      </c>
    </row>
    <row r="54" spans="1:52" x14ac:dyDescent="0.2">
      <c r="A54" t="s">
        <v>67</v>
      </c>
      <c r="B54" t="s">
        <v>74</v>
      </c>
    </row>
    <row r="55" spans="1:52" x14ac:dyDescent="0.2">
      <c r="A55" t="s">
        <v>67</v>
      </c>
      <c r="B55" t="s">
        <v>75</v>
      </c>
    </row>
    <row r="56" spans="1:52" x14ac:dyDescent="0.2">
      <c r="A56" t="s">
        <v>67</v>
      </c>
    </row>
    <row r="59" spans="1:52" ht="15.75" x14ac:dyDescent="0.25">
      <c r="B59" s="123" t="s">
        <v>76</v>
      </c>
    </row>
    <row r="61" spans="1:52" ht="25.5" customHeight="1" x14ac:dyDescent="0.2">
      <c r="A61" s="125"/>
      <c r="B61" s="128" t="s">
        <v>18</v>
      </c>
      <c r="C61" s="128" t="s">
        <v>6</v>
      </c>
      <c r="D61" s="129"/>
      <c r="E61" s="129"/>
      <c r="F61" s="130" t="s">
        <v>77</v>
      </c>
      <c r="G61" s="130"/>
      <c r="H61" s="130"/>
      <c r="I61" s="130" t="s">
        <v>31</v>
      </c>
      <c r="J61" s="130" t="s">
        <v>0</v>
      </c>
    </row>
    <row r="62" spans="1:52" ht="36.75" customHeight="1" x14ac:dyDescent="0.2">
      <c r="A62" s="126"/>
      <c r="B62" s="131" t="s">
        <v>78</v>
      </c>
      <c r="C62" s="248" t="s">
        <v>79</v>
      </c>
      <c r="D62" s="249"/>
      <c r="E62" s="249"/>
      <c r="F62" s="140" t="s">
        <v>26</v>
      </c>
      <c r="G62" s="132"/>
      <c r="H62" s="132"/>
      <c r="I62" s="132">
        <f>'01 01 Pol'!G8</f>
        <v>0</v>
      </c>
      <c r="J62" s="137" t="str">
        <f>IF(I90=0,"",I62/I90*100)</f>
        <v/>
      </c>
    </row>
    <row r="63" spans="1:52" ht="36.75" customHeight="1" x14ac:dyDescent="0.2">
      <c r="A63" s="126"/>
      <c r="B63" s="131" t="s">
        <v>80</v>
      </c>
      <c r="C63" s="248" t="s">
        <v>81</v>
      </c>
      <c r="D63" s="249"/>
      <c r="E63" s="249"/>
      <c r="F63" s="140" t="s">
        <v>26</v>
      </c>
      <c r="G63" s="132"/>
      <c r="H63" s="132"/>
      <c r="I63" s="132">
        <f>'01 01 Pol'!G45</f>
        <v>0</v>
      </c>
      <c r="J63" s="137" t="str">
        <f>IF(I90=0,"",I63/I90*100)</f>
        <v/>
      </c>
    </row>
    <row r="64" spans="1:52" ht="36.75" customHeight="1" x14ac:dyDescent="0.2">
      <c r="A64" s="126"/>
      <c r="B64" s="131" t="s">
        <v>82</v>
      </c>
      <c r="C64" s="248" t="s">
        <v>83</v>
      </c>
      <c r="D64" s="249"/>
      <c r="E64" s="249"/>
      <c r="F64" s="140" t="s">
        <v>26</v>
      </c>
      <c r="G64" s="132"/>
      <c r="H64" s="132"/>
      <c r="I64" s="132">
        <f>'01 01 Pol'!G82+'01 02 Pol'!G8</f>
        <v>0</v>
      </c>
      <c r="J64" s="137" t="str">
        <f>IF(I90=0,"",I64/I90*100)</f>
        <v/>
      </c>
    </row>
    <row r="65" spans="1:10" ht="36.75" customHeight="1" x14ac:dyDescent="0.2">
      <c r="A65" s="126"/>
      <c r="B65" s="131" t="s">
        <v>84</v>
      </c>
      <c r="C65" s="248" t="s">
        <v>85</v>
      </c>
      <c r="D65" s="249"/>
      <c r="E65" s="249"/>
      <c r="F65" s="140" t="s">
        <v>26</v>
      </c>
      <c r="G65" s="132"/>
      <c r="H65" s="132"/>
      <c r="I65" s="132">
        <f>'01 02 Pol'!G24</f>
        <v>0</v>
      </c>
      <c r="J65" s="137" t="str">
        <f>IF(I90=0,"",I65/I90*100)</f>
        <v/>
      </c>
    </row>
    <row r="66" spans="1:10" ht="36.75" customHeight="1" x14ac:dyDescent="0.2">
      <c r="A66" s="126"/>
      <c r="B66" s="131" t="s">
        <v>86</v>
      </c>
      <c r="C66" s="248" t="s">
        <v>87</v>
      </c>
      <c r="D66" s="249"/>
      <c r="E66" s="249"/>
      <c r="F66" s="140" t="s">
        <v>26</v>
      </c>
      <c r="G66" s="132"/>
      <c r="H66" s="132"/>
      <c r="I66" s="132">
        <f>'01 02 Pol'!G35</f>
        <v>0</v>
      </c>
      <c r="J66" s="137" t="str">
        <f>IF(I90=0,"",I66/I90*100)</f>
        <v/>
      </c>
    </row>
    <row r="67" spans="1:10" ht="36.75" customHeight="1" x14ac:dyDescent="0.2">
      <c r="A67" s="126"/>
      <c r="B67" s="131" t="s">
        <v>88</v>
      </c>
      <c r="C67" s="248" t="s">
        <v>89</v>
      </c>
      <c r="D67" s="249"/>
      <c r="E67" s="249"/>
      <c r="F67" s="140" t="s">
        <v>26</v>
      </c>
      <c r="G67" s="132"/>
      <c r="H67" s="132"/>
      <c r="I67" s="132">
        <f>'01 01 Pol'!G92+'01 02 Pol'!G54+'01 03 Pol'!G8</f>
        <v>0</v>
      </c>
      <c r="J67" s="137" t="str">
        <f>IF(I90=0,"",I67/I90*100)</f>
        <v/>
      </c>
    </row>
    <row r="68" spans="1:10" ht="36.75" customHeight="1" x14ac:dyDescent="0.2">
      <c r="A68" s="126"/>
      <c r="B68" s="131" t="s">
        <v>90</v>
      </c>
      <c r="C68" s="248" t="s">
        <v>91</v>
      </c>
      <c r="D68" s="249"/>
      <c r="E68" s="249"/>
      <c r="F68" s="140" t="s">
        <v>26</v>
      </c>
      <c r="G68" s="132"/>
      <c r="H68" s="132"/>
      <c r="I68" s="132">
        <f>'01 03 Pol'!G10</f>
        <v>0</v>
      </c>
      <c r="J68" s="137" t="str">
        <f>IF(I90=0,"",I68/I90*100)</f>
        <v/>
      </c>
    </row>
    <row r="69" spans="1:10" ht="36.75" customHeight="1" x14ac:dyDescent="0.2">
      <c r="A69" s="126"/>
      <c r="B69" s="131" t="s">
        <v>92</v>
      </c>
      <c r="C69" s="248" t="s">
        <v>93</v>
      </c>
      <c r="D69" s="249"/>
      <c r="E69" s="249"/>
      <c r="F69" s="140" t="s">
        <v>26</v>
      </c>
      <c r="G69" s="132"/>
      <c r="H69" s="132"/>
      <c r="I69" s="132">
        <f>'01 01 Pol'!G104</f>
        <v>0</v>
      </c>
      <c r="J69" s="137" t="str">
        <f>IF(I90=0,"",I69/I90*100)</f>
        <v/>
      </c>
    </row>
    <row r="70" spans="1:10" ht="36.75" customHeight="1" x14ac:dyDescent="0.2">
      <c r="A70" s="126"/>
      <c r="B70" s="131" t="s">
        <v>94</v>
      </c>
      <c r="C70" s="248" t="s">
        <v>95</v>
      </c>
      <c r="D70" s="249"/>
      <c r="E70" s="249"/>
      <c r="F70" s="140" t="s">
        <v>26</v>
      </c>
      <c r="G70" s="132"/>
      <c r="H70" s="132"/>
      <c r="I70" s="132">
        <f>'01 03 Pol'!G12</f>
        <v>0</v>
      </c>
      <c r="J70" s="137" t="str">
        <f>IF(I90=0,"",I70/I90*100)</f>
        <v/>
      </c>
    </row>
    <row r="71" spans="1:10" ht="36.75" customHeight="1" x14ac:dyDescent="0.2">
      <c r="A71" s="126"/>
      <c r="B71" s="131" t="s">
        <v>96</v>
      </c>
      <c r="C71" s="248" t="s">
        <v>97</v>
      </c>
      <c r="D71" s="249"/>
      <c r="E71" s="249"/>
      <c r="F71" s="140" t="s">
        <v>26</v>
      </c>
      <c r="G71" s="132"/>
      <c r="H71" s="132"/>
      <c r="I71" s="132">
        <f>'01 02 Pol'!G56</f>
        <v>0</v>
      </c>
      <c r="J71" s="137" t="str">
        <f>IF(I90=0,"",I71/I90*100)</f>
        <v/>
      </c>
    </row>
    <row r="72" spans="1:10" ht="36.75" customHeight="1" x14ac:dyDescent="0.2">
      <c r="A72" s="126"/>
      <c r="B72" s="131" t="s">
        <v>98</v>
      </c>
      <c r="C72" s="248" t="s">
        <v>99</v>
      </c>
      <c r="D72" s="249"/>
      <c r="E72" s="249"/>
      <c r="F72" s="140" t="s">
        <v>26</v>
      </c>
      <c r="G72" s="132"/>
      <c r="H72" s="132"/>
      <c r="I72" s="132">
        <f>'01 01 Pol'!G167+'01 02 Pol'!G59</f>
        <v>0</v>
      </c>
      <c r="J72" s="137" t="str">
        <f>IF(I90=0,"",I72/I90*100)</f>
        <v/>
      </c>
    </row>
    <row r="73" spans="1:10" ht="36.75" customHeight="1" x14ac:dyDescent="0.2">
      <c r="A73" s="126"/>
      <c r="B73" s="131" t="s">
        <v>100</v>
      </c>
      <c r="C73" s="248" t="s">
        <v>101</v>
      </c>
      <c r="D73" s="249"/>
      <c r="E73" s="249"/>
      <c r="F73" s="140" t="s">
        <v>26</v>
      </c>
      <c r="G73" s="132"/>
      <c r="H73" s="132"/>
      <c r="I73" s="132">
        <f>'01 01 Pol'!G171</f>
        <v>0</v>
      </c>
      <c r="J73" s="137" t="str">
        <f>IF(I90=0,"",I73/I90*100)</f>
        <v/>
      </c>
    </row>
    <row r="74" spans="1:10" ht="36.75" customHeight="1" x14ac:dyDescent="0.2">
      <c r="A74" s="126"/>
      <c r="B74" s="131" t="s">
        <v>102</v>
      </c>
      <c r="C74" s="248" t="s">
        <v>103</v>
      </c>
      <c r="D74" s="249"/>
      <c r="E74" s="249"/>
      <c r="F74" s="140" t="s">
        <v>26</v>
      </c>
      <c r="G74" s="132"/>
      <c r="H74" s="132"/>
      <c r="I74" s="132">
        <f>'01 01 Pol'!G234+'01 02 Pol'!G62</f>
        <v>0</v>
      </c>
      <c r="J74" s="137" t="str">
        <f>IF(I90=0,"",I74/I90*100)</f>
        <v/>
      </c>
    </row>
    <row r="75" spans="1:10" ht="36.75" customHeight="1" x14ac:dyDescent="0.2">
      <c r="A75" s="126"/>
      <c r="B75" s="131" t="s">
        <v>104</v>
      </c>
      <c r="C75" s="248" t="s">
        <v>105</v>
      </c>
      <c r="D75" s="249"/>
      <c r="E75" s="249"/>
      <c r="F75" s="140" t="s">
        <v>27</v>
      </c>
      <c r="G75" s="132"/>
      <c r="H75" s="132"/>
      <c r="I75" s="132">
        <f>'01 01 Pol'!G236</f>
        <v>0</v>
      </c>
      <c r="J75" s="137" t="str">
        <f>IF(I90=0,"",I75/I90*100)</f>
        <v/>
      </c>
    </row>
    <row r="76" spans="1:10" ht="36.75" customHeight="1" x14ac:dyDescent="0.2">
      <c r="A76" s="126"/>
      <c r="B76" s="131" t="s">
        <v>106</v>
      </c>
      <c r="C76" s="248" t="s">
        <v>107</v>
      </c>
      <c r="D76" s="249"/>
      <c r="E76" s="249"/>
      <c r="F76" s="140" t="s">
        <v>27</v>
      </c>
      <c r="G76" s="132"/>
      <c r="H76" s="132"/>
      <c r="I76" s="132">
        <f>'01 01 Pol'!G282+'01 02 Pol'!G64</f>
        <v>0</v>
      </c>
      <c r="J76" s="137" t="str">
        <f>IF(I90=0,"",I76/I90*100)</f>
        <v/>
      </c>
    </row>
    <row r="77" spans="1:10" ht="36.75" customHeight="1" x14ac:dyDescent="0.2">
      <c r="A77" s="126"/>
      <c r="B77" s="131" t="s">
        <v>108</v>
      </c>
      <c r="C77" s="248" t="s">
        <v>109</v>
      </c>
      <c r="D77" s="249"/>
      <c r="E77" s="249"/>
      <c r="F77" s="140" t="s">
        <v>27</v>
      </c>
      <c r="G77" s="132"/>
      <c r="H77" s="132"/>
      <c r="I77" s="132">
        <f>'01 01 Pol'!G290</f>
        <v>0</v>
      </c>
      <c r="J77" s="137" t="str">
        <f>IF(I90=0,"",I77/I90*100)</f>
        <v/>
      </c>
    </row>
    <row r="78" spans="1:10" ht="36.75" customHeight="1" x14ac:dyDescent="0.2">
      <c r="A78" s="126"/>
      <c r="B78" s="131" t="s">
        <v>110</v>
      </c>
      <c r="C78" s="248" t="s">
        <v>111</v>
      </c>
      <c r="D78" s="249"/>
      <c r="E78" s="249"/>
      <c r="F78" s="140" t="s">
        <v>27</v>
      </c>
      <c r="G78" s="132"/>
      <c r="H78" s="132"/>
      <c r="I78" s="132">
        <f>'01 02 Pol'!G88</f>
        <v>0</v>
      </c>
      <c r="J78" s="137" t="str">
        <f>IF(I90=0,"",I78/I90*100)</f>
        <v/>
      </c>
    </row>
    <row r="79" spans="1:10" ht="36.75" customHeight="1" x14ac:dyDescent="0.2">
      <c r="A79" s="126"/>
      <c r="B79" s="131" t="s">
        <v>112</v>
      </c>
      <c r="C79" s="248" t="s">
        <v>113</v>
      </c>
      <c r="D79" s="249"/>
      <c r="E79" s="249"/>
      <c r="F79" s="140" t="s">
        <v>27</v>
      </c>
      <c r="G79" s="132"/>
      <c r="H79" s="132"/>
      <c r="I79" s="132">
        <f>'01 03 Pol'!G23</f>
        <v>0</v>
      </c>
      <c r="J79" s="137" t="str">
        <f>IF(I90=0,"",I79/I90*100)</f>
        <v/>
      </c>
    </row>
    <row r="80" spans="1:10" ht="36.75" customHeight="1" x14ac:dyDescent="0.2">
      <c r="A80" s="126"/>
      <c r="B80" s="131" t="s">
        <v>114</v>
      </c>
      <c r="C80" s="248" t="s">
        <v>115</v>
      </c>
      <c r="D80" s="249"/>
      <c r="E80" s="249"/>
      <c r="F80" s="140" t="s">
        <v>27</v>
      </c>
      <c r="G80" s="132"/>
      <c r="H80" s="132"/>
      <c r="I80" s="132">
        <f>'01 02 Pol'!G110</f>
        <v>0</v>
      </c>
      <c r="J80" s="137" t="str">
        <f>IF(I90=0,"",I80/I90*100)</f>
        <v/>
      </c>
    </row>
    <row r="81" spans="1:10" ht="36.75" customHeight="1" x14ac:dyDescent="0.2">
      <c r="A81" s="126"/>
      <c r="B81" s="131" t="s">
        <v>116</v>
      </c>
      <c r="C81" s="248" t="s">
        <v>117</v>
      </c>
      <c r="D81" s="249"/>
      <c r="E81" s="249"/>
      <c r="F81" s="140" t="s">
        <v>27</v>
      </c>
      <c r="G81" s="132"/>
      <c r="H81" s="132"/>
      <c r="I81" s="132">
        <f>'01 02 Pol'!G116+'01 03 Pol'!G108</f>
        <v>0</v>
      </c>
      <c r="J81" s="137" t="str">
        <f>IF(I90=0,"",I81/I90*100)</f>
        <v/>
      </c>
    </row>
    <row r="82" spans="1:10" ht="36.75" customHeight="1" x14ac:dyDescent="0.2">
      <c r="A82" s="126"/>
      <c r="B82" s="131" t="s">
        <v>118</v>
      </c>
      <c r="C82" s="248" t="s">
        <v>119</v>
      </c>
      <c r="D82" s="249"/>
      <c r="E82" s="249"/>
      <c r="F82" s="140" t="s">
        <v>27</v>
      </c>
      <c r="G82" s="132"/>
      <c r="H82" s="132"/>
      <c r="I82" s="132">
        <f>'01 01 Pol'!G297</f>
        <v>0</v>
      </c>
      <c r="J82" s="137" t="str">
        <f>IF(I90=0,"",I82/I90*100)</f>
        <v/>
      </c>
    </row>
    <row r="83" spans="1:10" ht="36.75" customHeight="1" x14ac:dyDescent="0.2">
      <c r="A83" s="126"/>
      <c r="B83" s="131" t="s">
        <v>120</v>
      </c>
      <c r="C83" s="248" t="s">
        <v>121</v>
      </c>
      <c r="D83" s="249"/>
      <c r="E83" s="249"/>
      <c r="F83" s="140" t="s">
        <v>27</v>
      </c>
      <c r="G83" s="132"/>
      <c r="H83" s="132"/>
      <c r="I83" s="132">
        <f>'01 01 Pol'!G343</f>
        <v>0</v>
      </c>
      <c r="J83" s="137" t="str">
        <f>IF(I90=0,"",I83/I90*100)</f>
        <v/>
      </c>
    </row>
    <row r="84" spans="1:10" ht="36.75" customHeight="1" x14ac:dyDescent="0.2">
      <c r="A84" s="126"/>
      <c r="B84" s="131" t="s">
        <v>122</v>
      </c>
      <c r="C84" s="248" t="s">
        <v>123</v>
      </c>
      <c r="D84" s="249"/>
      <c r="E84" s="249"/>
      <c r="F84" s="140" t="s">
        <v>27</v>
      </c>
      <c r="G84" s="132"/>
      <c r="H84" s="132"/>
      <c r="I84" s="132">
        <f>'01 01 Pol'!G364</f>
        <v>0</v>
      </c>
      <c r="J84" s="137" t="str">
        <f>IF(I90=0,"",I84/I90*100)</f>
        <v/>
      </c>
    </row>
    <row r="85" spans="1:10" ht="36.75" customHeight="1" x14ac:dyDescent="0.2">
      <c r="A85" s="126"/>
      <c r="B85" s="131" t="s">
        <v>124</v>
      </c>
      <c r="C85" s="248" t="s">
        <v>125</v>
      </c>
      <c r="D85" s="249"/>
      <c r="E85" s="249"/>
      <c r="F85" s="140" t="s">
        <v>27</v>
      </c>
      <c r="G85" s="132"/>
      <c r="H85" s="132"/>
      <c r="I85" s="132">
        <f>'01 01 Pol'!G379</f>
        <v>0</v>
      </c>
      <c r="J85" s="137" t="str">
        <f>IF(I90=0,"",I85/I90*100)</f>
        <v/>
      </c>
    </row>
    <row r="86" spans="1:10" ht="36.75" customHeight="1" x14ac:dyDescent="0.2">
      <c r="A86" s="126"/>
      <c r="B86" s="131" t="s">
        <v>126</v>
      </c>
      <c r="C86" s="248" t="s">
        <v>127</v>
      </c>
      <c r="D86" s="249"/>
      <c r="E86" s="249"/>
      <c r="F86" s="140" t="s">
        <v>27</v>
      </c>
      <c r="G86" s="132"/>
      <c r="H86" s="132"/>
      <c r="I86" s="132">
        <f>'01 01 Pol'!G382+'01 02 Pol'!G123</f>
        <v>0</v>
      </c>
      <c r="J86" s="137" t="str">
        <f>IF(I90=0,"",I86/I90*100)</f>
        <v/>
      </c>
    </row>
    <row r="87" spans="1:10" ht="36.75" customHeight="1" x14ac:dyDescent="0.2">
      <c r="A87" s="126"/>
      <c r="B87" s="131" t="s">
        <v>128</v>
      </c>
      <c r="C87" s="248" t="s">
        <v>129</v>
      </c>
      <c r="D87" s="249"/>
      <c r="E87" s="249"/>
      <c r="F87" s="140" t="s">
        <v>130</v>
      </c>
      <c r="G87" s="132"/>
      <c r="H87" s="132"/>
      <c r="I87" s="132">
        <f>'01 01 Pol'!G385</f>
        <v>0</v>
      </c>
      <c r="J87" s="137" t="str">
        <f>IF(I90=0,"",I87/I90*100)</f>
        <v/>
      </c>
    </row>
    <row r="88" spans="1:10" ht="36.75" customHeight="1" x14ac:dyDescent="0.2">
      <c r="A88" s="126"/>
      <c r="B88" s="131" t="s">
        <v>131</v>
      </c>
      <c r="C88" s="248" t="s">
        <v>29</v>
      </c>
      <c r="D88" s="249"/>
      <c r="E88" s="249"/>
      <c r="F88" s="140" t="s">
        <v>131</v>
      </c>
      <c r="G88" s="132"/>
      <c r="H88" s="132"/>
      <c r="I88" s="132">
        <f>'01 01 Pol'!G393+'01 02 Pol'!G128</f>
        <v>0</v>
      </c>
      <c r="J88" s="137" t="str">
        <f>IF(I90=0,"",I88/I90*100)</f>
        <v/>
      </c>
    </row>
    <row r="89" spans="1:10" ht="36.75" customHeight="1" x14ac:dyDescent="0.2">
      <c r="A89" s="126"/>
      <c r="B89" s="131" t="s">
        <v>132</v>
      </c>
      <c r="C89" s="248" t="s">
        <v>30</v>
      </c>
      <c r="D89" s="249"/>
      <c r="E89" s="249"/>
      <c r="F89" s="140" t="s">
        <v>132</v>
      </c>
      <c r="G89" s="132"/>
      <c r="H89" s="132"/>
      <c r="I89" s="132">
        <f>'01 01 Pol'!G395</f>
        <v>0</v>
      </c>
      <c r="J89" s="137" t="str">
        <f>IF(I90=0,"",I89/I90*100)</f>
        <v/>
      </c>
    </row>
    <row r="90" spans="1:10" ht="25.5" customHeight="1" x14ac:dyDescent="0.2">
      <c r="A90" s="127"/>
      <c r="B90" s="133" t="s">
        <v>1</v>
      </c>
      <c r="C90" s="134"/>
      <c r="D90" s="135"/>
      <c r="E90" s="135"/>
      <c r="F90" s="141"/>
      <c r="G90" s="136"/>
      <c r="H90" s="136"/>
      <c r="I90" s="136">
        <f>SUM(I62:I89)</f>
        <v>0</v>
      </c>
      <c r="J90" s="138">
        <f>SUM(J62:J89)</f>
        <v>0</v>
      </c>
    </row>
    <row r="91" spans="1:10" x14ac:dyDescent="0.2">
      <c r="F91" s="89"/>
      <c r="G91" s="89"/>
      <c r="H91" s="89"/>
      <c r="I91" s="89"/>
      <c r="J91" s="139"/>
    </row>
    <row r="92" spans="1:10" x14ac:dyDescent="0.2">
      <c r="F92" s="89"/>
      <c r="G92" s="89"/>
      <c r="H92" s="89"/>
      <c r="I92" s="89"/>
      <c r="J92" s="139"/>
    </row>
    <row r="93" spans="1:10" x14ac:dyDescent="0.2">
      <c r="F93" s="89"/>
      <c r="G93" s="89"/>
      <c r="H93" s="89"/>
      <c r="I93" s="89"/>
      <c r="J93" s="13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9:E89"/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2:J52"/>
    <mergeCell ref="B53:J53"/>
    <mergeCell ref="C62:E62"/>
    <mergeCell ref="C63:E63"/>
    <mergeCell ref="C64:E64"/>
    <mergeCell ref="B44:E44"/>
    <mergeCell ref="B49:J49"/>
    <mergeCell ref="B50:J50"/>
    <mergeCell ref="B51:J5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322" activePane="bottomLeft" state="frozen"/>
      <selection pane="bottomLeft" activeCell="F396" sqref="F396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133</v>
      </c>
    </row>
    <row r="2" spans="1:60" ht="24.95" customHeight="1" x14ac:dyDescent="0.2">
      <c r="A2" s="50" t="s">
        <v>8</v>
      </c>
      <c r="B2" s="49"/>
      <c r="C2" s="273" t="s">
        <v>43</v>
      </c>
      <c r="D2" s="274"/>
      <c r="E2" s="274"/>
      <c r="F2" s="274"/>
      <c r="G2" s="275"/>
      <c r="AG2" t="s">
        <v>134</v>
      </c>
    </row>
    <row r="3" spans="1:60" ht="24.95" customHeight="1" x14ac:dyDescent="0.2">
      <c r="A3" s="50" t="s">
        <v>9</v>
      </c>
      <c r="B3" s="49" t="s">
        <v>55</v>
      </c>
      <c r="C3" s="273" t="s">
        <v>56</v>
      </c>
      <c r="D3" s="274"/>
      <c r="E3" s="274"/>
      <c r="F3" s="274"/>
      <c r="G3" s="275"/>
      <c r="AC3" s="124" t="s">
        <v>134</v>
      </c>
      <c r="AG3" t="s">
        <v>135</v>
      </c>
    </row>
    <row r="4" spans="1:60" ht="24.95" customHeight="1" x14ac:dyDescent="0.2">
      <c r="A4" s="143" t="s">
        <v>10</v>
      </c>
      <c r="B4" s="144" t="s">
        <v>55</v>
      </c>
      <c r="C4" s="276" t="s">
        <v>57</v>
      </c>
      <c r="D4" s="277"/>
      <c r="E4" s="277"/>
      <c r="F4" s="277"/>
      <c r="G4" s="278"/>
      <c r="AG4" t="s">
        <v>136</v>
      </c>
    </row>
    <row r="5" spans="1:60" x14ac:dyDescent="0.2">
      <c r="D5" s="10"/>
    </row>
    <row r="6" spans="1:60" ht="38.25" x14ac:dyDescent="0.2">
      <c r="A6" s="146" t="s">
        <v>137</v>
      </c>
      <c r="B6" s="148" t="s">
        <v>138</v>
      </c>
      <c r="C6" s="148" t="s">
        <v>139</v>
      </c>
      <c r="D6" s="147" t="s">
        <v>140</v>
      </c>
      <c r="E6" s="146" t="s">
        <v>141</v>
      </c>
      <c r="F6" s="145" t="s">
        <v>142</v>
      </c>
      <c r="G6" s="146" t="s">
        <v>31</v>
      </c>
      <c r="H6" s="149" t="s">
        <v>32</v>
      </c>
      <c r="I6" s="149" t="s">
        <v>143</v>
      </c>
      <c r="J6" s="149" t="s">
        <v>33</v>
      </c>
      <c r="K6" s="149" t="s">
        <v>144</v>
      </c>
      <c r="L6" s="149" t="s">
        <v>145</v>
      </c>
      <c r="M6" s="149" t="s">
        <v>146</v>
      </c>
      <c r="N6" s="149" t="s">
        <v>147</v>
      </c>
      <c r="O6" s="149" t="s">
        <v>148</v>
      </c>
      <c r="P6" s="149" t="s">
        <v>149</v>
      </c>
      <c r="Q6" s="149" t="s">
        <v>150</v>
      </c>
      <c r="R6" s="149" t="s">
        <v>151</v>
      </c>
      <c r="S6" s="149" t="s">
        <v>152</v>
      </c>
      <c r="T6" s="149" t="s">
        <v>153</v>
      </c>
      <c r="U6" s="149" t="s">
        <v>154</v>
      </c>
      <c r="V6" s="149" t="s">
        <v>155</v>
      </c>
      <c r="W6" s="149" t="s">
        <v>156</v>
      </c>
      <c r="X6" s="149" t="s">
        <v>157</v>
      </c>
      <c r="Y6" s="149" t="s">
        <v>158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9" t="s">
        <v>159</v>
      </c>
      <c r="B8" s="170" t="s">
        <v>78</v>
      </c>
      <c r="C8" s="189" t="s">
        <v>79</v>
      </c>
      <c r="D8" s="171"/>
      <c r="E8" s="172"/>
      <c r="F8" s="173"/>
      <c r="G8" s="174">
        <f>SUMIF(AG9:AG44,"&lt;&gt;NOR",G9:G44)</f>
        <v>0</v>
      </c>
      <c r="H8" s="168"/>
      <c r="I8" s="168">
        <f>SUM(I9:I44)</f>
        <v>0</v>
      </c>
      <c r="J8" s="168"/>
      <c r="K8" s="168">
        <f>SUM(K9:K44)</f>
        <v>489496.5</v>
      </c>
      <c r="L8" s="168"/>
      <c r="M8" s="168">
        <f>SUM(M9:M44)</f>
        <v>0</v>
      </c>
      <c r="N8" s="167"/>
      <c r="O8" s="167">
        <f>SUM(O9:O44)</f>
        <v>0</v>
      </c>
      <c r="P8" s="167"/>
      <c r="Q8" s="167">
        <f>SUM(Q9:Q44)</f>
        <v>0</v>
      </c>
      <c r="R8" s="168"/>
      <c r="S8" s="168"/>
      <c r="T8" s="168"/>
      <c r="U8" s="168"/>
      <c r="V8" s="168">
        <f>SUM(V9:V44)</f>
        <v>765.38000000000011</v>
      </c>
      <c r="W8" s="168"/>
      <c r="X8" s="168"/>
      <c r="Y8" s="168"/>
      <c r="AG8" t="s">
        <v>160</v>
      </c>
    </row>
    <row r="9" spans="1:60" outlineLevel="1" x14ac:dyDescent="0.2">
      <c r="A9" s="176">
        <v>1</v>
      </c>
      <c r="B9" s="177" t="s">
        <v>161</v>
      </c>
      <c r="C9" s="190" t="s">
        <v>162</v>
      </c>
      <c r="D9" s="178" t="s">
        <v>163</v>
      </c>
      <c r="E9" s="179">
        <v>181.8</v>
      </c>
      <c r="F9" s="180"/>
      <c r="G9" s="181">
        <f>ROUND(E9*F9,2)</f>
        <v>0</v>
      </c>
      <c r="H9" s="161">
        <v>0</v>
      </c>
      <c r="I9" s="160">
        <f>ROUND(E9*H9,2)</f>
        <v>0</v>
      </c>
      <c r="J9" s="161">
        <v>1557</v>
      </c>
      <c r="K9" s="160">
        <f>ROUND(E9*J9,2)</f>
        <v>283062.59999999998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164</v>
      </c>
      <c r="T9" s="160" t="s">
        <v>164</v>
      </c>
      <c r="U9" s="160">
        <v>3.53</v>
      </c>
      <c r="V9" s="160">
        <f>ROUND(E9*U9,2)</f>
        <v>641.75</v>
      </c>
      <c r="W9" s="160"/>
      <c r="X9" s="160" t="s">
        <v>165</v>
      </c>
      <c r="Y9" s="160" t="s">
        <v>166</v>
      </c>
      <c r="Z9" s="150"/>
      <c r="AA9" s="150"/>
      <c r="AB9" s="150"/>
      <c r="AC9" s="150"/>
      <c r="AD9" s="150"/>
      <c r="AE9" s="150"/>
      <c r="AF9" s="150"/>
      <c r="AG9" s="150" t="s">
        <v>167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66" t="s">
        <v>168</v>
      </c>
      <c r="D10" s="267"/>
      <c r="E10" s="267"/>
      <c r="F10" s="267"/>
      <c r="G10" s="26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91" t="s">
        <v>170</v>
      </c>
      <c r="D11" s="165"/>
      <c r="E11" s="166">
        <v>1.125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171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1" t="s">
        <v>172</v>
      </c>
      <c r="D12" s="165"/>
      <c r="E12" s="166">
        <v>0.58499999999999996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171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91" t="s">
        <v>173</v>
      </c>
      <c r="D13" s="165"/>
      <c r="E13" s="166">
        <v>13.635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171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 x14ac:dyDescent="0.2">
      <c r="A14" s="157"/>
      <c r="B14" s="158"/>
      <c r="C14" s="191" t="s">
        <v>174</v>
      </c>
      <c r="D14" s="165"/>
      <c r="E14" s="166">
        <v>12.33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171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91" t="s">
        <v>175</v>
      </c>
      <c r="D15" s="165"/>
      <c r="E15" s="166">
        <v>2.835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171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191" t="s">
        <v>176</v>
      </c>
      <c r="D16" s="165"/>
      <c r="E16" s="166">
        <v>0.63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171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">
      <c r="A17" s="157"/>
      <c r="B17" s="158"/>
      <c r="C17" s="191" t="s">
        <v>177</v>
      </c>
      <c r="D17" s="165"/>
      <c r="E17" s="166">
        <v>2.7450000000000001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91" t="s">
        <v>178</v>
      </c>
      <c r="D18" s="165"/>
      <c r="E18" s="166">
        <v>4.32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171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1" t="s">
        <v>179</v>
      </c>
      <c r="D19" s="165"/>
      <c r="E19" s="166">
        <v>7.74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171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91" t="s">
        <v>180</v>
      </c>
      <c r="D20" s="165"/>
      <c r="E20" s="166">
        <v>5.1749999999999998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171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191" t="s">
        <v>181</v>
      </c>
      <c r="D21" s="165"/>
      <c r="E21" s="166">
        <v>2.835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171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91" t="s">
        <v>182</v>
      </c>
      <c r="D22" s="165"/>
      <c r="E22" s="166">
        <v>4.0049999999999999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171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91" t="s">
        <v>183</v>
      </c>
      <c r="D23" s="165"/>
      <c r="E23" s="166">
        <v>1.395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171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91" t="s">
        <v>184</v>
      </c>
      <c r="D24" s="165"/>
      <c r="E24" s="166">
        <v>28.98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171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91" t="s">
        <v>185</v>
      </c>
      <c r="D25" s="165"/>
      <c r="E25" s="166"/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171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91" t="s">
        <v>186</v>
      </c>
      <c r="D26" s="165"/>
      <c r="E26" s="166">
        <v>42.704999999999998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171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1" t="s">
        <v>187</v>
      </c>
      <c r="D27" s="165"/>
      <c r="E27" s="166">
        <v>13.725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171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1" t="s">
        <v>188</v>
      </c>
      <c r="D28" s="165"/>
      <c r="E28" s="166">
        <v>12.6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171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1" t="s">
        <v>189</v>
      </c>
      <c r="D29" s="165"/>
      <c r="E29" s="166">
        <v>3.8250000000000002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171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191" t="s">
        <v>190</v>
      </c>
      <c r="D30" s="165"/>
      <c r="E30" s="166">
        <v>0.54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171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191" t="s">
        <v>191</v>
      </c>
      <c r="D31" s="165"/>
      <c r="E31" s="166">
        <v>1.0349999999999999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171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1" t="s">
        <v>192</v>
      </c>
      <c r="D32" s="165"/>
      <c r="E32" s="166">
        <v>4.2750000000000004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171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1" t="s">
        <v>193</v>
      </c>
      <c r="D33" s="165"/>
      <c r="E33" s="166">
        <v>0.22500000000000001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171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91" t="s">
        <v>194</v>
      </c>
      <c r="D34" s="165"/>
      <c r="E34" s="166">
        <v>1.7549999999999999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171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1" t="s">
        <v>195</v>
      </c>
      <c r="D35" s="165"/>
      <c r="E35" s="166">
        <v>1.35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171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3" x14ac:dyDescent="0.2">
      <c r="A36" s="157"/>
      <c r="B36" s="158"/>
      <c r="C36" s="191" t="s">
        <v>196</v>
      </c>
      <c r="D36" s="165"/>
      <c r="E36" s="166">
        <v>4.6349999999999998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171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3" x14ac:dyDescent="0.2">
      <c r="A37" s="157"/>
      <c r="B37" s="158"/>
      <c r="C37" s="191" t="s">
        <v>197</v>
      </c>
      <c r="D37" s="165"/>
      <c r="E37" s="166">
        <v>2.16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171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91" t="s">
        <v>198</v>
      </c>
      <c r="D38" s="165"/>
      <c r="E38" s="166">
        <v>1.665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171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91" t="s">
        <v>199</v>
      </c>
      <c r="D39" s="165"/>
      <c r="E39" s="166">
        <v>1.71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171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91" t="s">
        <v>200</v>
      </c>
      <c r="D40" s="165"/>
      <c r="E40" s="166">
        <v>1.26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171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6">
        <v>2</v>
      </c>
      <c r="B41" s="177" t="s">
        <v>201</v>
      </c>
      <c r="C41" s="190" t="s">
        <v>202</v>
      </c>
      <c r="D41" s="178" t="s">
        <v>163</v>
      </c>
      <c r="E41" s="179">
        <v>181.8</v>
      </c>
      <c r="F41" s="180"/>
      <c r="G41" s="181">
        <f>ROUND(E41*F41,2)</f>
        <v>0</v>
      </c>
      <c r="H41" s="161">
        <v>0</v>
      </c>
      <c r="I41" s="160">
        <f>ROUND(E41*H41,2)</f>
        <v>0</v>
      </c>
      <c r="J41" s="161">
        <v>296.5</v>
      </c>
      <c r="K41" s="160">
        <f>ROUND(E41*J41,2)</f>
        <v>53903.7</v>
      </c>
      <c r="L41" s="160">
        <v>21</v>
      </c>
      <c r="M41" s="160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60"/>
      <c r="S41" s="160" t="s">
        <v>164</v>
      </c>
      <c r="T41" s="160" t="s">
        <v>164</v>
      </c>
      <c r="U41" s="160">
        <v>0.01</v>
      </c>
      <c r="V41" s="160">
        <f>ROUND(E41*U41,2)</f>
        <v>1.82</v>
      </c>
      <c r="W41" s="160"/>
      <c r="X41" s="160" t="s">
        <v>165</v>
      </c>
      <c r="Y41" s="160" t="s">
        <v>166</v>
      </c>
      <c r="Z41" s="150"/>
      <c r="AA41" s="150"/>
      <c r="AB41" s="150"/>
      <c r="AC41" s="150"/>
      <c r="AD41" s="150"/>
      <c r="AE41" s="150"/>
      <c r="AF41" s="150"/>
      <c r="AG41" s="150" t="s">
        <v>167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191" t="s">
        <v>203</v>
      </c>
      <c r="D42" s="165"/>
      <c r="E42" s="166">
        <v>181.8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171</v>
      </c>
      <c r="AH42" s="150">
        <v>5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76">
        <v>3</v>
      </c>
      <c r="B43" s="177" t="s">
        <v>204</v>
      </c>
      <c r="C43" s="190" t="s">
        <v>205</v>
      </c>
      <c r="D43" s="178" t="s">
        <v>163</v>
      </c>
      <c r="E43" s="179">
        <v>181.8</v>
      </c>
      <c r="F43" s="180"/>
      <c r="G43" s="181">
        <f>ROUND(E43*F43,2)</f>
        <v>0</v>
      </c>
      <c r="H43" s="161">
        <v>0</v>
      </c>
      <c r="I43" s="160">
        <f>ROUND(E43*H43,2)</f>
        <v>0</v>
      </c>
      <c r="J43" s="161">
        <v>839</v>
      </c>
      <c r="K43" s="160">
        <f>ROUND(E43*J43,2)</f>
        <v>152530.20000000001</v>
      </c>
      <c r="L43" s="160">
        <v>21</v>
      </c>
      <c r="M43" s="160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60"/>
      <c r="S43" s="160" t="s">
        <v>206</v>
      </c>
      <c r="T43" s="160" t="s">
        <v>207</v>
      </c>
      <c r="U43" s="160">
        <v>0.67</v>
      </c>
      <c r="V43" s="160">
        <f>ROUND(E43*U43,2)</f>
        <v>121.81</v>
      </c>
      <c r="W43" s="160"/>
      <c r="X43" s="160" t="s">
        <v>165</v>
      </c>
      <c r="Y43" s="160" t="s">
        <v>166</v>
      </c>
      <c r="Z43" s="150"/>
      <c r="AA43" s="150"/>
      <c r="AB43" s="150"/>
      <c r="AC43" s="150"/>
      <c r="AD43" s="150"/>
      <c r="AE43" s="150"/>
      <c r="AF43" s="150"/>
      <c r="AG43" s="150" t="s">
        <v>167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91" t="s">
        <v>203</v>
      </c>
      <c r="D44" s="165"/>
      <c r="E44" s="166">
        <v>181.8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171</v>
      </c>
      <c r="AH44" s="150">
        <v>5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9" t="s">
        <v>159</v>
      </c>
      <c r="B45" s="170" t="s">
        <v>80</v>
      </c>
      <c r="C45" s="189" t="s">
        <v>81</v>
      </c>
      <c r="D45" s="171"/>
      <c r="E45" s="172"/>
      <c r="F45" s="173"/>
      <c r="G45" s="174">
        <f>SUMIF(AG46:AG81,"&lt;&gt;NOR",G46:G81)</f>
        <v>0</v>
      </c>
      <c r="H45" s="168"/>
      <c r="I45" s="168">
        <f>SUM(I46:I81)</f>
        <v>216884.02000000002</v>
      </c>
      <c r="J45" s="168"/>
      <c r="K45" s="168">
        <f>SUM(K46:K81)</f>
        <v>96798.22</v>
      </c>
      <c r="L45" s="168"/>
      <c r="M45" s="168">
        <f>SUM(M46:M81)</f>
        <v>0</v>
      </c>
      <c r="N45" s="167"/>
      <c r="O45" s="167">
        <f>SUM(O46:O81)</f>
        <v>236.07999999999998</v>
      </c>
      <c r="P45" s="167"/>
      <c r="Q45" s="167">
        <f>SUM(Q46:Q81)</f>
        <v>0</v>
      </c>
      <c r="R45" s="168"/>
      <c r="S45" s="168"/>
      <c r="T45" s="168"/>
      <c r="U45" s="168"/>
      <c r="V45" s="168">
        <f>SUM(V46:V81)</f>
        <v>52.91</v>
      </c>
      <c r="W45" s="168"/>
      <c r="X45" s="168"/>
      <c r="Y45" s="168"/>
      <c r="AG45" t="s">
        <v>160</v>
      </c>
    </row>
    <row r="46" spans="1:60" outlineLevel="1" x14ac:dyDescent="0.2">
      <c r="A46" s="176">
        <v>4</v>
      </c>
      <c r="B46" s="177" t="s">
        <v>208</v>
      </c>
      <c r="C46" s="190" t="s">
        <v>209</v>
      </c>
      <c r="D46" s="178" t="s">
        <v>163</v>
      </c>
      <c r="E46" s="179">
        <v>46.793500000000002</v>
      </c>
      <c r="F46" s="180"/>
      <c r="G46" s="181">
        <f>ROUND(E46*F46,2)</f>
        <v>0</v>
      </c>
      <c r="H46" s="161">
        <v>3585.72</v>
      </c>
      <c r="I46" s="160">
        <f>ROUND(E46*H46,2)</f>
        <v>167788.39</v>
      </c>
      <c r="J46" s="161">
        <v>329.28</v>
      </c>
      <c r="K46" s="160">
        <f>ROUND(E46*J46,2)</f>
        <v>15408.16</v>
      </c>
      <c r="L46" s="160">
        <v>21</v>
      </c>
      <c r="M46" s="160">
        <f>G46*(1+L46/100)</f>
        <v>0</v>
      </c>
      <c r="N46" s="159">
        <v>2.5249999999999999</v>
      </c>
      <c r="O46" s="159">
        <f>ROUND(E46*N46,2)</f>
        <v>118.15</v>
      </c>
      <c r="P46" s="159">
        <v>0</v>
      </c>
      <c r="Q46" s="159">
        <f>ROUND(E46*P46,2)</f>
        <v>0</v>
      </c>
      <c r="R46" s="160"/>
      <c r="S46" s="160" t="s">
        <v>164</v>
      </c>
      <c r="T46" s="160" t="s">
        <v>164</v>
      </c>
      <c r="U46" s="160">
        <v>0.48</v>
      </c>
      <c r="V46" s="160">
        <f>ROUND(E46*U46,2)</f>
        <v>22.46</v>
      </c>
      <c r="W46" s="160"/>
      <c r="X46" s="160" t="s">
        <v>165</v>
      </c>
      <c r="Y46" s="160" t="s">
        <v>166</v>
      </c>
      <c r="Z46" s="150"/>
      <c r="AA46" s="150"/>
      <c r="AB46" s="150"/>
      <c r="AC46" s="150"/>
      <c r="AD46" s="150"/>
      <c r="AE46" s="150"/>
      <c r="AF46" s="150"/>
      <c r="AG46" s="150" t="s">
        <v>167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 x14ac:dyDescent="0.2">
      <c r="A47" s="157"/>
      <c r="B47" s="158"/>
      <c r="C47" s="266" t="s">
        <v>210</v>
      </c>
      <c r="D47" s="267"/>
      <c r="E47" s="267"/>
      <c r="F47" s="267"/>
      <c r="G47" s="267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191" t="s">
        <v>211</v>
      </c>
      <c r="D48" s="165"/>
      <c r="E48" s="166">
        <v>46.793500000000002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171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76">
        <v>5</v>
      </c>
      <c r="B49" s="177" t="s">
        <v>212</v>
      </c>
      <c r="C49" s="190" t="s">
        <v>213</v>
      </c>
      <c r="D49" s="178" t="s">
        <v>214</v>
      </c>
      <c r="E49" s="179">
        <v>1.4689399999999999</v>
      </c>
      <c r="F49" s="180"/>
      <c r="G49" s="181">
        <f>ROUND(E49*F49,2)</f>
        <v>0</v>
      </c>
      <c r="H49" s="161">
        <v>33422.49</v>
      </c>
      <c r="I49" s="160">
        <f>ROUND(E49*H49,2)</f>
        <v>49095.63</v>
      </c>
      <c r="J49" s="161">
        <v>8377.51</v>
      </c>
      <c r="K49" s="160">
        <f>ROUND(E49*J49,2)</f>
        <v>12306.06</v>
      </c>
      <c r="L49" s="160">
        <v>21</v>
      </c>
      <c r="M49" s="160">
        <f>G49*(1+L49/100)</f>
        <v>0</v>
      </c>
      <c r="N49" s="159">
        <v>1.07874</v>
      </c>
      <c r="O49" s="159">
        <f>ROUND(E49*N49,2)</f>
        <v>1.58</v>
      </c>
      <c r="P49" s="159">
        <v>0</v>
      </c>
      <c r="Q49" s="159">
        <f>ROUND(E49*P49,2)</f>
        <v>0</v>
      </c>
      <c r="R49" s="160"/>
      <c r="S49" s="160" t="s">
        <v>164</v>
      </c>
      <c r="T49" s="160" t="s">
        <v>164</v>
      </c>
      <c r="U49" s="160">
        <v>15.23</v>
      </c>
      <c r="V49" s="160">
        <f>ROUND(E49*U49,2)</f>
        <v>22.37</v>
      </c>
      <c r="W49" s="160"/>
      <c r="X49" s="160" t="s">
        <v>165</v>
      </c>
      <c r="Y49" s="160" t="s">
        <v>166</v>
      </c>
      <c r="Z49" s="150"/>
      <c r="AA49" s="150"/>
      <c r="AB49" s="150"/>
      <c r="AC49" s="150"/>
      <c r="AD49" s="150"/>
      <c r="AE49" s="150"/>
      <c r="AF49" s="150"/>
      <c r="AG49" s="150" t="s">
        <v>167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191" t="s">
        <v>215</v>
      </c>
      <c r="D50" s="165"/>
      <c r="E50" s="166">
        <v>1.4689399999999999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171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76">
        <v>6</v>
      </c>
      <c r="B51" s="177" t="s">
        <v>216</v>
      </c>
      <c r="C51" s="190" t="s">
        <v>217</v>
      </c>
      <c r="D51" s="178" t="s">
        <v>218</v>
      </c>
      <c r="E51" s="179">
        <v>404</v>
      </c>
      <c r="F51" s="180"/>
      <c r="G51" s="181">
        <f>ROUND(E51*F51,2)</f>
        <v>0</v>
      </c>
      <c r="H51" s="161">
        <v>0</v>
      </c>
      <c r="I51" s="160">
        <f>ROUND(E51*H51,2)</f>
        <v>0</v>
      </c>
      <c r="J51" s="161">
        <v>171</v>
      </c>
      <c r="K51" s="160">
        <f>ROUND(E51*J51,2)</f>
        <v>69084</v>
      </c>
      <c r="L51" s="160">
        <v>21</v>
      </c>
      <c r="M51" s="160">
        <f>G51*(1+L51/100)</f>
        <v>0</v>
      </c>
      <c r="N51" s="159">
        <v>0.28799999999999998</v>
      </c>
      <c r="O51" s="159">
        <f>ROUND(E51*N51,2)</f>
        <v>116.35</v>
      </c>
      <c r="P51" s="159">
        <v>0</v>
      </c>
      <c r="Q51" s="159">
        <f>ROUND(E51*P51,2)</f>
        <v>0</v>
      </c>
      <c r="R51" s="160"/>
      <c r="S51" s="160" t="s">
        <v>206</v>
      </c>
      <c r="T51" s="160" t="s">
        <v>219</v>
      </c>
      <c r="U51" s="160">
        <v>0.02</v>
      </c>
      <c r="V51" s="160">
        <f>ROUND(E51*U51,2)</f>
        <v>8.08</v>
      </c>
      <c r="W51" s="160"/>
      <c r="X51" s="160" t="s">
        <v>165</v>
      </c>
      <c r="Y51" s="160" t="s">
        <v>166</v>
      </c>
      <c r="Z51" s="150"/>
      <c r="AA51" s="150"/>
      <c r="AB51" s="150"/>
      <c r="AC51" s="150"/>
      <c r="AD51" s="150"/>
      <c r="AE51" s="150"/>
      <c r="AF51" s="150"/>
      <c r="AG51" s="150" t="s">
        <v>167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191" t="s">
        <v>220</v>
      </c>
      <c r="D52" s="165"/>
      <c r="E52" s="166">
        <v>2.5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171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1" t="s">
        <v>221</v>
      </c>
      <c r="D53" s="165"/>
      <c r="E53" s="166">
        <v>1.3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171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1" t="s">
        <v>222</v>
      </c>
      <c r="D54" s="165"/>
      <c r="E54" s="166">
        <v>30.3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171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91" t="s">
        <v>223</v>
      </c>
      <c r="D55" s="165"/>
      <c r="E55" s="166">
        <v>27.4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171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91" t="s">
        <v>224</v>
      </c>
      <c r="D56" s="165"/>
      <c r="E56" s="166">
        <v>6.3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171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91" t="s">
        <v>225</v>
      </c>
      <c r="D57" s="165"/>
      <c r="E57" s="166">
        <v>1.4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171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191" t="s">
        <v>226</v>
      </c>
      <c r="D58" s="165"/>
      <c r="E58" s="166">
        <v>6.1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171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91" t="s">
        <v>227</v>
      </c>
      <c r="D59" s="165"/>
      <c r="E59" s="166">
        <v>9.6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171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91" t="s">
        <v>228</v>
      </c>
      <c r="D60" s="165"/>
      <c r="E60" s="166">
        <v>17.2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171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191" t="s">
        <v>229</v>
      </c>
      <c r="D61" s="165"/>
      <c r="E61" s="166">
        <v>11.5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171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91" t="s">
        <v>230</v>
      </c>
      <c r="D62" s="165"/>
      <c r="E62" s="166">
        <v>6.3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171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91" t="s">
        <v>231</v>
      </c>
      <c r="D63" s="165"/>
      <c r="E63" s="166">
        <v>8.9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171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191" t="s">
        <v>232</v>
      </c>
      <c r="D64" s="165"/>
      <c r="E64" s="166">
        <v>3.1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171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91" t="s">
        <v>233</v>
      </c>
      <c r="D65" s="165"/>
      <c r="E65" s="166">
        <v>64.400000000000006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171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191" t="s">
        <v>185</v>
      </c>
      <c r="D66" s="165"/>
      <c r="E66" s="166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171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91" t="s">
        <v>234</v>
      </c>
      <c r="D67" s="165"/>
      <c r="E67" s="166">
        <v>94.9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171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191" t="s">
        <v>235</v>
      </c>
      <c r="D68" s="165"/>
      <c r="E68" s="166">
        <v>30.5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171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191" t="s">
        <v>236</v>
      </c>
      <c r="D69" s="165"/>
      <c r="E69" s="166">
        <v>28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171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91" t="s">
        <v>237</v>
      </c>
      <c r="D70" s="165"/>
      <c r="E70" s="166">
        <v>8.5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171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1" t="s">
        <v>238</v>
      </c>
      <c r="D71" s="165"/>
      <c r="E71" s="166">
        <v>1.2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171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191" t="s">
        <v>239</v>
      </c>
      <c r="D72" s="165"/>
      <c r="E72" s="166">
        <v>2.2999999999999998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171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1" t="s">
        <v>240</v>
      </c>
      <c r="D73" s="165"/>
      <c r="E73" s="166">
        <v>9.5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171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1" t="s">
        <v>241</v>
      </c>
      <c r="D74" s="165"/>
      <c r="E74" s="166">
        <v>0.5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171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91" t="s">
        <v>242</v>
      </c>
      <c r="D75" s="165"/>
      <c r="E75" s="166">
        <v>3.9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171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91" t="s">
        <v>243</v>
      </c>
      <c r="D76" s="165"/>
      <c r="E76" s="166">
        <v>3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171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1" t="s">
        <v>244</v>
      </c>
      <c r="D77" s="165"/>
      <c r="E77" s="166">
        <v>10.3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171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191" t="s">
        <v>245</v>
      </c>
      <c r="D78" s="165"/>
      <c r="E78" s="166">
        <v>4.8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171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191" t="s">
        <v>246</v>
      </c>
      <c r="D79" s="165"/>
      <c r="E79" s="166">
        <v>3.7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171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91" t="s">
        <v>247</v>
      </c>
      <c r="D80" s="165"/>
      <c r="E80" s="166">
        <v>3.8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171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191" t="s">
        <v>248</v>
      </c>
      <c r="D81" s="165"/>
      <c r="E81" s="166">
        <v>2.8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171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69" t="s">
        <v>159</v>
      </c>
      <c r="B82" s="170" t="s">
        <v>82</v>
      </c>
      <c r="C82" s="189" t="s">
        <v>83</v>
      </c>
      <c r="D82" s="171"/>
      <c r="E82" s="172"/>
      <c r="F82" s="173"/>
      <c r="G82" s="174">
        <f>SUMIF(AG83:AG91,"&lt;&gt;NOR",G83:G91)</f>
        <v>0</v>
      </c>
      <c r="H82" s="168"/>
      <c r="I82" s="168">
        <f>SUM(I83:I91)</f>
        <v>11560.470000000001</v>
      </c>
      <c r="J82" s="168"/>
      <c r="K82" s="168">
        <f>SUM(K83:K91)</f>
        <v>26134.38</v>
      </c>
      <c r="L82" s="168"/>
      <c r="M82" s="168">
        <f>SUM(M83:M91)</f>
        <v>0</v>
      </c>
      <c r="N82" s="167"/>
      <c r="O82" s="167">
        <f>SUM(O83:O91)</f>
        <v>3.95</v>
      </c>
      <c r="P82" s="167"/>
      <c r="Q82" s="167">
        <f>SUM(Q83:Q91)</f>
        <v>0</v>
      </c>
      <c r="R82" s="168"/>
      <c r="S82" s="168"/>
      <c r="T82" s="168"/>
      <c r="U82" s="168"/>
      <c r="V82" s="168">
        <f>SUM(V83:V91)</f>
        <v>17.14</v>
      </c>
      <c r="W82" s="168"/>
      <c r="X82" s="168"/>
      <c r="Y82" s="168"/>
      <c r="AG82" t="s">
        <v>160</v>
      </c>
    </row>
    <row r="83" spans="1:60" ht="22.5" outlineLevel="1" x14ac:dyDescent="0.2">
      <c r="A83" s="176">
        <v>7</v>
      </c>
      <c r="B83" s="177" t="s">
        <v>249</v>
      </c>
      <c r="C83" s="190" t="s">
        <v>250</v>
      </c>
      <c r="D83" s="178" t="s">
        <v>163</v>
      </c>
      <c r="E83" s="179">
        <v>0.9</v>
      </c>
      <c r="F83" s="180"/>
      <c r="G83" s="181">
        <f>ROUND(E83*F83,2)</f>
        <v>0</v>
      </c>
      <c r="H83" s="161">
        <v>4326.9799999999996</v>
      </c>
      <c r="I83" s="160">
        <f>ROUND(E83*H83,2)</f>
        <v>3894.28</v>
      </c>
      <c r="J83" s="161">
        <v>2043.02</v>
      </c>
      <c r="K83" s="160">
        <f>ROUND(E83*J83,2)</f>
        <v>1838.72</v>
      </c>
      <c r="L83" s="160">
        <v>21</v>
      </c>
      <c r="M83" s="160">
        <f>G83*(1+L83/100)</f>
        <v>0</v>
      </c>
      <c r="N83" s="159">
        <v>1.8779399999999999</v>
      </c>
      <c r="O83" s="159">
        <f>ROUND(E83*N83,2)</f>
        <v>1.69</v>
      </c>
      <c r="P83" s="159">
        <v>0</v>
      </c>
      <c r="Q83" s="159">
        <f>ROUND(E83*P83,2)</f>
        <v>0</v>
      </c>
      <c r="R83" s="160"/>
      <c r="S83" s="160" t="s">
        <v>164</v>
      </c>
      <c r="T83" s="160" t="s">
        <v>164</v>
      </c>
      <c r="U83" s="160">
        <v>3.7650000000000001</v>
      </c>
      <c r="V83" s="160">
        <f>ROUND(E83*U83,2)</f>
        <v>3.39</v>
      </c>
      <c r="W83" s="160"/>
      <c r="X83" s="160" t="s">
        <v>165</v>
      </c>
      <c r="Y83" s="160" t="s">
        <v>166</v>
      </c>
      <c r="Z83" s="150"/>
      <c r="AA83" s="150"/>
      <c r="AB83" s="150"/>
      <c r="AC83" s="150"/>
      <c r="AD83" s="150"/>
      <c r="AE83" s="150"/>
      <c r="AF83" s="150"/>
      <c r="AG83" s="150" t="s">
        <v>167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266" t="s">
        <v>251</v>
      </c>
      <c r="D84" s="267"/>
      <c r="E84" s="267"/>
      <c r="F84" s="267"/>
      <c r="G84" s="267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191" t="s">
        <v>252</v>
      </c>
      <c r="D85" s="165"/>
      <c r="E85" s="166">
        <v>0.9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171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76">
        <v>8</v>
      </c>
      <c r="B86" s="177" t="s">
        <v>253</v>
      </c>
      <c r="C86" s="190" t="s">
        <v>254</v>
      </c>
      <c r="D86" s="178" t="s">
        <v>214</v>
      </c>
      <c r="E86" s="179">
        <v>2.1680000000000001E-2</v>
      </c>
      <c r="F86" s="180"/>
      <c r="G86" s="181">
        <f>ROUND(E86*F86,2)</f>
        <v>0</v>
      </c>
      <c r="H86" s="161">
        <v>37215.03</v>
      </c>
      <c r="I86" s="160">
        <f>ROUND(E86*H86,2)</f>
        <v>806.82</v>
      </c>
      <c r="J86" s="161">
        <v>12904.97</v>
      </c>
      <c r="K86" s="160">
        <f>ROUND(E86*J86,2)</f>
        <v>279.77999999999997</v>
      </c>
      <c r="L86" s="160">
        <v>21</v>
      </c>
      <c r="M86" s="160">
        <f>G86*(1+L86/100)</f>
        <v>0</v>
      </c>
      <c r="N86" s="159">
        <v>1.09954</v>
      </c>
      <c r="O86" s="159">
        <f>ROUND(E86*N86,2)</f>
        <v>0.02</v>
      </c>
      <c r="P86" s="159">
        <v>0</v>
      </c>
      <c r="Q86" s="159">
        <f>ROUND(E86*P86,2)</f>
        <v>0</v>
      </c>
      <c r="R86" s="160"/>
      <c r="S86" s="160" t="s">
        <v>164</v>
      </c>
      <c r="T86" s="160" t="s">
        <v>164</v>
      </c>
      <c r="U86" s="160">
        <v>18.18</v>
      </c>
      <c r="V86" s="160">
        <f>ROUND(E86*U86,2)</f>
        <v>0.39</v>
      </c>
      <c r="W86" s="160"/>
      <c r="X86" s="160" t="s">
        <v>165</v>
      </c>
      <c r="Y86" s="160" t="s">
        <v>166</v>
      </c>
      <c r="Z86" s="150"/>
      <c r="AA86" s="150"/>
      <c r="AB86" s="150"/>
      <c r="AC86" s="150"/>
      <c r="AD86" s="150"/>
      <c r="AE86" s="150"/>
      <c r="AF86" s="150"/>
      <c r="AG86" s="150" t="s">
        <v>167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191" t="s">
        <v>255</v>
      </c>
      <c r="D87" s="165"/>
      <c r="E87" s="166">
        <v>2.1680000000000001E-2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171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76">
        <v>9</v>
      </c>
      <c r="B88" s="177" t="s">
        <v>256</v>
      </c>
      <c r="C88" s="190" t="s">
        <v>257</v>
      </c>
      <c r="D88" s="178" t="s">
        <v>214</v>
      </c>
      <c r="E88" s="179">
        <v>0.18432000000000001</v>
      </c>
      <c r="F88" s="180"/>
      <c r="G88" s="181">
        <f>ROUND(E88*F88,2)</f>
        <v>0</v>
      </c>
      <c r="H88" s="161">
        <v>37214.47</v>
      </c>
      <c r="I88" s="160">
        <f>ROUND(E88*H88,2)</f>
        <v>6859.37</v>
      </c>
      <c r="J88" s="161">
        <v>11825.53</v>
      </c>
      <c r="K88" s="160">
        <f>ROUND(E88*J88,2)</f>
        <v>2179.6799999999998</v>
      </c>
      <c r="L88" s="160">
        <v>21</v>
      </c>
      <c r="M88" s="160">
        <f>G88*(1+L88/100)</f>
        <v>0</v>
      </c>
      <c r="N88" s="159">
        <v>1.0970899999999999</v>
      </c>
      <c r="O88" s="159">
        <f>ROUND(E88*N88,2)</f>
        <v>0.2</v>
      </c>
      <c r="P88" s="159">
        <v>0</v>
      </c>
      <c r="Q88" s="159">
        <f>ROUND(E88*P88,2)</f>
        <v>0</v>
      </c>
      <c r="R88" s="160"/>
      <c r="S88" s="160" t="s">
        <v>164</v>
      </c>
      <c r="T88" s="160" t="s">
        <v>164</v>
      </c>
      <c r="U88" s="160">
        <v>16.579999999999998</v>
      </c>
      <c r="V88" s="160">
        <f>ROUND(E88*U88,2)</f>
        <v>3.06</v>
      </c>
      <c r="W88" s="160"/>
      <c r="X88" s="160" t="s">
        <v>165</v>
      </c>
      <c r="Y88" s="160" t="s">
        <v>166</v>
      </c>
      <c r="Z88" s="150"/>
      <c r="AA88" s="150"/>
      <c r="AB88" s="150"/>
      <c r="AC88" s="150"/>
      <c r="AD88" s="150"/>
      <c r="AE88" s="150"/>
      <c r="AF88" s="150"/>
      <c r="AG88" s="150" t="s">
        <v>167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191" t="s">
        <v>258</v>
      </c>
      <c r="D89" s="165"/>
      <c r="E89" s="166">
        <v>0.18432000000000001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171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6">
        <v>10</v>
      </c>
      <c r="B90" s="177" t="s">
        <v>259</v>
      </c>
      <c r="C90" s="190" t="s">
        <v>260</v>
      </c>
      <c r="D90" s="178" t="s">
        <v>218</v>
      </c>
      <c r="E90" s="179">
        <v>20.2</v>
      </c>
      <c r="F90" s="180"/>
      <c r="G90" s="181">
        <f>ROUND(E90*F90,2)</f>
        <v>0</v>
      </c>
      <c r="H90" s="161">
        <v>0</v>
      </c>
      <c r="I90" s="160">
        <f>ROUND(E90*H90,2)</f>
        <v>0</v>
      </c>
      <c r="J90" s="161">
        <v>1081</v>
      </c>
      <c r="K90" s="160">
        <f>ROUND(E90*J90,2)</f>
        <v>21836.2</v>
      </c>
      <c r="L90" s="160">
        <v>21</v>
      </c>
      <c r="M90" s="160">
        <f>G90*(1+L90/100)</f>
        <v>0</v>
      </c>
      <c r="N90" s="159">
        <v>0.10106</v>
      </c>
      <c r="O90" s="159">
        <f>ROUND(E90*N90,2)</f>
        <v>2.04</v>
      </c>
      <c r="P90" s="159">
        <v>0</v>
      </c>
      <c r="Q90" s="159">
        <f>ROUND(E90*P90,2)</f>
        <v>0</v>
      </c>
      <c r="R90" s="160"/>
      <c r="S90" s="160" t="s">
        <v>206</v>
      </c>
      <c r="T90" s="160" t="s">
        <v>164</v>
      </c>
      <c r="U90" s="160">
        <v>0.51</v>
      </c>
      <c r="V90" s="160">
        <f>ROUND(E90*U90,2)</f>
        <v>10.3</v>
      </c>
      <c r="W90" s="160"/>
      <c r="X90" s="160" t="s">
        <v>165</v>
      </c>
      <c r="Y90" s="160" t="s">
        <v>166</v>
      </c>
      <c r="Z90" s="150"/>
      <c r="AA90" s="150"/>
      <c r="AB90" s="150"/>
      <c r="AC90" s="150"/>
      <c r="AD90" s="150"/>
      <c r="AE90" s="150"/>
      <c r="AF90" s="150"/>
      <c r="AG90" s="150" t="s">
        <v>167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191" t="s">
        <v>261</v>
      </c>
      <c r="D91" s="165"/>
      <c r="E91" s="166">
        <v>20.2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171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x14ac:dyDescent="0.2">
      <c r="A92" s="169" t="s">
        <v>159</v>
      </c>
      <c r="B92" s="170" t="s">
        <v>88</v>
      </c>
      <c r="C92" s="189" t="s">
        <v>89</v>
      </c>
      <c r="D92" s="171"/>
      <c r="E92" s="172"/>
      <c r="F92" s="173"/>
      <c r="G92" s="174">
        <f>SUMIF(AG93:AG103,"&lt;&gt;NOR",G93:G103)</f>
        <v>0</v>
      </c>
      <c r="H92" s="168"/>
      <c r="I92" s="168">
        <f>SUM(I93:I103)</f>
        <v>16681.48</v>
      </c>
      <c r="J92" s="168"/>
      <c r="K92" s="168">
        <f>SUM(K93:K103)</f>
        <v>50400.89</v>
      </c>
      <c r="L92" s="168"/>
      <c r="M92" s="168">
        <f>SUM(M93:M103)</f>
        <v>0</v>
      </c>
      <c r="N92" s="167"/>
      <c r="O92" s="167">
        <f>SUM(O93:O103)</f>
        <v>4.75</v>
      </c>
      <c r="P92" s="167"/>
      <c r="Q92" s="167">
        <f>SUM(Q93:Q103)</f>
        <v>0</v>
      </c>
      <c r="R92" s="168"/>
      <c r="S92" s="168"/>
      <c r="T92" s="168"/>
      <c r="U92" s="168"/>
      <c r="V92" s="168">
        <f>SUM(V93:V103)</f>
        <v>79.83</v>
      </c>
      <c r="W92" s="168"/>
      <c r="X92" s="168"/>
      <c r="Y92" s="168"/>
      <c r="AG92" t="s">
        <v>160</v>
      </c>
    </row>
    <row r="93" spans="1:60" outlineLevel="1" x14ac:dyDescent="0.2">
      <c r="A93" s="176">
        <v>11</v>
      </c>
      <c r="B93" s="177" t="s">
        <v>262</v>
      </c>
      <c r="C93" s="190" t="s">
        <v>263</v>
      </c>
      <c r="D93" s="178" t="s">
        <v>218</v>
      </c>
      <c r="E93" s="179">
        <v>17.2</v>
      </c>
      <c r="F93" s="180"/>
      <c r="G93" s="181">
        <f>ROUND(E93*F93,2)</f>
        <v>0</v>
      </c>
      <c r="H93" s="161">
        <v>101.72</v>
      </c>
      <c r="I93" s="160">
        <f>ROUND(E93*H93,2)</f>
        <v>1749.58</v>
      </c>
      <c r="J93" s="161">
        <v>617.28</v>
      </c>
      <c r="K93" s="160">
        <f>ROUND(E93*J93,2)</f>
        <v>10617.22</v>
      </c>
      <c r="L93" s="160">
        <v>21</v>
      </c>
      <c r="M93" s="160">
        <f>G93*(1+L93/100)</f>
        <v>0</v>
      </c>
      <c r="N93" s="159">
        <v>5.3769999999999998E-2</v>
      </c>
      <c r="O93" s="159">
        <f>ROUND(E93*N93,2)</f>
        <v>0.92</v>
      </c>
      <c r="P93" s="159">
        <v>0</v>
      </c>
      <c r="Q93" s="159">
        <f>ROUND(E93*P93,2)</f>
        <v>0</v>
      </c>
      <c r="R93" s="160"/>
      <c r="S93" s="160" t="s">
        <v>164</v>
      </c>
      <c r="T93" s="160" t="s">
        <v>164</v>
      </c>
      <c r="U93" s="160">
        <v>1.0529999999999999</v>
      </c>
      <c r="V93" s="160">
        <f>ROUND(E93*U93,2)</f>
        <v>18.11</v>
      </c>
      <c r="W93" s="160"/>
      <c r="X93" s="160" t="s">
        <v>165</v>
      </c>
      <c r="Y93" s="160" t="s">
        <v>166</v>
      </c>
      <c r="Z93" s="150"/>
      <c r="AA93" s="150"/>
      <c r="AB93" s="150"/>
      <c r="AC93" s="150"/>
      <c r="AD93" s="150"/>
      <c r="AE93" s="150"/>
      <c r="AF93" s="150"/>
      <c r="AG93" s="150" t="s">
        <v>167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191" t="s">
        <v>264</v>
      </c>
      <c r="D94" s="165"/>
      <c r="E94" s="166">
        <v>17.2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171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6">
        <v>12</v>
      </c>
      <c r="B95" s="177" t="s">
        <v>265</v>
      </c>
      <c r="C95" s="190" t="s">
        <v>266</v>
      </c>
      <c r="D95" s="178" t="s">
        <v>218</v>
      </c>
      <c r="E95" s="179">
        <v>40.4</v>
      </c>
      <c r="F95" s="180"/>
      <c r="G95" s="181">
        <f>ROUND(E95*F95,2)</f>
        <v>0</v>
      </c>
      <c r="H95" s="161">
        <v>52.37</v>
      </c>
      <c r="I95" s="160">
        <f>ROUND(E95*H95,2)</f>
        <v>2115.75</v>
      </c>
      <c r="J95" s="161">
        <v>329.13</v>
      </c>
      <c r="K95" s="160">
        <f>ROUND(E95*J95,2)</f>
        <v>13296.85</v>
      </c>
      <c r="L95" s="160">
        <v>21</v>
      </c>
      <c r="M95" s="160">
        <f>G95*(1+L95/100)</f>
        <v>0</v>
      </c>
      <c r="N95" s="159">
        <v>4.4139999999999999E-2</v>
      </c>
      <c r="O95" s="159">
        <f>ROUND(E95*N95,2)</f>
        <v>1.78</v>
      </c>
      <c r="P95" s="159">
        <v>0</v>
      </c>
      <c r="Q95" s="159">
        <f>ROUND(E95*P95,2)</f>
        <v>0</v>
      </c>
      <c r="R95" s="160"/>
      <c r="S95" s="160" t="s">
        <v>164</v>
      </c>
      <c r="T95" s="160" t="s">
        <v>164</v>
      </c>
      <c r="U95" s="160">
        <v>0.6</v>
      </c>
      <c r="V95" s="160">
        <f>ROUND(E95*U95,2)</f>
        <v>24.24</v>
      </c>
      <c r="W95" s="160"/>
      <c r="X95" s="160" t="s">
        <v>165</v>
      </c>
      <c r="Y95" s="160" t="s">
        <v>166</v>
      </c>
      <c r="Z95" s="150"/>
      <c r="AA95" s="150"/>
      <c r="AB95" s="150"/>
      <c r="AC95" s="150"/>
      <c r="AD95" s="150"/>
      <c r="AE95" s="150"/>
      <c r="AF95" s="150"/>
      <c r="AG95" s="150" t="s">
        <v>167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191" t="s">
        <v>267</v>
      </c>
      <c r="D96" s="165"/>
      <c r="E96" s="166">
        <v>40.4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171</v>
      </c>
      <c r="AH96" s="150">
        <v>5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6">
        <v>13</v>
      </c>
      <c r="B97" s="177" t="s">
        <v>268</v>
      </c>
      <c r="C97" s="190" t="s">
        <v>269</v>
      </c>
      <c r="D97" s="178" t="s">
        <v>218</v>
      </c>
      <c r="E97" s="179">
        <v>25.31</v>
      </c>
      <c r="F97" s="180"/>
      <c r="G97" s="181">
        <f>ROUND(E97*F97,2)</f>
        <v>0</v>
      </c>
      <c r="H97" s="161">
        <v>62.43</v>
      </c>
      <c r="I97" s="160">
        <f>ROUND(E97*H97,2)</f>
        <v>1580.1</v>
      </c>
      <c r="J97" s="161">
        <v>462.57</v>
      </c>
      <c r="K97" s="160">
        <f>ROUND(E97*J97,2)</f>
        <v>11707.65</v>
      </c>
      <c r="L97" s="160">
        <v>21</v>
      </c>
      <c r="M97" s="160">
        <f>G97*(1+L97/100)</f>
        <v>0</v>
      </c>
      <c r="N97" s="159">
        <v>4.7660000000000001E-2</v>
      </c>
      <c r="O97" s="159">
        <f>ROUND(E97*N97,2)</f>
        <v>1.21</v>
      </c>
      <c r="P97" s="159">
        <v>0</v>
      </c>
      <c r="Q97" s="159">
        <f>ROUND(E97*P97,2)</f>
        <v>0</v>
      </c>
      <c r="R97" s="160"/>
      <c r="S97" s="160" t="s">
        <v>164</v>
      </c>
      <c r="T97" s="160" t="s">
        <v>164</v>
      </c>
      <c r="U97" s="160">
        <v>0.84</v>
      </c>
      <c r="V97" s="160">
        <f>ROUND(E97*U97,2)</f>
        <v>21.26</v>
      </c>
      <c r="W97" s="160"/>
      <c r="X97" s="160" t="s">
        <v>165</v>
      </c>
      <c r="Y97" s="160" t="s">
        <v>166</v>
      </c>
      <c r="Z97" s="150"/>
      <c r="AA97" s="150"/>
      <c r="AB97" s="150"/>
      <c r="AC97" s="150"/>
      <c r="AD97" s="150"/>
      <c r="AE97" s="150"/>
      <c r="AF97" s="150"/>
      <c r="AG97" s="150" t="s">
        <v>167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">
      <c r="A98" s="157"/>
      <c r="B98" s="158"/>
      <c r="C98" s="191" t="s">
        <v>270</v>
      </c>
      <c r="D98" s="165"/>
      <c r="E98" s="166">
        <v>25.31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171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33.75" outlineLevel="1" x14ac:dyDescent="0.2">
      <c r="A99" s="176">
        <v>14</v>
      </c>
      <c r="B99" s="177" t="s">
        <v>271</v>
      </c>
      <c r="C99" s="190" t="s">
        <v>272</v>
      </c>
      <c r="D99" s="178" t="s">
        <v>218</v>
      </c>
      <c r="E99" s="179">
        <v>14.78</v>
      </c>
      <c r="F99" s="180"/>
      <c r="G99" s="181">
        <f>ROUND(E99*F99,2)</f>
        <v>0</v>
      </c>
      <c r="H99" s="161">
        <v>760.22</v>
      </c>
      <c r="I99" s="160">
        <f>ROUND(E99*H99,2)</f>
        <v>11236.05</v>
      </c>
      <c r="J99" s="161">
        <v>438.78</v>
      </c>
      <c r="K99" s="160">
        <f>ROUND(E99*J99,2)</f>
        <v>6485.17</v>
      </c>
      <c r="L99" s="160">
        <v>21</v>
      </c>
      <c r="M99" s="160">
        <f>G99*(1+L99/100)</f>
        <v>0</v>
      </c>
      <c r="N99" s="159">
        <v>3.6799999999999999E-2</v>
      </c>
      <c r="O99" s="159">
        <f>ROUND(E99*N99,2)</f>
        <v>0.54</v>
      </c>
      <c r="P99" s="159">
        <v>0</v>
      </c>
      <c r="Q99" s="159">
        <f>ROUND(E99*P99,2)</f>
        <v>0</v>
      </c>
      <c r="R99" s="160"/>
      <c r="S99" s="160" t="s">
        <v>164</v>
      </c>
      <c r="T99" s="160" t="s">
        <v>164</v>
      </c>
      <c r="U99" s="160">
        <v>0.75</v>
      </c>
      <c r="V99" s="160">
        <f>ROUND(E99*U99,2)</f>
        <v>11.09</v>
      </c>
      <c r="W99" s="160"/>
      <c r="X99" s="160" t="s">
        <v>165</v>
      </c>
      <c r="Y99" s="160" t="s">
        <v>166</v>
      </c>
      <c r="Z99" s="150"/>
      <c r="AA99" s="150"/>
      <c r="AB99" s="150"/>
      <c r="AC99" s="150"/>
      <c r="AD99" s="150"/>
      <c r="AE99" s="150"/>
      <c r="AF99" s="150"/>
      <c r="AG99" s="150" t="s">
        <v>167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2" x14ac:dyDescent="0.2">
      <c r="A100" s="157"/>
      <c r="B100" s="158"/>
      <c r="C100" s="266" t="s">
        <v>273</v>
      </c>
      <c r="D100" s="267"/>
      <c r="E100" s="267"/>
      <c r="F100" s="267"/>
      <c r="G100" s="267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169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191" t="s">
        <v>274</v>
      </c>
      <c r="D101" s="165"/>
      <c r="E101" s="166">
        <v>14.78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171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82">
        <v>15</v>
      </c>
      <c r="B102" s="183" t="s">
        <v>275</v>
      </c>
      <c r="C102" s="192" t="s">
        <v>276</v>
      </c>
      <c r="D102" s="184" t="s">
        <v>218</v>
      </c>
      <c r="E102" s="185">
        <v>12</v>
      </c>
      <c r="F102" s="186"/>
      <c r="G102" s="187">
        <f>ROUND(E102*F102,2)</f>
        <v>0</v>
      </c>
      <c r="H102" s="161">
        <v>0</v>
      </c>
      <c r="I102" s="160">
        <f>ROUND(E102*H102,2)</f>
        <v>0</v>
      </c>
      <c r="J102" s="161">
        <v>274.5</v>
      </c>
      <c r="K102" s="160">
        <f>ROUND(E102*J102,2)</f>
        <v>3294</v>
      </c>
      <c r="L102" s="160">
        <v>21</v>
      </c>
      <c r="M102" s="160">
        <f>G102*(1+L102/100)</f>
        <v>0</v>
      </c>
      <c r="N102" s="159">
        <v>2.46E-2</v>
      </c>
      <c r="O102" s="159">
        <f>ROUND(E102*N102,2)</f>
        <v>0.3</v>
      </c>
      <c r="P102" s="159">
        <v>0</v>
      </c>
      <c r="Q102" s="159">
        <f>ROUND(E102*P102,2)</f>
        <v>0</v>
      </c>
      <c r="R102" s="160"/>
      <c r="S102" s="160" t="s">
        <v>206</v>
      </c>
      <c r="T102" s="160" t="s">
        <v>164</v>
      </c>
      <c r="U102" s="160">
        <v>0.42759999999999998</v>
      </c>
      <c r="V102" s="160">
        <f>ROUND(E102*U102,2)</f>
        <v>5.13</v>
      </c>
      <c r="W102" s="160"/>
      <c r="X102" s="160" t="s">
        <v>165</v>
      </c>
      <c r="Y102" s="160" t="s">
        <v>166</v>
      </c>
      <c r="Z102" s="150"/>
      <c r="AA102" s="150"/>
      <c r="AB102" s="150"/>
      <c r="AC102" s="150"/>
      <c r="AD102" s="150"/>
      <c r="AE102" s="150"/>
      <c r="AF102" s="150"/>
      <c r="AG102" s="150" t="s">
        <v>167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82">
        <v>16</v>
      </c>
      <c r="B103" s="183" t="s">
        <v>277</v>
      </c>
      <c r="C103" s="192" t="s">
        <v>278</v>
      </c>
      <c r="D103" s="184" t="s">
        <v>279</v>
      </c>
      <c r="E103" s="185">
        <v>1</v>
      </c>
      <c r="F103" s="186"/>
      <c r="G103" s="187">
        <f>ROUND(E103*F103,2)</f>
        <v>0</v>
      </c>
      <c r="H103" s="161">
        <v>0</v>
      </c>
      <c r="I103" s="160">
        <f>ROUND(E103*H103,2)</f>
        <v>0</v>
      </c>
      <c r="J103" s="161">
        <v>5000</v>
      </c>
      <c r="K103" s="160">
        <f>ROUND(E103*J103,2)</f>
        <v>5000</v>
      </c>
      <c r="L103" s="160">
        <v>21</v>
      </c>
      <c r="M103" s="160">
        <f>G103*(1+L103/100)</f>
        <v>0</v>
      </c>
      <c r="N103" s="159">
        <v>0</v>
      </c>
      <c r="O103" s="159">
        <f>ROUND(E103*N103,2)</f>
        <v>0</v>
      </c>
      <c r="P103" s="159">
        <v>0</v>
      </c>
      <c r="Q103" s="159">
        <f>ROUND(E103*P103,2)</f>
        <v>0</v>
      </c>
      <c r="R103" s="160"/>
      <c r="S103" s="160" t="s">
        <v>206</v>
      </c>
      <c r="T103" s="160" t="s">
        <v>207</v>
      </c>
      <c r="U103" s="160">
        <v>0</v>
      </c>
      <c r="V103" s="160">
        <f>ROUND(E103*U103,2)</f>
        <v>0</v>
      </c>
      <c r="W103" s="160"/>
      <c r="X103" s="160" t="s">
        <v>165</v>
      </c>
      <c r="Y103" s="160" t="s">
        <v>166</v>
      </c>
      <c r="Z103" s="150"/>
      <c r="AA103" s="150"/>
      <c r="AB103" s="150"/>
      <c r="AC103" s="150"/>
      <c r="AD103" s="150"/>
      <c r="AE103" s="150"/>
      <c r="AF103" s="150"/>
      <c r="AG103" s="150" t="s">
        <v>167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x14ac:dyDescent="0.2">
      <c r="A104" s="169" t="s">
        <v>159</v>
      </c>
      <c r="B104" s="170" t="s">
        <v>92</v>
      </c>
      <c r="C104" s="189" t="s">
        <v>93</v>
      </c>
      <c r="D104" s="171"/>
      <c r="E104" s="172"/>
      <c r="F104" s="173"/>
      <c r="G104" s="174">
        <f>SUMIF(AG105:AG166,"&lt;&gt;NOR",G105:G166)</f>
        <v>0</v>
      </c>
      <c r="H104" s="168"/>
      <c r="I104" s="168">
        <f>SUM(I105:I166)</f>
        <v>286481.8</v>
      </c>
      <c r="J104" s="168"/>
      <c r="K104" s="168">
        <f>SUM(K105:K166)</f>
        <v>247275.2</v>
      </c>
      <c r="L104" s="168"/>
      <c r="M104" s="168">
        <f>SUM(M105:M166)</f>
        <v>0</v>
      </c>
      <c r="N104" s="167"/>
      <c r="O104" s="167">
        <f>SUM(O105:O166)</f>
        <v>1104.25</v>
      </c>
      <c r="P104" s="167"/>
      <c r="Q104" s="167">
        <f>SUM(Q105:Q166)</f>
        <v>0</v>
      </c>
      <c r="R104" s="168"/>
      <c r="S104" s="168"/>
      <c r="T104" s="168"/>
      <c r="U104" s="168"/>
      <c r="V104" s="168">
        <f>SUM(V105:V166)</f>
        <v>1301.6399999999999</v>
      </c>
      <c r="W104" s="168"/>
      <c r="X104" s="168"/>
      <c r="Y104" s="168"/>
      <c r="AG104" t="s">
        <v>160</v>
      </c>
    </row>
    <row r="105" spans="1:60" outlineLevel="1" x14ac:dyDescent="0.2">
      <c r="A105" s="182">
        <v>17</v>
      </c>
      <c r="B105" s="183" t="s">
        <v>280</v>
      </c>
      <c r="C105" s="192" t="s">
        <v>281</v>
      </c>
      <c r="D105" s="184" t="s">
        <v>282</v>
      </c>
      <c r="E105" s="185">
        <v>80</v>
      </c>
      <c r="F105" s="186"/>
      <c r="G105" s="187">
        <f>ROUND(E105*F105,2)</f>
        <v>0</v>
      </c>
      <c r="H105" s="161">
        <v>65.010000000000005</v>
      </c>
      <c r="I105" s="160">
        <f>ROUND(E105*H105,2)</f>
        <v>5200.8</v>
      </c>
      <c r="J105" s="161">
        <v>49.49</v>
      </c>
      <c r="K105" s="160">
        <f>ROUND(E105*J105,2)</f>
        <v>3959.2</v>
      </c>
      <c r="L105" s="160">
        <v>21</v>
      </c>
      <c r="M105" s="160">
        <f>G105*(1+L105/100)</f>
        <v>0</v>
      </c>
      <c r="N105" s="159">
        <v>0</v>
      </c>
      <c r="O105" s="159">
        <f>ROUND(E105*N105,2)</f>
        <v>0</v>
      </c>
      <c r="P105" s="159">
        <v>0</v>
      </c>
      <c r="Q105" s="159">
        <f>ROUND(E105*P105,2)</f>
        <v>0</v>
      </c>
      <c r="R105" s="160"/>
      <c r="S105" s="160" t="s">
        <v>164</v>
      </c>
      <c r="T105" s="160" t="s">
        <v>164</v>
      </c>
      <c r="U105" s="160">
        <v>0.06</v>
      </c>
      <c r="V105" s="160">
        <f>ROUND(E105*U105,2)</f>
        <v>4.8</v>
      </c>
      <c r="W105" s="160"/>
      <c r="X105" s="160" t="s">
        <v>165</v>
      </c>
      <c r="Y105" s="160" t="s">
        <v>166</v>
      </c>
      <c r="Z105" s="150"/>
      <c r="AA105" s="150"/>
      <c r="AB105" s="150"/>
      <c r="AC105" s="150"/>
      <c r="AD105" s="150"/>
      <c r="AE105" s="150"/>
      <c r="AF105" s="150"/>
      <c r="AG105" s="150" t="s">
        <v>167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6">
        <v>18</v>
      </c>
      <c r="B106" s="177" t="s">
        <v>283</v>
      </c>
      <c r="C106" s="190" t="s">
        <v>284</v>
      </c>
      <c r="D106" s="178" t="s">
        <v>218</v>
      </c>
      <c r="E106" s="179">
        <v>404</v>
      </c>
      <c r="F106" s="180"/>
      <c r="G106" s="181">
        <f>ROUND(E106*F106,2)</f>
        <v>0</v>
      </c>
      <c r="H106" s="161">
        <v>0</v>
      </c>
      <c r="I106" s="160">
        <f>ROUND(E106*H106,2)</f>
        <v>0</v>
      </c>
      <c r="J106" s="161">
        <v>579</v>
      </c>
      <c r="K106" s="160">
        <f>ROUND(E106*J106,2)</f>
        <v>233916</v>
      </c>
      <c r="L106" s="160">
        <v>21</v>
      </c>
      <c r="M106" s="160">
        <f>G106*(1+L106/100)</f>
        <v>0</v>
      </c>
      <c r="N106" s="159">
        <v>2.5550000000000002</v>
      </c>
      <c r="O106" s="159">
        <f>ROUND(E106*N106,2)</f>
        <v>1032.22</v>
      </c>
      <c r="P106" s="159">
        <v>0</v>
      </c>
      <c r="Q106" s="159">
        <f>ROUND(E106*P106,2)</f>
        <v>0</v>
      </c>
      <c r="R106" s="160"/>
      <c r="S106" s="160" t="s">
        <v>206</v>
      </c>
      <c r="T106" s="160" t="s">
        <v>207</v>
      </c>
      <c r="U106" s="160">
        <v>3.21</v>
      </c>
      <c r="V106" s="160">
        <f>ROUND(E106*U106,2)</f>
        <v>1296.8399999999999</v>
      </c>
      <c r="W106" s="160"/>
      <c r="X106" s="160" t="s">
        <v>165</v>
      </c>
      <c r="Y106" s="160" t="s">
        <v>166</v>
      </c>
      <c r="Z106" s="150"/>
      <c r="AA106" s="150"/>
      <c r="AB106" s="150"/>
      <c r="AC106" s="150"/>
      <c r="AD106" s="150"/>
      <c r="AE106" s="150"/>
      <c r="AF106" s="150"/>
      <c r="AG106" s="150" t="s">
        <v>167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2" x14ac:dyDescent="0.2">
      <c r="A107" s="157"/>
      <c r="B107" s="158"/>
      <c r="C107" s="191" t="s">
        <v>220</v>
      </c>
      <c r="D107" s="165"/>
      <c r="E107" s="166">
        <v>2.5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171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 x14ac:dyDescent="0.2">
      <c r="A108" s="157"/>
      <c r="B108" s="158"/>
      <c r="C108" s="191" t="s">
        <v>221</v>
      </c>
      <c r="D108" s="165"/>
      <c r="E108" s="166">
        <v>1.3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171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 x14ac:dyDescent="0.2">
      <c r="A109" s="157"/>
      <c r="B109" s="158"/>
      <c r="C109" s="191" t="s">
        <v>222</v>
      </c>
      <c r="D109" s="165"/>
      <c r="E109" s="166">
        <v>30.3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171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">
      <c r="A110" s="157"/>
      <c r="B110" s="158"/>
      <c r="C110" s="191" t="s">
        <v>223</v>
      </c>
      <c r="D110" s="165"/>
      <c r="E110" s="166">
        <v>27.4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171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 x14ac:dyDescent="0.2">
      <c r="A111" s="157"/>
      <c r="B111" s="158"/>
      <c r="C111" s="191" t="s">
        <v>224</v>
      </c>
      <c r="D111" s="165"/>
      <c r="E111" s="166">
        <v>6.3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171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3" x14ac:dyDescent="0.2">
      <c r="A112" s="157"/>
      <c r="B112" s="158"/>
      <c r="C112" s="191" t="s">
        <v>225</v>
      </c>
      <c r="D112" s="165"/>
      <c r="E112" s="166">
        <v>1.4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171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91" t="s">
        <v>226</v>
      </c>
      <c r="D113" s="165"/>
      <c r="E113" s="166">
        <v>6.1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171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3" x14ac:dyDescent="0.2">
      <c r="A114" s="157"/>
      <c r="B114" s="158"/>
      <c r="C114" s="191" t="s">
        <v>227</v>
      </c>
      <c r="D114" s="165"/>
      <c r="E114" s="166">
        <v>9.6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171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">
      <c r="A115" s="157"/>
      <c r="B115" s="158"/>
      <c r="C115" s="191" t="s">
        <v>228</v>
      </c>
      <c r="D115" s="165"/>
      <c r="E115" s="166">
        <v>17.2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171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191" t="s">
        <v>229</v>
      </c>
      <c r="D116" s="165"/>
      <c r="E116" s="166">
        <v>11.5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171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91" t="s">
        <v>230</v>
      </c>
      <c r="D117" s="165"/>
      <c r="E117" s="166">
        <v>6.3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171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191" t="s">
        <v>231</v>
      </c>
      <c r="D118" s="165"/>
      <c r="E118" s="166">
        <v>8.9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171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3" x14ac:dyDescent="0.2">
      <c r="A119" s="157"/>
      <c r="B119" s="158"/>
      <c r="C119" s="191" t="s">
        <v>232</v>
      </c>
      <c r="D119" s="165"/>
      <c r="E119" s="166">
        <v>3.1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171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191" t="s">
        <v>233</v>
      </c>
      <c r="D120" s="165"/>
      <c r="E120" s="166">
        <v>64.400000000000006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171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 x14ac:dyDescent="0.2">
      <c r="A121" s="157"/>
      <c r="B121" s="158"/>
      <c r="C121" s="191" t="s">
        <v>185</v>
      </c>
      <c r="D121" s="165"/>
      <c r="E121" s="166"/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171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 x14ac:dyDescent="0.2">
      <c r="A122" s="157"/>
      <c r="B122" s="158"/>
      <c r="C122" s="191" t="s">
        <v>234</v>
      </c>
      <c r="D122" s="165"/>
      <c r="E122" s="166">
        <v>94.9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171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191" t="s">
        <v>235</v>
      </c>
      <c r="D123" s="165"/>
      <c r="E123" s="166">
        <v>30.5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171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91" t="s">
        <v>236</v>
      </c>
      <c r="D124" s="165"/>
      <c r="E124" s="166">
        <v>28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171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191" t="s">
        <v>237</v>
      </c>
      <c r="D125" s="165"/>
      <c r="E125" s="166">
        <v>8.5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171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1" t="s">
        <v>238</v>
      </c>
      <c r="D126" s="165"/>
      <c r="E126" s="166">
        <v>1.2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171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91" t="s">
        <v>239</v>
      </c>
      <c r="D127" s="165"/>
      <c r="E127" s="166">
        <v>2.2999999999999998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171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3" x14ac:dyDescent="0.2">
      <c r="A128" s="157"/>
      <c r="B128" s="158"/>
      <c r="C128" s="191" t="s">
        <v>240</v>
      </c>
      <c r="D128" s="165"/>
      <c r="E128" s="166">
        <v>9.5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171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3" x14ac:dyDescent="0.2">
      <c r="A129" s="157"/>
      <c r="B129" s="158"/>
      <c r="C129" s="191" t="s">
        <v>241</v>
      </c>
      <c r="D129" s="165"/>
      <c r="E129" s="166">
        <v>0.5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171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3" x14ac:dyDescent="0.2">
      <c r="A130" s="157"/>
      <c r="B130" s="158"/>
      <c r="C130" s="191" t="s">
        <v>242</v>
      </c>
      <c r="D130" s="165"/>
      <c r="E130" s="166">
        <v>3.9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171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3" x14ac:dyDescent="0.2">
      <c r="A131" s="157"/>
      <c r="B131" s="158"/>
      <c r="C131" s="191" t="s">
        <v>243</v>
      </c>
      <c r="D131" s="165"/>
      <c r="E131" s="166">
        <v>3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171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">
      <c r="A132" s="157"/>
      <c r="B132" s="158"/>
      <c r="C132" s="191" t="s">
        <v>244</v>
      </c>
      <c r="D132" s="165"/>
      <c r="E132" s="166">
        <v>10.3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171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">
      <c r="A133" s="157"/>
      <c r="B133" s="158"/>
      <c r="C133" s="191" t="s">
        <v>245</v>
      </c>
      <c r="D133" s="165"/>
      <c r="E133" s="166">
        <v>4.8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171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191" t="s">
        <v>246</v>
      </c>
      <c r="D134" s="165"/>
      <c r="E134" s="166">
        <v>3.7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171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 x14ac:dyDescent="0.2">
      <c r="A135" s="157"/>
      <c r="B135" s="158"/>
      <c r="C135" s="191" t="s">
        <v>247</v>
      </c>
      <c r="D135" s="165"/>
      <c r="E135" s="166">
        <v>3.8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171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91" t="s">
        <v>248</v>
      </c>
      <c r="D136" s="165"/>
      <c r="E136" s="166">
        <v>2.8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171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6">
        <v>19</v>
      </c>
      <c r="B137" s="177" t="s">
        <v>285</v>
      </c>
      <c r="C137" s="190" t="s">
        <v>286</v>
      </c>
      <c r="D137" s="178" t="s">
        <v>287</v>
      </c>
      <c r="E137" s="179">
        <v>12</v>
      </c>
      <c r="F137" s="180"/>
      <c r="G137" s="181">
        <f>ROUND(E137*F137,2)</f>
        <v>0</v>
      </c>
      <c r="H137" s="161">
        <v>0</v>
      </c>
      <c r="I137" s="160">
        <f>ROUND(E137*H137,2)</f>
        <v>0</v>
      </c>
      <c r="J137" s="161">
        <v>350</v>
      </c>
      <c r="K137" s="160">
        <f>ROUND(E137*J137,2)</f>
        <v>4200</v>
      </c>
      <c r="L137" s="160">
        <v>21</v>
      </c>
      <c r="M137" s="160">
        <f>G137*(1+L137/100)</f>
        <v>0</v>
      </c>
      <c r="N137" s="159">
        <v>0</v>
      </c>
      <c r="O137" s="159">
        <f>ROUND(E137*N137,2)</f>
        <v>0</v>
      </c>
      <c r="P137" s="159">
        <v>0</v>
      </c>
      <c r="Q137" s="159">
        <f>ROUND(E137*P137,2)</f>
        <v>0</v>
      </c>
      <c r="R137" s="160"/>
      <c r="S137" s="160" t="s">
        <v>206</v>
      </c>
      <c r="T137" s="160" t="s">
        <v>207</v>
      </c>
      <c r="U137" s="160">
        <v>0</v>
      </c>
      <c r="V137" s="160">
        <f>ROUND(E137*U137,2)</f>
        <v>0</v>
      </c>
      <c r="W137" s="160"/>
      <c r="X137" s="160" t="s">
        <v>165</v>
      </c>
      <c r="Y137" s="160" t="s">
        <v>166</v>
      </c>
      <c r="Z137" s="150"/>
      <c r="AA137" s="150"/>
      <c r="AB137" s="150"/>
      <c r="AC137" s="150"/>
      <c r="AD137" s="150"/>
      <c r="AE137" s="150"/>
      <c r="AF137" s="150"/>
      <c r="AG137" s="150" t="s">
        <v>167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">
      <c r="A138" s="157"/>
      <c r="B138" s="158"/>
      <c r="C138" s="266" t="s">
        <v>288</v>
      </c>
      <c r="D138" s="267"/>
      <c r="E138" s="267"/>
      <c r="F138" s="267"/>
      <c r="G138" s="267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169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3" x14ac:dyDescent="0.2">
      <c r="A139" s="157"/>
      <c r="B139" s="158"/>
      <c r="C139" s="268" t="s">
        <v>289</v>
      </c>
      <c r="D139" s="269"/>
      <c r="E139" s="269"/>
      <c r="F139" s="269"/>
      <c r="G139" s="269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169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88" t="str">
        <f>C139</f>
        <v>POTRUBÍ PP 150, VČ. TEPELNÉ IZOLACE PE TL.30MM VČ. AL OBALU, ZLOMY POTRUBÍ Z KOLEN 2X45°, FASÁDNÍ MŘÍŽKA NEREZ 150X150MM S POVRCHOVOU ÚPRAVOU V BARVĚ FASÁDY</v>
      </c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82">
        <v>20</v>
      </c>
      <c r="B140" s="183" t="s">
        <v>290</v>
      </c>
      <c r="C140" s="192" t="s">
        <v>291</v>
      </c>
      <c r="D140" s="184" t="s">
        <v>282</v>
      </c>
      <c r="E140" s="185">
        <v>80</v>
      </c>
      <c r="F140" s="186"/>
      <c r="G140" s="187">
        <f>ROUND(E140*F140,2)</f>
        <v>0</v>
      </c>
      <c r="H140" s="161">
        <v>0</v>
      </c>
      <c r="I140" s="160">
        <f>ROUND(E140*H140,2)</f>
        <v>0</v>
      </c>
      <c r="J140" s="161">
        <v>65</v>
      </c>
      <c r="K140" s="160">
        <f>ROUND(E140*J140,2)</f>
        <v>5200</v>
      </c>
      <c r="L140" s="160">
        <v>21</v>
      </c>
      <c r="M140" s="160">
        <f>G140*(1+L140/100)</f>
        <v>0</v>
      </c>
      <c r="N140" s="159">
        <v>0</v>
      </c>
      <c r="O140" s="159">
        <f>ROUND(E140*N140,2)</f>
        <v>0</v>
      </c>
      <c r="P140" s="159">
        <v>0</v>
      </c>
      <c r="Q140" s="159">
        <f>ROUND(E140*P140,2)</f>
        <v>0</v>
      </c>
      <c r="R140" s="160"/>
      <c r="S140" s="160" t="s">
        <v>206</v>
      </c>
      <c r="T140" s="160" t="s">
        <v>207</v>
      </c>
      <c r="U140" s="160">
        <v>0</v>
      </c>
      <c r="V140" s="160">
        <f>ROUND(E140*U140,2)</f>
        <v>0</v>
      </c>
      <c r="W140" s="160"/>
      <c r="X140" s="160" t="s">
        <v>165</v>
      </c>
      <c r="Y140" s="160" t="s">
        <v>166</v>
      </c>
      <c r="Z140" s="150"/>
      <c r="AA140" s="150"/>
      <c r="AB140" s="150"/>
      <c r="AC140" s="150"/>
      <c r="AD140" s="150"/>
      <c r="AE140" s="150"/>
      <c r="AF140" s="150"/>
      <c r="AG140" s="150" t="s">
        <v>167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76">
        <v>21</v>
      </c>
      <c r="B141" s="177" t="s">
        <v>292</v>
      </c>
      <c r="C141" s="190" t="s">
        <v>293</v>
      </c>
      <c r="D141" s="178" t="s">
        <v>218</v>
      </c>
      <c r="E141" s="179">
        <v>365.3</v>
      </c>
      <c r="F141" s="180"/>
      <c r="G141" s="181">
        <f>ROUND(E141*F141,2)</f>
        <v>0</v>
      </c>
      <c r="H141" s="161">
        <v>770</v>
      </c>
      <c r="I141" s="160">
        <f>ROUND(E141*H141,2)</f>
        <v>281281</v>
      </c>
      <c r="J141" s="161">
        <v>0</v>
      </c>
      <c r="K141" s="160">
        <f>ROUND(E141*J141,2)</f>
        <v>0</v>
      </c>
      <c r="L141" s="160">
        <v>21</v>
      </c>
      <c r="M141" s="160">
        <f>G141*(1+L141/100)</f>
        <v>0</v>
      </c>
      <c r="N141" s="159">
        <v>0.19719</v>
      </c>
      <c r="O141" s="159">
        <f>ROUND(E141*N141,2)</f>
        <v>72.03</v>
      </c>
      <c r="P141" s="159">
        <v>0</v>
      </c>
      <c r="Q141" s="159">
        <f>ROUND(E141*P141,2)</f>
        <v>0</v>
      </c>
      <c r="R141" s="160"/>
      <c r="S141" s="160" t="s">
        <v>206</v>
      </c>
      <c r="T141" s="160" t="s">
        <v>207</v>
      </c>
      <c r="U141" s="160">
        <v>0</v>
      </c>
      <c r="V141" s="160">
        <f>ROUND(E141*U141,2)</f>
        <v>0</v>
      </c>
      <c r="W141" s="160"/>
      <c r="X141" s="160" t="s">
        <v>294</v>
      </c>
      <c r="Y141" s="160" t="s">
        <v>166</v>
      </c>
      <c r="Z141" s="150"/>
      <c r="AA141" s="150"/>
      <c r="AB141" s="150"/>
      <c r="AC141" s="150"/>
      <c r="AD141" s="150"/>
      <c r="AE141" s="150"/>
      <c r="AF141" s="150"/>
      <c r="AG141" s="150" t="s">
        <v>295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2" x14ac:dyDescent="0.2">
      <c r="A142" s="157"/>
      <c r="B142" s="158"/>
      <c r="C142" s="266" t="s">
        <v>296</v>
      </c>
      <c r="D142" s="267"/>
      <c r="E142" s="267"/>
      <c r="F142" s="267"/>
      <c r="G142" s="267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169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3" x14ac:dyDescent="0.2">
      <c r="A143" s="157"/>
      <c r="B143" s="158"/>
      <c r="C143" s="193" t="s">
        <v>297</v>
      </c>
      <c r="D143" s="162"/>
      <c r="E143" s="163"/>
      <c r="F143" s="164"/>
      <c r="G143" s="164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169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2.5" outlineLevel="3" x14ac:dyDescent="0.2">
      <c r="A144" s="157"/>
      <c r="B144" s="158"/>
      <c r="C144" s="268" t="s">
        <v>298</v>
      </c>
      <c r="D144" s="269"/>
      <c r="E144" s="269"/>
      <c r="F144" s="269"/>
      <c r="G144" s="269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169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88" t="str">
        <f>C144</f>
        <v>Po složení prvků konvexních na jakoukoliv připravenou plochu (štěrk, beton) se vytvoří pochůzná plocha, která se v konečné fázi zalije betonem</v>
      </c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">
      <c r="A145" s="157"/>
      <c r="B145" s="158"/>
      <c r="C145" s="191" t="s">
        <v>223</v>
      </c>
      <c r="D145" s="165"/>
      <c r="E145" s="166">
        <v>27.4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171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191" t="s">
        <v>227</v>
      </c>
      <c r="D146" s="165"/>
      <c r="E146" s="166">
        <v>9.6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171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3" x14ac:dyDescent="0.2">
      <c r="A147" s="157"/>
      <c r="B147" s="158"/>
      <c r="C147" s="191" t="s">
        <v>229</v>
      </c>
      <c r="D147" s="165"/>
      <c r="E147" s="166">
        <v>11.5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171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91" t="s">
        <v>230</v>
      </c>
      <c r="D148" s="165"/>
      <c r="E148" s="166">
        <v>6.3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171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191" t="s">
        <v>231</v>
      </c>
      <c r="D149" s="165"/>
      <c r="E149" s="166">
        <v>8.9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171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">
      <c r="A150" s="157"/>
      <c r="B150" s="158"/>
      <c r="C150" s="191" t="s">
        <v>232</v>
      </c>
      <c r="D150" s="165"/>
      <c r="E150" s="166">
        <v>3.1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171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91" t="s">
        <v>233</v>
      </c>
      <c r="D151" s="165"/>
      <c r="E151" s="166">
        <v>64.400000000000006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171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 x14ac:dyDescent="0.2">
      <c r="A152" s="157"/>
      <c r="B152" s="158"/>
      <c r="C152" s="191" t="s">
        <v>299</v>
      </c>
      <c r="D152" s="165"/>
      <c r="E152" s="166">
        <v>29.2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171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">
      <c r="A153" s="157"/>
      <c r="B153" s="158"/>
      <c r="C153" s="191" t="s">
        <v>234</v>
      </c>
      <c r="D153" s="165"/>
      <c r="E153" s="166">
        <v>94.9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171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">
      <c r="A154" s="157"/>
      <c r="B154" s="158"/>
      <c r="C154" s="191" t="s">
        <v>235</v>
      </c>
      <c r="D154" s="165"/>
      <c r="E154" s="166">
        <v>30.5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171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91" t="s">
        <v>236</v>
      </c>
      <c r="D155" s="165"/>
      <c r="E155" s="166">
        <v>28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171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191" t="s">
        <v>237</v>
      </c>
      <c r="D156" s="165"/>
      <c r="E156" s="166">
        <v>8.5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171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">
      <c r="A157" s="157"/>
      <c r="B157" s="158"/>
      <c r="C157" s="191" t="s">
        <v>238</v>
      </c>
      <c r="D157" s="165"/>
      <c r="E157" s="166">
        <v>1.2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171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 x14ac:dyDescent="0.2">
      <c r="A158" s="157"/>
      <c r="B158" s="158"/>
      <c r="C158" s="191" t="s">
        <v>239</v>
      </c>
      <c r="D158" s="165"/>
      <c r="E158" s="166">
        <v>2.2999999999999998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171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191" t="s">
        <v>240</v>
      </c>
      <c r="D159" s="165"/>
      <c r="E159" s="166">
        <v>9.5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171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191" t="s">
        <v>241</v>
      </c>
      <c r="D160" s="165"/>
      <c r="E160" s="166">
        <v>0.5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171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">
      <c r="A161" s="157"/>
      <c r="B161" s="158"/>
      <c r="C161" s="191" t="s">
        <v>242</v>
      </c>
      <c r="D161" s="165"/>
      <c r="E161" s="166">
        <v>3.9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171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3" x14ac:dyDescent="0.2">
      <c r="A162" s="157"/>
      <c r="B162" s="158"/>
      <c r="C162" s="191" t="s">
        <v>243</v>
      </c>
      <c r="D162" s="165"/>
      <c r="E162" s="166">
        <v>3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171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3" x14ac:dyDescent="0.2">
      <c r="A163" s="157"/>
      <c r="B163" s="158"/>
      <c r="C163" s="191" t="s">
        <v>244</v>
      </c>
      <c r="D163" s="165"/>
      <c r="E163" s="166">
        <v>10.3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171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 x14ac:dyDescent="0.2">
      <c r="A164" s="157"/>
      <c r="B164" s="158"/>
      <c r="C164" s="191" t="s">
        <v>245</v>
      </c>
      <c r="D164" s="165"/>
      <c r="E164" s="166">
        <v>4.8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171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3" x14ac:dyDescent="0.2">
      <c r="A165" s="157"/>
      <c r="B165" s="158"/>
      <c r="C165" s="191" t="s">
        <v>246</v>
      </c>
      <c r="D165" s="165"/>
      <c r="E165" s="166">
        <v>3.7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171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">
      <c r="A166" s="157"/>
      <c r="B166" s="158"/>
      <c r="C166" s="191" t="s">
        <v>247</v>
      </c>
      <c r="D166" s="165"/>
      <c r="E166" s="166">
        <v>3.8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171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5.5" x14ac:dyDescent="0.2">
      <c r="A167" s="169" t="s">
        <v>159</v>
      </c>
      <c r="B167" s="170" t="s">
        <v>98</v>
      </c>
      <c r="C167" s="189" t="s">
        <v>99</v>
      </c>
      <c r="D167" s="171"/>
      <c r="E167" s="172"/>
      <c r="F167" s="173"/>
      <c r="G167" s="174">
        <f>SUMIF(AG168:AG170,"&lt;&gt;NOR",G168:G170)</f>
        <v>0</v>
      </c>
      <c r="H167" s="168"/>
      <c r="I167" s="168">
        <f>SUM(I168:I170)</f>
        <v>988.38</v>
      </c>
      <c r="J167" s="168"/>
      <c r="K167" s="168">
        <f>SUM(K168:K170)</f>
        <v>60568.62</v>
      </c>
      <c r="L167" s="168"/>
      <c r="M167" s="168">
        <f>SUM(M168:M170)</f>
        <v>0</v>
      </c>
      <c r="N167" s="167"/>
      <c r="O167" s="167">
        <f>SUM(O168:O170)</f>
        <v>0.02</v>
      </c>
      <c r="P167" s="167"/>
      <c r="Q167" s="167">
        <f>SUM(Q168:Q170)</f>
        <v>0</v>
      </c>
      <c r="R167" s="168"/>
      <c r="S167" s="168"/>
      <c r="T167" s="168"/>
      <c r="U167" s="168"/>
      <c r="V167" s="168">
        <f>SUM(V168:V170)</f>
        <v>134.38999999999999</v>
      </c>
      <c r="W167" s="168"/>
      <c r="X167" s="168"/>
      <c r="Y167" s="168"/>
      <c r="AG167" t="s">
        <v>160</v>
      </c>
    </row>
    <row r="168" spans="1:60" outlineLevel="1" x14ac:dyDescent="0.2">
      <c r="A168" s="176">
        <v>22</v>
      </c>
      <c r="B168" s="177" t="s">
        <v>300</v>
      </c>
      <c r="C168" s="190" t="s">
        <v>301</v>
      </c>
      <c r="D168" s="178" t="s">
        <v>218</v>
      </c>
      <c r="E168" s="179">
        <v>433.5</v>
      </c>
      <c r="F168" s="180"/>
      <c r="G168" s="181">
        <f>ROUND(E168*F168,2)</f>
        <v>0</v>
      </c>
      <c r="H168" s="161">
        <v>2.2799999999999998</v>
      </c>
      <c r="I168" s="160">
        <f>ROUND(E168*H168,2)</f>
        <v>988.38</v>
      </c>
      <c r="J168" s="161">
        <v>139.72</v>
      </c>
      <c r="K168" s="160">
        <f>ROUND(E168*J168,2)</f>
        <v>60568.62</v>
      </c>
      <c r="L168" s="160">
        <v>21</v>
      </c>
      <c r="M168" s="160">
        <f>G168*(1+L168/100)</f>
        <v>0</v>
      </c>
      <c r="N168" s="159">
        <v>4.0000000000000003E-5</v>
      </c>
      <c r="O168" s="159">
        <f>ROUND(E168*N168,2)</f>
        <v>0.02</v>
      </c>
      <c r="P168" s="159">
        <v>0</v>
      </c>
      <c r="Q168" s="159">
        <f>ROUND(E168*P168,2)</f>
        <v>0</v>
      </c>
      <c r="R168" s="160"/>
      <c r="S168" s="160" t="s">
        <v>164</v>
      </c>
      <c r="T168" s="160" t="s">
        <v>164</v>
      </c>
      <c r="U168" s="160">
        <v>0.31</v>
      </c>
      <c r="V168" s="160">
        <f>ROUND(E168*U168,2)</f>
        <v>134.38999999999999</v>
      </c>
      <c r="W168" s="160"/>
      <c r="X168" s="160" t="s">
        <v>165</v>
      </c>
      <c r="Y168" s="160" t="s">
        <v>166</v>
      </c>
      <c r="Z168" s="150"/>
      <c r="AA168" s="150"/>
      <c r="AB168" s="150"/>
      <c r="AC168" s="150"/>
      <c r="AD168" s="150"/>
      <c r="AE168" s="150"/>
      <c r="AF168" s="150"/>
      <c r="AG168" s="150" t="s">
        <v>167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45" outlineLevel="2" x14ac:dyDescent="0.2">
      <c r="A169" s="157"/>
      <c r="B169" s="158"/>
      <c r="C169" s="266" t="s">
        <v>302</v>
      </c>
      <c r="D169" s="267"/>
      <c r="E169" s="267"/>
      <c r="F169" s="267"/>
      <c r="G169" s="267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169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88" t="str">
        <f>C169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169" s="150"/>
      <c r="BC169" s="150"/>
      <c r="BD169" s="150"/>
      <c r="BE169" s="150"/>
      <c r="BF169" s="150"/>
      <c r="BG169" s="150"/>
      <c r="BH169" s="150"/>
    </row>
    <row r="170" spans="1:60" outlineLevel="2" x14ac:dyDescent="0.2">
      <c r="A170" s="157"/>
      <c r="B170" s="158"/>
      <c r="C170" s="191" t="s">
        <v>303</v>
      </c>
      <c r="D170" s="165"/>
      <c r="E170" s="166">
        <v>433.5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171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x14ac:dyDescent="0.2">
      <c r="A171" s="169" t="s">
        <v>159</v>
      </c>
      <c r="B171" s="170" t="s">
        <v>100</v>
      </c>
      <c r="C171" s="189" t="s">
        <v>101</v>
      </c>
      <c r="D171" s="171"/>
      <c r="E171" s="172"/>
      <c r="F171" s="173"/>
      <c r="G171" s="174">
        <f>SUMIF(AG172:AG233,"&lt;&gt;NOR",G172:G233)</f>
        <v>0</v>
      </c>
      <c r="H171" s="168"/>
      <c r="I171" s="168">
        <f>SUM(I172:I233)</f>
        <v>399.56</v>
      </c>
      <c r="J171" s="168"/>
      <c r="K171" s="168">
        <f>SUM(K172:K233)</f>
        <v>129299.12</v>
      </c>
      <c r="L171" s="168"/>
      <c r="M171" s="168">
        <f>SUM(M172:M233)</f>
        <v>0</v>
      </c>
      <c r="N171" s="167"/>
      <c r="O171" s="167">
        <f>SUM(O172:O233)</f>
        <v>0.02</v>
      </c>
      <c r="P171" s="167"/>
      <c r="Q171" s="167">
        <f>SUM(Q172:Q233)</f>
        <v>101.89</v>
      </c>
      <c r="R171" s="168"/>
      <c r="S171" s="168"/>
      <c r="T171" s="168"/>
      <c r="U171" s="168"/>
      <c r="V171" s="168">
        <f>SUM(V172:V233)</f>
        <v>247.53999999999996</v>
      </c>
      <c r="W171" s="168"/>
      <c r="X171" s="168"/>
      <c r="Y171" s="168"/>
      <c r="AG171" t="s">
        <v>160</v>
      </c>
    </row>
    <row r="172" spans="1:60" outlineLevel="1" x14ac:dyDescent="0.2">
      <c r="A172" s="176">
        <v>23</v>
      </c>
      <c r="B172" s="177" t="s">
        <v>304</v>
      </c>
      <c r="C172" s="190" t="s">
        <v>305</v>
      </c>
      <c r="D172" s="178" t="s">
        <v>163</v>
      </c>
      <c r="E172" s="179">
        <v>6.0970000000000004</v>
      </c>
      <c r="F172" s="180"/>
      <c r="G172" s="181">
        <f>ROUND(E172*F172,2)</f>
        <v>0</v>
      </c>
      <c r="H172" s="161">
        <v>37.29</v>
      </c>
      <c r="I172" s="160">
        <f>ROUND(E172*H172,2)</f>
        <v>227.36</v>
      </c>
      <c r="J172" s="161">
        <v>912.71</v>
      </c>
      <c r="K172" s="160">
        <f>ROUND(E172*J172,2)</f>
        <v>5564.79</v>
      </c>
      <c r="L172" s="160">
        <v>21</v>
      </c>
      <c r="M172" s="160">
        <f>G172*(1+L172/100)</f>
        <v>0</v>
      </c>
      <c r="N172" s="159">
        <v>1.2800000000000001E-3</v>
      </c>
      <c r="O172" s="159">
        <f>ROUND(E172*N172,2)</f>
        <v>0.01</v>
      </c>
      <c r="P172" s="159">
        <v>1.8</v>
      </c>
      <c r="Q172" s="159">
        <f>ROUND(E172*P172,2)</f>
        <v>10.97</v>
      </c>
      <c r="R172" s="160"/>
      <c r="S172" s="160" t="s">
        <v>164</v>
      </c>
      <c r="T172" s="160" t="s">
        <v>219</v>
      </c>
      <c r="U172" s="160">
        <v>1.52</v>
      </c>
      <c r="V172" s="160">
        <f>ROUND(E172*U172,2)</f>
        <v>9.27</v>
      </c>
      <c r="W172" s="160"/>
      <c r="X172" s="160" t="s">
        <v>165</v>
      </c>
      <c r="Y172" s="160" t="s">
        <v>166</v>
      </c>
      <c r="Z172" s="150"/>
      <c r="AA172" s="150"/>
      <c r="AB172" s="150"/>
      <c r="AC172" s="150"/>
      <c r="AD172" s="150"/>
      <c r="AE172" s="150"/>
      <c r="AF172" s="150"/>
      <c r="AG172" s="150" t="s">
        <v>167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2" x14ac:dyDescent="0.2">
      <c r="A173" s="157"/>
      <c r="B173" s="158"/>
      <c r="C173" s="266" t="s">
        <v>306</v>
      </c>
      <c r="D173" s="267"/>
      <c r="E173" s="267"/>
      <c r="F173" s="267"/>
      <c r="G173" s="267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169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">
      <c r="A174" s="157"/>
      <c r="B174" s="158"/>
      <c r="C174" s="268" t="s">
        <v>307</v>
      </c>
      <c r="D174" s="269"/>
      <c r="E174" s="269"/>
      <c r="F174" s="269"/>
      <c r="G174" s="269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169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">
      <c r="A175" s="157"/>
      <c r="B175" s="158"/>
      <c r="C175" s="268" t="s">
        <v>308</v>
      </c>
      <c r="D175" s="269"/>
      <c r="E175" s="269"/>
      <c r="F175" s="269"/>
      <c r="G175" s="269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169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268" t="s">
        <v>309</v>
      </c>
      <c r="D176" s="269"/>
      <c r="E176" s="269"/>
      <c r="F176" s="269"/>
      <c r="G176" s="269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169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2" x14ac:dyDescent="0.2">
      <c r="A177" s="157"/>
      <c r="B177" s="158"/>
      <c r="C177" s="191" t="s">
        <v>310</v>
      </c>
      <c r="D177" s="165"/>
      <c r="E177" s="166">
        <v>1.6585000000000001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171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3" x14ac:dyDescent="0.2">
      <c r="A178" s="157"/>
      <c r="B178" s="158"/>
      <c r="C178" s="191" t="s">
        <v>311</v>
      </c>
      <c r="D178" s="165"/>
      <c r="E178" s="166">
        <v>2.3159999999999998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171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3" x14ac:dyDescent="0.2">
      <c r="A179" s="157"/>
      <c r="B179" s="158"/>
      <c r="C179" s="191" t="s">
        <v>312</v>
      </c>
      <c r="D179" s="165"/>
      <c r="E179" s="166">
        <v>1.6225000000000001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171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191" t="s">
        <v>313</v>
      </c>
      <c r="D180" s="165"/>
      <c r="E180" s="166">
        <v>0.5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171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76">
        <v>24</v>
      </c>
      <c r="B181" s="177" t="s">
        <v>314</v>
      </c>
      <c r="C181" s="190" t="s">
        <v>315</v>
      </c>
      <c r="D181" s="178" t="s">
        <v>163</v>
      </c>
      <c r="E181" s="179">
        <v>36.65</v>
      </c>
      <c r="F181" s="180"/>
      <c r="G181" s="181">
        <f>ROUND(E181*F181,2)</f>
        <v>0</v>
      </c>
      <c r="H181" s="161">
        <v>0</v>
      </c>
      <c r="I181" s="160">
        <f>ROUND(E181*H181,2)</f>
        <v>0</v>
      </c>
      <c r="J181" s="161">
        <v>2595</v>
      </c>
      <c r="K181" s="160">
        <f>ROUND(E181*J181,2)</f>
        <v>95106.75</v>
      </c>
      <c r="L181" s="160">
        <v>21</v>
      </c>
      <c r="M181" s="160">
        <f>G181*(1+L181/100)</f>
        <v>0</v>
      </c>
      <c r="N181" s="159">
        <v>0</v>
      </c>
      <c r="O181" s="159">
        <f>ROUND(E181*N181,2)</f>
        <v>0</v>
      </c>
      <c r="P181" s="159">
        <v>2.2000000000000002</v>
      </c>
      <c r="Q181" s="159">
        <f>ROUND(E181*P181,2)</f>
        <v>80.63</v>
      </c>
      <c r="R181" s="160"/>
      <c r="S181" s="160" t="s">
        <v>164</v>
      </c>
      <c r="T181" s="160" t="s">
        <v>164</v>
      </c>
      <c r="U181" s="160">
        <v>5.03</v>
      </c>
      <c r="V181" s="160">
        <f>ROUND(E181*U181,2)</f>
        <v>184.35</v>
      </c>
      <c r="W181" s="160"/>
      <c r="X181" s="160" t="s">
        <v>165</v>
      </c>
      <c r="Y181" s="160" t="s">
        <v>166</v>
      </c>
      <c r="Z181" s="150"/>
      <c r="AA181" s="150"/>
      <c r="AB181" s="150"/>
      <c r="AC181" s="150"/>
      <c r="AD181" s="150"/>
      <c r="AE181" s="150"/>
      <c r="AF181" s="150"/>
      <c r="AG181" s="150" t="s">
        <v>167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2" x14ac:dyDescent="0.2">
      <c r="A182" s="157"/>
      <c r="B182" s="158"/>
      <c r="C182" s="191" t="s">
        <v>316</v>
      </c>
      <c r="D182" s="165"/>
      <c r="E182" s="166">
        <v>2.74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171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 x14ac:dyDescent="0.2">
      <c r="A183" s="157"/>
      <c r="B183" s="158"/>
      <c r="C183" s="191" t="s">
        <v>317</v>
      </c>
      <c r="D183" s="165"/>
      <c r="E183" s="166">
        <v>0.63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171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3" x14ac:dyDescent="0.2">
      <c r="A184" s="157"/>
      <c r="B184" s="158"/>
      <c r="C184" s="191" t="s">
        <v>318</v>
      </c>
      <c r="D184" s="165"/>
      <c r="E184" s="166">
        <v>0.14000000000000001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171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 x14ac:dyDescent="0.2">
      <c r="A185" s="157"/>
      <c r="B185" s="158"/>
      <c r="C185" s="191" t="s">
        <v>319</v>
      </c>
      <c r="D185" s="165"/>
      <c r="E185" s="166">
        <v>0.61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171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3" x14ac:dyDescent="0.2">
      <c r="A186" s="157"/>
      <c r="B186" s="158"/>
      <c r="C186" s="191" t="s">
        <v>320</v>
      </c>
      <c r="D186" s="165"/>
      <c r="E186" s="166">
        <v>0.96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171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">
      <c r="A187" s="157"/>
      <c r="B187" s="158"/>
      <c r="C187" s="191" t="s">
        <v>321</v>
      </c>
      <c r="D187" s="165"/>
      <c r="E187" s="166">
        <v>1.72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171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3" x14ac:dyDescent="0.2">
      <c r="A188" s="157"/>
      <c r="B188" s="158"/>
      <c r="C188" s="191" t="s">
        <v>322</v>
      </c>
      <c r="D188" s="165"/>
      <c r="E188" s="166">
        <v>6.44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171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3" x14ac:dyDescent="0.2">
      <c r="A189" s="157"/>
      <c r="B189" s="158"/>
      <c r="C189" s="191" t="s">
        <v>323</v>
      </c>
      <c r="D189" s="165"/>
      <c r="E189" s="166">
        <v>2.92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171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3" x14ac:dyDescent="0.2">
      <c r="A190" s="157"/>
      <c r="B190" s="158"/>
      <c r="C190" s="191" t="s">
        <v>324</v>
      </c>
      <c r="D190" s="165"/>
      <c r="E190" s="166">
        <v>9.49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171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3" x14ac:dyDescent="0.2">
      <c r="A191" s="157"/>
      <c r="B191" s="158"/>
      <c r="C191" s="191" t="s">
        <v>325</v>
      </c>
      <c r="D191" s="165"/>
      <c r="E191" s="166">
        <v>3.05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171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3" x14ac:dyDescent="0.2">
      <c r="A192" s="157"/>
      <c r="B192" s="158"/>
      <c r="C192" s="191" t="s">
        <v>326</v>
      </c>
      <c r="D192" s="165"/>
      <c r="E192" s="166">
        <v>2.8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171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 x14ac:dyDescent="0.2">
      <c r="A193" s="157"/>
      <c r="B193" s="158"/>
      <c r="C193" s="191" t="s">
        <v>327</v>
      </c>
      <c r="D193" s="165"/>
      <c r="E193" s="166">
        <v>0.85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171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3" x14ac:dyDescent="0.2">
      <c r="A194" s="157"/>
      <c r="B194" s="158"/>
      <c r="C194" s="191" t="s">
        <v>328</v>
      </c>
      <c r="D194" s="165"/>
      <c r="E194" s="166">
        <v>0.12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171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 x14ac:dyDescent="0.2">
      <c r="A195" s="157"/>
      <c r="B195" s="158"/>
      <c r="C195" s="191" t="s">
        <v>329</v>
      </c>
      <c r="D195" s="165"/>
      <c r="E195" s="166">
        <v>0.23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171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">
      <c r="A196" s="157"/>
      <c r="B196" s="158"/>
      <c r="C196" s="191" t="s">
        <v>330</v>
      </c>
      <c r="D196" s="165"/>
      <c r="E196" s="166">
        <v>0.95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171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 x14ac:dyDescent="0.2">
      <c r="A197" s="157"/>
      <c r="B197" s="158"/>
      <c r="C197" s="191" t="s">
        <v>331</v>
      </c>
      <c r="D197" s="165"/>
      <c r="E197" s="166">
        <v>0.05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171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 x14ac:dyDescent="0.2">
      <c r="A198" s="157"/>
      <c r="B198" s="158"/>
      <c r="C198" s="191" t="s">
        <v>332</v>
      </c>
      <c r="D198" s="165"/>
      <c r="E198" s="166">
        <v>0.39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171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3" x14ac:dyDescent="0.2">
      <c r="A199" s="157"/>
      <c r="B199" s="158"/>
      <c r="C199" s="191" t="s">
        <v>333</v>
      </c>
      <c r="D199" s="165"/>
      <c r="E199" s="166">
        <v>0.3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171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3" x14ac:dyDescent="0.2">
      <c r="A200" s="157"/>
      <c r="B200" s="158"/>
      <c r="C200" s="191" t="s">
        <v>334</v>
      </c>
      <c r="D200" s="165"/>
      <c r="E200" s="166">
        <v>1.03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171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3" x14ac:dyDescent="0.2">
      <c r="A201" s="157"/>
      <c r="B201" s="158"/>
      <c r="C201" s="191" t="s">
        <v>335</v>
      </c>
      <c r="D201" s="165"/>
      <c r="E201" s="166">
        <v>0.48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171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">
      <c r="A202" s="157"/>
      <c r="B202" s="158"/>
      <c r="C202" s="191" t="s">
        <v>336</v>
      </c>
      <c r="D202" s="165"/>
      <c r="E202" s="166">
        <v>0.37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171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 x14ac:dyDescent="0.2">
      <c r="A203" s="157"/>
      <c r="B203" s="158"/>
      <c r="C203" s="191" t="s">
        <v>337</v>
      </c>
      <c r="D203" s="165"/>
      <c r="E203" s="166">
        <v>0.38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171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ht="22.5" outlineLevel="1" x14ac:dyDescent="0.2">
      <c r="A204" s="176">
        <v>25</v>
      </c>
      <c r="B204" s="177" t="s">
        <v>338</v>
      </c>
      <c r="C204" s="190" t="s">
        <v>339</v>
      </c>
      <c r="D204" s="178" t="s">
        <v>218</v>
      </c>
      <c r="E204" s="179">
        <v>366.5</v>
      </c>
      <c r="F204" s="180"/>
      <c r="G204" s="181">
        <f>ROUND(E204*F204,2)</f>
        <v>0</v>
      </c>
      <c r="H204" s="161">
        <v>0</v>
      </c>
      <c r="I204" s="160">
        <f>ROUND(E204*H204,2)</f>
        <v>0</v>
      </c>
      <c r="J204" s="161">
        <v>50.2</v>
      </c>
      <c r="K204" s="160">
        <f>ROUND(E204*J204,2)</f>
        <v>18398.3</v>
      </c>
      <c r="L204" s="160">
        <v>21</v>
      </c>
      <c r="M204" s="160">
        <f>G204*(1+L204/100)</f>
        <v>0</v>
      </c>
      <c r="N204" s="159">
        <v>0</v>
      </c>
      <c r="O204" s="159">
        <f>ROUND(E204*N204,2)</f>
        <v>0</v>
      </c>
      <c r="P204" s="159">
        <v>0.02</v>
      </c>
      <c r="Q204" s="159">
        <f>ROUND(E204*P204,2)</f>
        <v>7.33</v>
      </c>
      <c r="R204" s="160"/>
      <c r="S204" s="160" t="s">
        <v>164</v>
      </c>
      <c r="T204" s="160" t="s">
        <v>164</v>
      </c>
      <c r="U204" s="160">
        <v>0.08</v>
      </c>
      <c r="V204" s="160">
        <f>ROUND(E204*U204,2)</f>
        <v>29.32</v>
      </c>
      <c r="W204" s="160"/>
      <c r="X204" s="160" t="s">
        <v>165</v>
      </c>
      <c r="Y204" s="160" t="s">
        <v>166</v>
      </c>
      <c r="Z204" s="150"/>
      <c r="AA204" s="150"/>
      <c r="AB204" s="150"/>
      <c r="AC204" s="150"/>
      <c r="AD204" s="150"/>
      <c r="AE204" s="150"/>
      <c r="AF204" s="150"/>
      <c r="AG204" s="150" t="s">
        <v>167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2" x14ac:dyDescent="0.2">
      <c r="A205" s="157"/>
      <c r="B205" s="158"/>
      <c r="C205" s="191" t="s">
        <v>223</v>
      </c>
      <c r="D205" s="165"/>
      <c r="E205" s="166">
        <v>27.4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171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3" x14ac:dyDescent="0.2">
      <c r="A206" s="157"/>
      <c r="B206" s="158"/>
      <c r="C206" s="191" t="s">
        <v>224</v>
      </c>
      <c r="D206" s="165"/>
      <c r="E206" s="166">
        <v>6.3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171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3" x14ac:dyDescent="0.2">
      <c r="A207" s="157"/>
      <c r="B207" s="158"/>
      <c r="C207" s="191" t="s">
        <v>225</v>
      </c>
      <c r="D207" s="165"/>
      <c r="E207" s="166">
        <v>1.4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171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 x14ac:dyDescent="0.2">
      <c r="A208" s="157"/>
      <c r="B208" s="158"/>
      <c r="C208" s="191" t="s">
        <v>226</v>
      </c>
      <c r="D208" s="165"/>
      <c r="E208" s="166">
        <v>6.1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171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3" x14ac:dyDescent="0.2">
      <c r="A209" s="157"/>
      <c r="B209" s="158"/>
      <c r="C209" s="191" t="s">
        <v>227</v>
      </c>
      <c r="D209" s="165"/>
      <c r="E209" s="166">
        <v>9.6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171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3" x14ac:dyDescent="0.2">
      <c r="A210" s="157"/>
      <c r="B210" s="158"/>
      <c r="C210" s="191" t="s">
        <v>228</v>
      </c>
      <c r="D210" s="165"/>
      <c r="E210" s="166">
        <v>17.2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171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3" x14ac:dyDescent="0.2">
      <c r="A211" s="157"/>
      <c r="B211" s="158"/>
      <c r="C211" s="191" t="s">
        <v>233</v>
      </c>
      <c r="D211" s="165"/>
      <c r="E211" s="166">
        <v>64.400000000000006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171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3" x14ac:dyDescent="0.2">
      <c r="A212" s="157"/>
      <c r="B212" s="158"/>
      <c r="C212" s="191" t="s">
        <v>299</v>
      </c>
      <c r="D212" s="165"/>
      <c r="E212" s="166">
        <v>29.2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171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3" x14ac:dyDescent="0.2">
      <c r="A213" s="157"/>
      <c r="B213" s="158"/>
      <c r="C213" s="191" t="s">
        <v>234</v>
      </c>
      <c r="D213" s="165"/>
      <c r="E213" s="166">
        <v>94.9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171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91" t="s">
        <v>235</v>
      </c>
      <c r="D214" s="165"/>
      <c r="E214" s="166">
        <v>30.5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171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3" x14ac:dyDescent="0.2">
      <c r="A215" s="157"/>
      <c r="B215" s="158"/>
      <c r="C215" s="191" t="s">
        <v>236</v>
      </c>
      <c r="D215" s="165"/>
      <c r="E215" s="166">
        <v>28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171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3" x14ac:dyDescent="0.2">
      <c r="A216" s="157"/>
      <c r="B216" s="158"/>
      <c r="C216" s="191" t="s">
        <v>237</v>
      </c>
      <c r="D216" s="165"/>
      <c r="E216" s="166">
        <v>8.5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171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3" x14ac:dyDescent="0.2">
      <c r="A217" s="157"/>
      <c r="B217" s="158"/>
      <c r="C217" s="191" t="s">
        <v>238</v>
      </c>
      <c r="D217" s="165"/>
      <c r="E217" s="166">
        <v>1.2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171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3" x14ac:dyDescent="0.2">
      <c r="A218" s="157"/>
      <c r="B218" s="158"/>
      <c r="C218" s="191" t="s">
        <v>239</v>
      </c>
      <c r="D218" s="165"/>
      <c r="E218" s="166">
        <v>2.2999999999999998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50"/>
      <c r="AA218" s="150"/>
      <c r="AB218" s="150"/>
      <c r="AC218" s="150"/>
      <c r="AD218" s="150"/>
      <c r="AE218" s="150"/>
      <c r="AF218" s="150"/>
      <c r="AG218" s="150" t="s">
        <v>171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3" x14ac:dyDescent="0.2">
      <c r="A219" s="157"/>
      <c r="B219" s="158"/>
      <c r="C219" s="191" t="s">
        <v>240</v>
      </c>
      <c r="D219" s="165"/>
      <c r="E219" s="166">
        <v>9.5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171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3" x14ac:dyDescent="0.2">
      <c r="A220" s="157"/>
      <c r="B220" s="158"/>
      <c r="C220" s="191" t="s">
        <v>241</v>
      </c>
      <c r="D220" s="165"/>
      <c r="E220" s="166">
        <v>0.5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50"/>
      <c r="AA220" s="150"/>
      <c r="AB220" s="150"/>
      <c r="AC220" s="150"/>
      <c r="AD220" s="150"/>
      <c r="AE220" s="150"/>
      <c r="AF220" s="150"/>
      <c r="AG220" s="150" t="s">
        <v>171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3" x14ac:dyDescent="0.2">
      <c r="A221" s="157"/>
      <c r="B221" s="158"/>
      <c r="C221" s="191" t="s">
        <v>242</v>
      </c>
      <c r="D221" s="165"/>
      <c r="E221" s="166">
        <v>3.9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50"/>
      <c r="AA221" s="150"/>
      <c r="AB221" s="150"/>
      <c r="AC221" s="150"/>
      <c r="AD221" s="150"/>
      <c r="AE221" s="150"/>
      <c r="AF221" s="150"/>
      <c r="AG221" s="150" t="s">
        <v>171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3" x14ac:dyDescent="0.2">
      <c r="A222" s="157"/>
      <c r="B222" s="158"/>
      <c r="C222" s="191" t="s">
        <v>243</v>
      </c>
      <c r="D222" s="165"/>
      <c r="E222" s="166">
        <v>3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50"/>
      <c r="AA222" s="150"/>
      <c r="AB222" s="150"/>
      <c r="AC222" s="150"/>
      <c r="AD222" s="150"/>
      <c r="AE222" s="150"/>
      <c r="AF222" s="150"/>
      <c r="AG222" s="150" t="s">
        <v>171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3" x14ac:dyDescent="0.2">
      <c r="A223" s="157"/>
      <c r="B223" s="158"/>
      <c r="C223" s="191" t="s">
        <v>244</v>
      </c>
      <c r="D223" s="165"/>
      <c r="E223" s="166">
        <v>10.3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171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3" x14ac:dyDescent="0.2">
      <c r="A224" s="157"/>
      <c r="B224" s="158"/>
      <c r="C224" s="191" t="s">
        <v>245</v>
      </c>
      <c r="D224" s="165"/>
      <c r="E224" s="166">
        <v>4.8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50"/>
      <c r="AA224" s="150"/>
      <c r="AB224" s="150"/>
      <c r="AC224" s="150"/>
      <c r="AD224" s="150"/>
      <c r="AE224" s="150"/>
      <c r="AF224" s="150"/>
      <c r="AG224" s="150" t="s">
        <v>171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3" x14ac:dyDescent="0.2">
      <c r="A225" s="157"/>
      <c r="B225" s="158"/>
      <c r="C225" s="191" t="s">
        <v>246</v>
      </c>
      <c r="D225" s="165"/>
      <c r="E225" s="166">
        <v>3.7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50"/>
      <c r="AA225" s="150"/>
      <c r="AB225" s="150"/>
      <c r="AC225" s="150"/>
      <c r="AD225" s="150"/>
      <c r="AE225" s="150"/>
      <c r="AF225" s="150"/>
      <c r="AG225" s="150" t="s">
        <v>171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3" x14ac:dyDescent="0.2">
      <c r="A226" s="157"/>
      <c r="B226" s="158"/>
      <c r="C226" s="191" t="s">
        <v>247</v>
      </c>
      <c r="D226" s="165"/>
      <c r="E226" s="166">
        <v>3.8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171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6">
        <v>26</v>
      </c>
      <c r="B227" s="177" t="s">
        <v>340</v>
      </c>
      <c r="C227" s="190" t="s">
        <v>341</v>
      </c>
      <c r="D227" s="178" t="s">
        <v>287</v>
      </c>
      <c r="E227" s="179">
        <v>12</v>
      </c>
      <c r="F227" s="180"/>
      <c r="G227" s="181">
        <f>ROUND(E227*F227,2)</f>
        <v>0</v>
      </c>
      <c r="H227" s="161">
        <v>14.35</v>
      </c>
      <c r="I227" s="160">
        <f>ROUND(E227*H227,2)</f>
        <v>172.2</v>
      </c>
      <c r="J227" s="161">
        <v>328.15</v>
      </c>
      <c r="K227" s="160">
        <f>ROUND(E227*J227,2)</f>
        <v>3937.8</v>
      </c>
      <c r="L227" s="160">
        <v>21</v>
      </c>
      <c r="M227" s="160">
        <f>G227*(1+L227/100)</f>
        <v>0</v>
      </c>
      <c r="N227" s="159">
        <v>4.8999999999999998E-4</v>
      </c>
      <c r="O227" s="159">
        <f>ROUND(E227*N227,2)</f>
        <v>0.01</v>
      </c>
      <c r="P227" s="159">
        <v>3.1E-2</v>
      </c>
      <c r="Q227" s="159">
        <f>ROUND(E227*P227,2)</f>
        <v>0.37</v>
      </c>
      <c r="R227" s="160"/>
      <c r="S227" s="160" t="s">
        <v>164</v>
      </c>
      <c r="T227" s="160" t="s">
        <v>164</v>
      </c>
      <c r="U227" s="160">
        <v>0.77200000000000002</v>
      </c>
      <c r="V227" s="160">
        <f>ROUND(E227*U227,2)</f>
        <v>9.26</v>
      </c>
      <c r="W227" s="160"/>
      <c r="X227" s="160" t="s">
        <v>165</v>
      </c>
      <c r="Y227" s="160" t="s">
        <v>166</v>
      </c>
      <c r="Z227" s="150"/>
      <c r="AA227" s="150"/>
      <c r="AB227" s="150"/>
      <c r="AC227" s="150"/>
      <c r="AD227" s="150"/>
      <c r="AE227" s="150"/>
      <c r="AF227" s="150"/>
      <c r="AG227" s="150" t="s">
        <v>167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2" x14ac:dyDescent="0.2">
      <c r="A228" s="157"/>
      <c r="B228" s="158"/>
      <c r="C228" s="266" t="s">
        <v>342</v>
      </c>
      <c r="D228" s="267"/>
      <c r="E228" s="267"/>
      <c r="F228" s="267"/>
      <c r="G228" s="267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169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6">
        <v>27</v>
      </c>
      <c r="B229" s="177" t="s">
        <v>343</v>
      </c>
      <c r="C229" s="190" t="s">
        <v>344</v>
      </c>
      <c r="D229" s="178" t="s">
        <v>218</v>
      </c>
      <c r="E229" s="179">
        <v>14.9</v>
      </c>
      <c r="F229" s="180"/>
      <c r="G229" s="181">
        <f>ROUND(E229*F229,2)</f>
        <v>0</v>
      </c>
      <c r="H229" s="161">
        <v>0</v>
      </c>
      <c r="I229" s="160">
        <f>ROUND(E229*H229,2)</f>
        <v>0</v>
      </c>
      <c r="J229" s="161">
        <v>137</v>
      </c>
      <c r="K229" s="160">
        <f>ROUND(E229*J229,2)</f>
        <v>2041.3</v>
      </c>
      <c r="L229" s="160">
        <v>21</v>
      </c>
      <c r="M229" s="160">
        <f>G229*(1+L229/100)</f>
        <v>0</v>
      </c>
      <c r="N229" s="159">
        <v>0</v>
      </c>
      <c r="O229" s="159">
        <f>ROUND(E229*N229,2)</f>
        <v>0</v>
      </c>
      <c r="P229" s="159">
        <v>0.05</v>
      </c>
      <c r="Q229" s="159">
        <f>ROUND(E229*P229,2)</f>
        <v>0.75</v>
      </c>
      <c r="R229" s="160"/>
      <c r="S229" s="160" t="s">
        <v>164</v>
      </c>
      <c r="T229" s="160" t="s">
        <v>164</v>
      </c>
      <c r="U229" s="160">
        <v>0.33</v>
      </c>
      <c r="V229" s="160">
        <f>ROUND(E229*U229,2)</f>
        <v>4.92</v>
      </c>
      <c r="W229" s="160"/>
      <c r="X229" s="160" t="s">
        <v>165</v>
      </c>
      <c r="Y229" s="160" t="s">
        <v>166</v>
      </c>
      <c r="Z229" s="150"/>
      <c r="AA229" s="150"/>
      <c r="AB229" s="150"/>
      <c r="AC229" s="150"/>
      <c r="AD229" s="150"/>
      <c r="AE229" s="150"/>
      <c r="AF229" s="150"/>
      <c r="AG229" s="150" t="s">
        <v>167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2" x14ac:dyDescent="0.2">
      <c r="A230" s="157"/>
      <c r="B230" s="158"/>
      <c r="C230" s="191" t="s">
        <v>345</v>
      </c>
      <c r="D230" s="165"/>
      <c r="E230" s="166">
        <v>14.9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171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76">
        <v>28</v>
      </c>
      <c r="B231" s="177" t="s">
        <v>346</v>
      </c>
      <c r="C231" s="190" t="s">
        <v>347</v>
      </c>
      <c r="D231" s="178" t="s">
        <v>218</v>
      </c>
      <c r="E231" s="179">
        <v>40.095999999999997</v>
      </c>
      <c r="F231" s="180"/>
      <c r="G231" s="181">
        <f>ROUND(E231*F231,2)</f>
        <v>0</v>
      </c>
      <c r="H231" s="161">
        <v>0</v>
      </c>
      <c r="I231" s="160">
        <f>ROUND(E231*H231,2)</f>
        <v>0</v>
      </c>
      <c r="J231" s="161">
        <v>106</v>
      </c>
      <c r="K231" s="160">
        <f>ROUND(E231*J231,2)</f>
        <v>4250.18</v>
      </c>
      <c r="L231" s="160">
        <v>21</v>
      </c>
      <c r="M231" s="160">
        <f>G231*(1+L231/100)</f>
        <v>0</v>
      </c>
      <c r="N231" s="159">
        <v>0</v>
      </c>
      <c r="O231" s="159">
        <f>ROUND(E231*N231,2)</f>
        <v>0</v>
      </c>
      <c r="P231" s="159">
        <v>4.5999999999999999E-2</v>
      </c>
      <c r="Q231" s="159">
        <f>ROUND(E231*P231,2)</f>
        <v>1.84</v>
      </c>
      <c r="R231" s="160"/>
      <c r="S231" s="160" t="s">
        <v>164</v>
      </c>
      <c r="T231" s="160" t="s">
        <v>219</v>
      </c>
      <c r="U231" s="160">
        <v>0.26</v>
      </c>
      <c r="V231" s="160">
        <f>ROUND(E231*U231,2)</f>
        <v>10.42</v>
      </c>
      <c r="W231" s="160"/>
      <c r="X231" s="160" t="s">
        <v>165</v>
      </c>
      <c r="Y231" s="160" t="s">
        <v>166</v>
      </c>
      <c r="Z231" s="150"/>
      <c r="AA231" s="150"/>
      <c r="AB231" s="150"/>
      <c r="AC231" s="150"/>
      <c r="AD231" s="150"/>
      <c r="AE231" s="150"/>
      <c r="AF231" s="150"/>
      <c r="AG231" s="150" t="s">
        <v>167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2" x14ac:dyDescent="0.2">
      <c r="A232" s="157"/>
      <c r="B232" s="158"/>
      <c r="C232" s="266" t="s">
        <v>348</v>
      </c>
      <c r="D232" s="267"/>
      <c r="E232" s="267"/>
      <c r="F232" s="267"/>
      <c r="G232" s="267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169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2.5" outlineLevel="2" x14ac:dyDescent="0.2">
      <c r="A233" s="157"/>
      <c r="B233" s="158"/>
      <c r="C233" s="191" t="s">
        <v>349</v>
      </c>
      <c r="D233" s="165"/>
      <c r="E233" s="166">
        <v>40.095999999999997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50"/>
      <c r="AA233" s="150"/>
      <c r="AB233" s="150"/>
      <c r="AC233" s="150"/>
      <c r="AD233" s="150"/>
      <c r="AE233" s="150"/>
      <c r="AF233" s="150"/>
      <c r="AG233" s="150" t="s">
        <v>171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x14ac:dyDescent="0.2">
      <c r="A234" s="169" t="s">
        <v>159</v>
      </c>
      <c r="B234" s="170" t="s">
        <v>102</v>
      </c>
      <c r="C234" s="189" t="s">
        <v>103</v>
      </c>
      <c r="D234" s="171"/>
      <c r="E234" s="172"/>
      <c r="F234" s="173"/>
      <c r="G234" s="174">
        <f>SUMIF(AG235:AG235,"&lt;&gt;NOR",G235:G235)</f>
        <v>0</v>
      </c>
      <c r="H234" s="168"/>
      <c r="I234" s="168">
        <f>SUM(I235:I235)</f>
        <v>0</v>
      </c>
      <c r="J234" s="168"/>
      <c r="K234" s="168">
        <f>SUM(K235:K235)</f>
        <v>530615.23</v>
      </c>
      <c r="L234" s="168"/>
      <c r="M234" s="168">
        <f>SUM(M235:M235)</f>
        <v>0</v>
      </c>
      <c r="N234" s="167"/>
      <c r="O234" s="167">
        <f>SUM(O235:O235)</f>
        <v>0</v>
      </c>
      <c r="P234" s="167"/>
      <c r="Q234" s="167">
        <f>SUM(Q235:Q235)</f>
        <v>0</v>
      </c>
      <c r="R234" s="168"/>
      <c r="S234" s="168"/>
      <c r="T234" s="168"/>
      <c r="U234" s="168"/>
      <c r="V234" s="168">
        <f>SUM(V235:V235)</f>
        <v>1088.05</v>
      </c>
      <c r="W234" s="168"/>
      <c r="X234" s="168"/>
      <c r="Y234" s="168"/>
      <c r="AG234" t="s">
        <v>160</v>
      </c>
    </row>
    <row r="235" spans="1:60" outlineLevel="1" x14ac:dyDescent="0.2">
      <c r="A235" s="182">
        <v>29</v>
      </c>
      <c r="B235" s="183" t="s">
        <v>350</v>
      </c>
      <c r="C235" s="192" t="s">
        <v>351</v>
      </c>
      <c r="D235" s="184" t="s">
        <v>214</v>
      </c>
      <c r="E235" s="185">
        <v>1277.05231</v>
      </c>
      <c r="F235" s="186"/>
      <c r="G235" s="187">
        <f>ROUND(E235*F235,2)</f>
        <v>0</v>
      </c>
      <c r="H235" s="161">
        <v>0</v>
      </c>
      <c r="I235" s="160">
        <f>ROUND(E235*H235,2)</f>
        <v>0</v>
      </c>
      <c r="J235" s="161">
        <v>415.5</v>
      </c>
      <c r="K235" s="160">
        <f>ROUND(E235*J235,2)</f>
        <v>530615.23</v>
      </c>
      <c r="L235" s="160">
        <v>21</v>
      </c>
      <c r="M235" s="160">
        <f>G235*(1+L235/100)</f>
        <v>0</v>
      </c>
      <c r="N235" s="159">
        <v>0</v>
      </c>
      <c r="O235" s="159">
        <f>ROUND(E235*N235,2)</f>
        <v>0</v>
      </c>
      <c r="P235" s="159">
        <v>0</v>
      </c>
      <c r="Q235" s="159">
        <f>ROUND(E235*P235,2)</f>
        <v>0</v>
      </c>
      <c r="R235" s="160"/>
      <c r="S235" s="160" t="s">
        <v>164</v>
      </c>
      <c r="T235" s="160" t="s">
        <v>219</v>
      </c>
      <c r="U235" s="160">
        <v>0.85199999999999998</v>
      </c>
      <c r="V235" s="160">
        <f>ROUND(E235*U235,2)</f>
        <v>1088.05</v>
      </c>
      <c r="W235" s="160"/>
      <c r="X235" s="160" t="s">
        <v>352</v>
      </c>
      <c r="Y235" s="160" t="s">
        <v>166</v>
      </c>
      <c r="Z235" s="150"/>
      <c r="AA235" s="150"/>
      <c r="AB235" s="150"/>
      <c r="AC235" s="150"/>
      <c r="AD235" s="150"/>
      <c r="AE235" s="150"/>
      <c r="AF235" s="150"/>
      <c r="AG235" s="150" t="s">
        <v>353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x14ac:dyDescent="0.2">
      <c r="A236" s="169" t="s">
        <v>159</v>
      </c>
      <c r="B236" s="170" t="s">
        <v>104</v>
      </c>
      <c r="C236" s="189" t="s">
        <v>105</v>
      </c>
      <c r="D236" s="171"/>
      <c r="E236" s="172"/>
      <c r="F236" s="173"/>
      <c r="G236" s="174">
        <f>SUMIF(AG237:AG281,"&lt;&gt;NOR",G237:G281)</f>
        <v>0</v>
      </c>
      <c r="H236" s="168"/>
      <c r="I236" s="168">
        <f>SUM(I237:I281)</f>
        <v>13783.48</v>
      </c>
      <c r="J236" s="168"/>
      <c r="K236" s="168">
        <f>SUM(K237:K281)</f>
        <v>40144.699999999997</v>
      </c>
      <c r="L236" s="168"/>
      <c r="M236" s="168">
        <f>SUM(M237:M281)</f>
        <v>0</v>
      </c>
      <c r="N236" s="167"/>
      <c r="O236" s="167">
        <f>SUM(O237:O281)</f>
        <v>0.23</v>
      </c>
      <c r="P236" s="167"/>
      <c r="Q236" s="167">
        <f>SUM(Q237:Q281)</f>
        <v>1.78</v>
      </c>
      <c r="R236" s="168"/>
      <c r="S236" s="168"/>
      <c r="T236" s="168"/>
      <c r="U236" s="168"/>
      <c r="V236" s="168">
        <f>SUM(V237:V281)</f>
        <v>38.49</v>
      </c>
      <c r="W236" s="168"/>
      <c r="X236" s="168"/>
      <c r="Y236" s="168"/>
      <c r="AG236" t="s">
        <v>160</v>
      </c>
    </row>
    <row r="237" spans="1:60" ht="22.5" outlineLevel="1" x14ac:dyDescent="0.2">
      <c r="A237" s="176">
        <v>30</v>
      </c>
      <c r="B237" s="177" t="s">
        <v>354</v>
      </c>
      <c r="C237" s="190" t="s">
        <v>355</v>
      </c>
      <c r="D237" s="178" t="s">
        <v>218</v>
      </c>
      <c r="E237" s="179">
        <v>16.600000000000001</v>
      </c>
      <c r="F237" s="180"/>
      <c r="G237" s="181">
        <f>ROUND(E237*F237,2)</f>
        <v>0</v>
      </c>
      <c r="H237" s="161">
        <v>482.18</v>
      </c>
      <c r="I237" s="160">
        <f>ROUND(E237*H237,2)</f>
        <v>8004.19</v>
      </c>
      <c r="J237" s="161">
        <v>118.82</v>
      </c>
      <c r="K237" s="160">
        <f>ROUND(E237*J237,2)</f>
        <v>1972.41</v>
      </c>
      <c r="L237" s="160">
        <v>21</v>
      </c>
      <c r="M237" s="160">
        <f>G237*(1+L237/100)</f>
        <v>0</v>
      </c>
      <c r="N237" s="159">
        <v>5.7000000000000002E-3</v>
      </c>
      <c r="O237" s="159">
        <f>ROUND(E237*N237,2)</f>
        <v>0.09</v>
      </c>
      <c r="P237" s="159">
        <v>0</v>
      </c>
      <c r="Q237" s="159">
        <f>ROUND(E237*P237,2)</f>
        <v>0</v>
      </c>
      <c r="R237" s="160"/>
      <c r="S237" s="160" t="s">
        <v>164</v>
      </c>
      <c r="T237" s="160" t="s">
        <v>219</v>
      </c>
      <c r="U237" s="160">
        <v>0.23</v>
      </c>
      <c r="V237" s="160">
        <f>ROUND(E237*U237,2)</f>
        <v>3.82</v>
      </c>
      <c r="W237" s="160"/>
      <c r="X237" s="160" t="s">
        <v>165</v>
      </c>
      <c r="Y237" s="160" t="s">
        <v>166</v>
      </c>
      <c r="Z237" s="150"/>
      <c r="AA237" s="150"/>
      <c r="AB237" s="150"/>
      <c r="AC237" s="150"/>
      <c r="AD237" s="150"/>
      <c r="AE237" s="150"/>
      <c r="AF237" s="150"/>
      <c r="AG237" s="150" t="s">
        <v>167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2" x14ac:dyDescent="0.2">
      <c r="A238" s="157"/>
      <c r="B238" s="158"/>
      <c r="C238" s="191" t="s">
        <v>224</v>
      </c>
      <c r="D238" s="165"/>
      <c r="E238" s="166">
        <v>6.3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171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3" x14ac:dyDescent="0.2">
      <c r="A239" s="157"/>
      <c r="B239" s="158"/>
      <c r="C239" s="191" t="s">
        <v>225</v>
      </c>
      <c r="D239" s="165"/>
      <c r="E239" s="166">
        <v>1.4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171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3" x14ac:dyDescent="0.2">
      <c r="A240" s="157"/>
      <c r="B240" s="158"/>
      <c r="C240" s="191" t="s">
        <v>226</v>
      </c>
      <c r="D240" s="165"/>
      <c r="E240" s="166">
        <v>6.1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50"/>
      <c r="AA240" s="150"/>
      <c r="AB240" s="150"/>
      <c r="AC240" s="150"/>
      <c r="AD240" s="150"/>
      <c r="AE240" s="150"/>
      <c r="AF240" s="150"/>
      <c r="AG240" s="150" t="s">
        <v>171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3" x14ac:dyDescent="0.2">
      <c r="A241" s="157"/>
      <c r="B241" s="158"/>
      <c r="C241" s="191" t="s">
        <v>248</v>
      </c>
      <c r="D241" s="165"/>
      <c r="E241" s="166">
        <v>2.8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50"/>
      <c r="AA241" s="150"/>
      <c r="AB241" s="150"/>
      <c r="AC241" s="150"/>
      <c r="AD241" s="150"/>
      <c r="AE241" s="150"/>
      <c r="AF241" s="150"/>
      <c r="AG241" s="150" t="s">
        <v>171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ht="22.5" outlineLevel="1" x14ac:dyDescent="0.2">
      <c r="A242" s="176">
        <v>31</v>
      </c>
      <c r="B242" s="177" t="s">
        <v>356</v>
      </c>
      <c r="C242" s="190" t="s">
        <v>357</v>
      </c>
      <c r="D242" s="178" t="s">
        <v>218</v>
      </c>
      <c r="E242" s="179">
        <v>366.5</v>
      </c>
      <c r="F242" s="180"/>
      <c r="G242" s="181">
        <f>ROUND(E242*F242,2)</f>
        <v>0</v>
      </c>
      <c r="H242" s="161">
        <v>0</v>
      </c>
      <c r="I242" s="160">
        <f>ROUND(E242*H242,2)</f>
        <v>0</v>
      </c>
      <c r="J242" s="161">
        <v>20.7</v>
      </c>
      <c r="K242" s="160">
        <f>ROUND(E242*J242,2)</f>
        <v>7586.55</v>
      </c>
      <c r="L242" s="160">
        <v>21</v>
      </c>
      <c r="M242" s="160">
        <f>G242*(1+L242/100)</f>
        <v>0</v>
      </c>
      <c r="N242" s="159">
        <v>0</v>
      </c>
      <c r="O242" s="159">
        <f>ROUND(E242*N242,2)</f>
        <v>0</v>
      </c>
      <c r="P242" s="159">
        <v>4.8700000000000002E-3</v>
      </c>
      <c r="Q242" s="159">
        <f>ROUND(E242*P242,2)</f>
        <v>1.78</v>
      </c>
      <c r="R242" s="160"/>
      <c r="S242" s="160" t="s">
        <v>164</v>
      </c>
      <c r="T242" s="160" t="s">
        <v>164</v>
      </c>
      <c r="U242" s="160">
        <v>0.04</v>
      </c>
      <c r="V242" s="160">
        <f>ROUND(E242*U242,2)</f>
        <v>14.66</v>
      </c>
      <c r="W242" s="160"/>
      <c r="X242" s="160" t="s">
        <v>165</v>
      </c>
      <c r="Y242" s="160" t="s">
        <v>166</v>
      </c>
      <c r="Z242" s="150"/>
      <c r="AA242" s="150"/>
      <c r="AB242" s="150"/>
      <c r="AC242" s="150"/>
      <c r="AD242" s="150"/>
      <c r="AE242" s="150"/>
      <c r="AF242" s="150"/>
      <c r="AG242" s="150" t="s">
        <v>167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2" x14ac:dyDescent="0.2">
      <c r="A243" s="157"/>
      <c r="B243" s="158"/>
      <c r="C243" s="191" t="s">
        <v>223</v>
      </c>
      <c r="D243" s="165"/>
      <c r="E243" s="166">
        <v>27.4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171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3" x14ac:dyDescent="0.2">
      <c r="A244" s="157"/>
      <c r="B244" s="158"/>
      <c r="C244" s="191" t="s">
        <v>224</v>
      </c>
      <c r="D244" s="165"/>
      <c r="E244" s="166">
        <v>6.3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50"/>
      <c r="AA244" s="150"/>
      <c r="AB244" s="150"/>
      <c r="AC244" s="150"/>
      <c r="AD244" s="150"/>
      <c r="AE244" s="150"/>
      <c r="AF244" s="150"/>
      <c r="AG244" s="150" t="s">
        <v>171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3" x14ac:dyDescent="0.2">
      <c r="A245" s="157"/>
      <c r="B245" s="158"/>
      <c r="C245" s="191" t="s">
        <v>225</v>
      </c>
      <c r="D245" s="165"/>
      <c r="E245" s="166">
        <v>1.4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171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3" x14ac:dyDescent="0.2">
      <c r="A246" s="157"/>
      <c r="B246" s="158"/>
      <c r="C246" s="191" t="s">
        <v>226</v>
      </c>
      <c r="D246" s="165"/>
      <c r="E246" s="166">
        <v>6.1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171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3" x14ac:dyDescent="0.2">
      <c r="A247" s="157"/>
      <c r="B247" s="158"/>
      <c r="C247" s="191" t="s">
        <v>227</v>
      </c>
      <c r="D247" s="165"/>
      <c r="E247" s="166">
        <v>9.6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50"/>
      <c r="AA247" s="150"/>
      <c r="AB247" s="150"/>
      <c r="AC247" s="150"/>
      <c r="AD247" s="150"/>
      <c r="AE247" s="150"/>
      <c r="AF247" s="150"/>
      <c r="AG247" s="150" t="s">
        <v>171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3" x14ac:dyDescent="0.2">
      <c r="A248" s="157"/>
      <c r="B248" s="158"/>
      <c r="C248" s="191" t="s">
        <v>228</v>
      </c>
      <c r="D248" s="165"/>
      <c r="E248" s="166">
        <v>17.2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50"/>
      <c r="AA248" s="150"/>
      <c r="AB248" s="150"/>
      <c r="AC248" s="150"/>
      <c r="AD248" s="150"/>
      <c r="AE248" s="150"/>
      <c r="AF248" s="150"/>
      <c r="AG248" s="150" t="s">
        <v>171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3" x14ac:dyDescent="0.2">
      <c r="A249" s="157"/>
      <c r="B249" s="158"/>
      <c r="C249" s="191" t="s">
        <v>233</v>
      </c>
      <c r="D249" s="165"/>
      <c r="E249" s="166">
        <v>64.400000000000006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50"/>
      <c r="AA249" s="150"/>
      <c r="AB249" s="150"/>
      <c r="AC249" s="150"/>
      <c r="AD249" s="150"/>
      <c r="AE249" s="150"/>
      <c r="AF249" s="150"/>
      <c r="AG249" s="150" t="s">
        <v>171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3" x14ac:dyDescent="0.2">
      <c r="A250" s="157"/>
      <c r="B250" s="158"/>
      <c r="C250" s="191" t="s">
        <v>299</v>
      </c>
      <c r="D250" s="165"/>
      <c r="E250" s="166">
        <v>29.2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50"/>
      <c r="AA250" s="150"/>
      <c r="AB250" s="150"/>
      <c r="AC250" s="150"/>
      <c r="AD250" s="150"/>
      <c r="AE250" s="150"/>
      <c r="AF250" s="150"/>
      <c r="AG250" s="150" t="s">
        <v>171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3" x14ac:dyDescent="0.2">
      <c r="A251" s="157"/>
      <c r="B251" s="158"/>
      <c r="C251" s="191" t="s">
        <v>234</v>
      </c>
      <c r="D251" s="165"/>
      <c r="E251" s="166">
        <v>94.9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50"/>
      <c r="AA251" s="150"/>
      <c r="AB251" s="150"/>
      <c r="AC251" s="150"/>
      <c r="AD251" s="150"/>
      <c r="AE251" s="150"/>
      <c r="AF251" s="150"/>
      <c r="AG251" s="150" t="s">
        <v>171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3" x14ac:dyDescent="0.2">
      <c r="A252" s="157"/>
      <c r="B252" s="158"/>
      <c r="C252" s="191" t="s">
        <v>235</v>
      </c>
      <c r="D252" s="165"/>
      <c r="E252" s="166">
        <v>30.5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50"/>
      <c r="AA252" s="150"/>
      <c r="AB252" s="150"/>
      <c r="AC252" s="150"/>
      <c r="AD252" s="150"/>
      <c r="AE252" s="150"/>
      <c r="AF252" s="150"/>
      <c r="AG252" s="150" t="s">
        <v>171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3" x14ac:dyDescent="0.2">
      <c r="A253" s="157"/>
      <c r="B253" s="158"/>
      <c r="C253" s="191" t="s">
        <v>236</v>
      </c>
      <c r="D253" s="165"/>
      <c r="E253" s="166">
        <v>28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60"/>
      <c r="Z253" s="150"/>
      <c r="AA253" s="150"/>
      <c r="AB253" s="150"/>
      <c r="AC253" s="150"/>
      <c r="AD253" s="150"/>
      <c r="AE253" s="150"/>
      <c r="AF253" s="150"/>
      <c r="AG253" s="150" t="s">
        <v>171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3" x14ac:dyDescent="0.2">
      <c r="A254" s="157"/>
      <c r="B254" s="158"/>
      <c r="C254" s="191" t="s">
        <v>237</v>
      </c>
      <c r="D254" s="165"/>
      <c r="E254" s="166">
        <v>8.5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171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3" x14ac:dyDescent="0.2">
      <c r="A255" s="157"/>
      <c r="B255" s="158"/>
      <c r="C255" s="191" t="s">
        <v>238</v>
      </c>
      <c r="D255" s="165"/>
      <c r="E255" s="166">
        <v>1.2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50"/>
      <c r="AA255" s="150"/>
      <c r="AB255" s="150"/>
      <c r="AC255" s="150"/>
      <c r="AD255" s="150"/>
      <c r="AE255" s="150"/>
      <c r="AF255" s="150"/>
      <c r="AG255" s="150" t="s">
        <v>171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3" x14ac:dyDescent="0.2">
      <c r="A256" s="157"/>
      <c r="B256" s="158"/>
      <c r="C256" s="191" t="s">
        <v>239</v>
      </c>
      <c r="D256" s="165"/>
      <c r="E256" s="166">
        <v>2.2999999999999998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50"/>
      <c r="AA256" s="150"/>
      <c r="AB256" s="150"/>
      <c r="AC256" s="150"/>
      <c r="AD256" s="150"/>
      <c r="AE256" s="150"/>
      <c r="AF256" s="150"/>
      <c r="AG256" s="150" t="s">
        <v>171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3" x14ac:dyDescent="0.2">
      <c r="A257" s="157"/>
      <c r="B257" s="158"/>
      <c r="C257" s="191" t="s">
        <v>240</v>
      </c>
      <c r="D257" s="165"/>
      <c r="E257" s="166">
        <v>9.5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50"/>
      <c r="AA257" s="150"/>
      <c r="AB257" s="150"/>
      <c r="AC257" s="150"/>
      <c r="AD257" s="150"/>
      <c r="AE257" s="150"/>
      <c r="AF257" s="150"/>
      <c r="AG257" s="150" t="s">
        <v>171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3" x14ac:dyDescent="0.2">
      <c r="A258" s="157"/>
      <c r="B258" s="158"/>
      <c r="C258" s="191" t="s">
        <v>241</v>
      </c>
      <c r="D258" s="165"/>
      <c r="E258" s="166">
        <v>0.5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50"/>
      <c r="AA258" s="150"/>
      <c r="AB258" s="150"/>
      <c r="AC258" s="150"/>
      <c r="AD258" s="150"/>
      <c r="AE258" s="150"/>
      <c r="AF258" s="150"/>
      <c r="AG258" s="150" t="s">
        <v>171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3" x14ac:dyDescent="0.2">
      <c r="A259" s="157"/>
      <c r="B259" s="158"/>
      <c r="C259" s="191" t="s">
        <v>242</v>
      </c>
      <c r="D259" s="165"/>
      <c r="E259" s="166">
        <v>3.9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171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3" x14ac:dyDescent="0.2">
      <c r="A260" s="157"/>
      <c r="B260" s="158"/>
      <c r="C260" s="191" t="s">
        <v>243</v>
      </c>
      <c r="D260" s="165"/>
      <c r="E260" s="166">
        <v>3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50"/>
      <c r="AA260" s="150"/>
      <c r="AB260" s="150"/>
      <c r="AC260" s="150"/>
      <c r="AD260" s="150"/>
      <c r="AE260" s="150"/>
      <c r="AF260" s="150"/>
      <c r="AG260" s="150" t="s">
        <v>171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3" x14ac:dyDescent="0.2">
      <c r="A261" s="157"/>
      <c r="B261" s="158"/>
      <c r="C261" s="191" t="s">
        <v>244</v>
      </c>
      <c r="D261" s="165"/>
      <c r="E261" s="166">
        <v>10.3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50"/>
      <c r="AA261" s="150"/>
      <c r="AB261" s="150"/>
      <c r="AC261" s="150"/>
      <c r="AD261" s="150"/>
      <c r="AE261" s="150"/>
      <c r="AF261" s="150"/>
      <c r="AG261" s="150" t="s">
        <v>171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3" x14ac:dyDescent="0.2">
      <c r="A262" s="157"/>
      <c r="B262" s="158"/>
      <c r="C262" s="191" t="s">
        <v>245</v>
      </c>
      <c r="D262" s="165"/>
      <c r="E262" s="166">
        <v>4.8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50"/>
      <c r="AA262" s="150"/>
      <c r="AB262" s="150"/>
      <c r="AC262" s="150"/>
      <c r="AD262" s="150"/>
      <c r="AE262" s="150"/>
      <c r="AF262" s="150"/>
      <c r="AG262" s="150" t="s">
        <v>171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3" x14ac:dyDescent="0.2">
      <c r="A263" s="157"/>
      <c r="B263" s="158"/>
      <c r="C263" s="191" t="s">
        <v>246</v>
      </c>
      <c r="D263" s="165"/>
      <c r="E263" s="166">
        <v>3.7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50"/>
      <c r="AA263" s="150"/>
      <c r="AB263" s="150"/>
      <c r="AC263" s="150"/>
      <c r="AD263" s="150"/>
      <c r="AE263" s="150"/>
      <c r="AF263" s="150"/>
      <c r="AG263" s="150" t="s">
        <v>171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3" x14ac:dyDescent="0.2">
      <c r="A264" s="157"/>
      <c r="B264" s="158"/>
      <c r="C264" s="191" t="s">
        <v>247</v>
      </c>
      <c r="D264" s="165"/>
      <c r="E264" s="166">
        <v>3.8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171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ht="22.5" outlineLevel="1" x14ac:dyDescent="0.2">
      <c r="A265" s="176">
        <v>32</v>
      </c>
      <c r="B265" s="177" t="s">
        <v>358</v>
      </c>
      <c r="C265" s="190" t="s">
        <v>359</v>
      </c>
      <c r="D265" s="178" t="s">
        <v>218</v>
      </c>
      <c r="E265" s="179">
        <v>10.5</v>
      </c>
      <c r="F265" s="180"/>
      <c r="G265" s="181">
        <f>ROUND(E265*F265,2)</f>
        <v>0</v>
      </c>
      <c r="H265" s="161">
        <v>0</v>
      </c>
      <c r="I265" s="160">
        <f>ROUND(E265*H265,2)</f>
        <v>0</v>
      </c>
      <c r="J265" s="161">
        <v>49.1</v>
      </c>
      <c r="K265" s="160">
        <f>ROUND(E265*J265,2)</f>
        <v>515.54999999999995</v>
      </c>
      <c r="L265" s="160">
        <v>21</v>
      </c>
      <c r="M265" s="160">
        <f>G265*(1+L265/100)</f>
        <v>0</v>
      </c>
      <c r="N265" s="159">
        <v>0</v>
      </c>
      <c r="O265" s="159">
        <f>ROUND(E265*N265,2)</f>
        <v>0</v>
      </c>
      <c r="P265" s="159">
        <v>0</v>
      </c>
      <c r="Q265" s="159">
        <f>ROUND(E265*P265,2)</f>
        <v>0</v>
      </c>
      <c r="R265" s="160"/>
      <c r="S265" s="160" t="s">
        <v>164</v>
      </c>
      <c r="T265" s="160" t="s">
        <v>219</v>
      </c>
      <c r="U265" s="160">
        <v>0.1</v>
      </c>
      <c r="V265" s="160">
        <f>ROUND(E265*U265,2)</f>
        <v>1.05</v>
      </c>
      <c r="W265" s="160"/>
      <c r="X265" s="160" t="s">
        <v>165</v>
      </c>
      <c r="Y265" s="160" t="s">
        <v>166</v>
      </c>
      <c r="Z265" s="150"/>
      <c r="AA265" s="150"/>
      <c r="AB265" s="150"/>
      <c r="AC265" s="150"/>
      <c r="AD265" s="150"/>
      <c r="AE265" s="150"/>
      <c r="AF265" s="150"/>
      <c r="AG265" s="150" t="s">
        <v>167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2" x14ac:dyDescent="0.2">
      <c r="A266" s="157"/>
      <c r="B266" s="158"/>
      <c r="C266" s="191" t="s">
        <v>360</v>
      </c>
      <c r="D266" s="165"/>
      <c r="E266" s="166">
        <v>10.5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50"/>
      <c r="AA266" s="150"/>
      <c r="AB266" s="150"/>
      <c r="AC266" s="150"/>
      <c r="AD266" s="150"/>
      <c r="AE266" s="150"/>
      <c r="AF266" s="150"/>
      <c r="AG266" s="150" t="s">
        <v>171</v>
      </c>
      <c r="AH266" s="150">
        <v>5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22.5" outlineLevel="1" x14ac:dyDescent="0.2">
      <c r="A267" s="176">
        <v>33</v>
      </c>
      <c r="B267" s="177" t="s">
        <v>361</v>
      </c>
      <c r="C267" s="190" t="s">
        <v>362</v>
      </c>
      <c r="D267" s="178" t="s">
        <v>218</v>
      </c>
      <c r="E267" s="179">
        <v>10.5</v>
      </c>
      <c r="F267" s="180"/>
      <c r="G267" s="181">
        <f>ROUND(E267*F267,2)</f>
        <v>0</v>
      </c>
      <c r="H267" s="161">
        <v>503.09</v>
      </c>
      <c r="I267" s="160">
        <f>ROUND(E267*H267,2)</f>
        <v>5282.45</v>
      </c>
      <c r="J267" s="161">
        <v>216.91</v>
      </c>
      <c r="K267" s="160">
        <f>ROUND(E267*J267,2)</f>
        <v>2277.56</v>
      </c>
      <c r="L267" s="160">
        <v>21</v>
      </c>
      <c r="M267" s="160">
        <f>G267*(1+L267/100)</f>
        <v>0</v>
      </c>
      <c r="N267" s="159">
        <v>3.6800000000000001E-3</v>
      </c>
      <c r="O267" s="159">
        <f>ROUND(E267*N267,2)</f>
        <v>0.04</v>
      </c>
      <c r="P267" s="159">
        <v>0</v>
      </c>
      <c r="Q267" s="159">
        <f>ROUND(E267*P267,2)</f>
        <v>0</v>
      </c>
      <c r="R267" s="160"/>
      <c r="S267" s="160" t="s">
        <v>164</v>
      </c>
      <c r="T267" s="160" t="s">
        <v>219</v>
      </c>
      <c r="U267" s="160">
        <v>0.39</v>
      </c>
      <c r="V267" s="160">
        <f>ROUND(E267*U267,2)</f>
        <v>4.0999999999999996</v>
      </c>
      <c r="W267" s="160"/>
      <c r="X267" s="160" t="s">
        <v>165</v>
      </c>
      <c r="Y267" s="160" t="s">
        <v>166</v>
      </c>
      <c r="Z267" s="150"/>
      <c r="AA267" s="150"/>
      <c r="AB267" s="150"/>
      <c r="AC267" s="150"/>
      <c r="AD267" s="150"/>
      <c r="AE267" s="150"/>
      <c r="AF267" s="150"/>
      <c r="AG267" s="150" t="s">
        <v>167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2" x14ac:dyDescent="0.2">
      <c r="A268" s="157"/>
      <c r="B268" s="158"/>
      <c r="C268" s="191" t="s">
        <v>363</v>
      </c>
      <c r="D268" s="165"/>
      <c r="E268" s="166">
        <v>3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50"/>
      <c r="AA268" s="150"/>
      <c r="AB268" s="150"/>
      <c r="AC268" s="150"/>
      <c r="AD268" s="150"/>
      <c r="AE268" s="150"/>
      <c r="AF268" s="150"/>
      <c r="AG268" s="150" t="s">
        <v>171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 x14ac:dyDescent="0.2">
      <c r="A269" s="157"/>
      <c r="B269" s="158"/>
      <c r="C269" s="191" t="s">
        <v>246</v>
      </c>
      <c r="D269" s="165"/>
      <c r="E269" s="166">
        <v>3.7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50"/>
      <c r="AA269" s="150"/>
      <c r="AB269" s="150"/>
      <c r="AC269" s="150"/>
      <c r="AD269" s="150"/>
      <c r="AE269" s="150"/>
      <c r="AF269" s="150"/>
      <c r="AG269" s="150" t="s">
        <v>171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3" x14ac:dyDescent="0.2">
      <c r="A270" s="157"/>
      <c r="B270" s="158"/>
      <c r="C270" s="191" t="s">
        <v>247</v>
      </c>
      <c r="D270" s="165"/>
      <c r="E270" s="166">
        <v>3.8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50"/>
      <c r="AA270" s="150"/>
      <c r="AB270" s="150"/>
      <c r="AC270" s="150"/>
      <c r="AD270" s="150"/>
      <c r="AE270" s="150"/>
      <c r="AF270" s="150"/>
      <c r="AG270" s="150" t="s">
        <v>171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76">
        <v>34</v>
      </c>
      <c r="B271" s="177" t="s">
        <v>364</v>
      </c>
      <c r="C271" s="190" t="s">
        <v>365</v>
      </c>
      <c r="D271" s="178" t="s">
        <v>218</v>
      </c>
      <c r="E271" s="179">
        <v>16.600000000000001</v>
      </c>
      <c r="F271" s="180"/>
      <c r="G271" s="181">
        <f>ROUND(E271*F271,2)</f>
        <v>0</v>
      </c>
      <c r="H271" s="161">
        <v>29.93</v>
      </c>
      <c r="I271" s="160">
        <f>ROUND(E271*H271,2)</f>
        <v>496.84</v>
      </c>
      <c r="J271" s="161">
        <v>20.67</v>
      </c>
      <c r="K271" s="160">
        <f>ROUND(E271*J271,2)</f>
        <v>343.12</v>
      </c>
      <c r="L271" s="160">
        <v>21</v>
      </c>
      <c r="M271" s="160">
        <f>G271*(1+L271/100)</f>
        <v>0</v>
      </c>
      <c r="N271" s="159">
        <v>8.3000000000000001E-4</v>
      </c>
      <c r="O271" s="159">
        <f>ROUND(E271*N271,2)</f>
        <v>0.01</v>
      </c>
      <c r="P271" s="159">
        <v>0</v>
      </c>
      <c r="Q271" s="159">
        <f>ROUND(E271*P271,2)</f>
        <v>0</v>
      </c>
      <c r="R271" s="160"/>
      <c r="S271" s="160" t="s">
        <v>164</v>
      </c>
      <c r="T271" s="160" t="s">
        <v>219</v>
      </c>
      <c r="U271" s="160">
        <v>0.04</v>
      </c>
      <c r="V271" s="160">
        <f>ROUND(E271*U271,2)</f>
        <v>0.66</v>
      </c>
      <c r="W271" s="160"/>
      <c r="X271" s="160" t="s">
        <v>165</v>
      </c>
      <c r="Y271" s="160" t="s">
        <v>166</v>
      </c>
      <c r="Z271" s="150"/>
      <c r="AA271" s="150"/>
      <c r="AB271" s="150"/>
      <c r="AC271" s="150"/>
      <c r="AD271" s="150"/>
      <c r="AE271" s="150"/>
      <c r="AF271" s="150"/>
      <c r="AG271" s="150" t="s">
        <v>366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2" x14ac:dyDescent="0.2">
      <c r="A272" s="157"/>
      <c r="B272" s="158"/>
      <c r="C272" s="191" t="s">
        <v>367</v>
      </c>
      <c r="D272" s="165"/>
      <c r="E272" s="166">
        <v>16.600000000000001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171</v>
      </c>
      <c r="AH272" s="150">
        <v>5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76">
        <v>35</v>
      </c>
      <c r="B273" s="177" t="s">
        <v>368</v>
      </c>
      <c r="C273" s="190" t="s">
        <v>369</v>
      </c>
      <c r="D273" s="178" t="s">
        <v>218</v>
      </c>
      <c r="E273" s="179">
        <v>28.8</v>
      </c>
      <c r="F273" s="180"/>
      <c r="G273" s="181">
        <f>ROUND(E273*F273,2)</f>
        <v>0</v>
      </c>
      <c r="H273" s="161">
        <v>0</v>
      </c>
      <c r="I273" s="160">
        <f>ROUND(E273*H273,2)</f>
        <v>0</v>
      </c>
      <c r="J273" s="161">
        <v>856</v>
      </c>
      <c r="K273" s="160">
        <f>ROUND(E273*J273,2)</f>
        <v>24652.799999999999</v>
      </c>
      <c r="L273" s="160">
        <v>21</v>
      </c>
      <c r="M273" s="160">
        <f>G273*(1+L273/100)</f>
        <v>0</v>
      </c>
      <c r="N273" s="159">
        <v>3.2299999999999998E-3</v>
      </c>
      <c r="O273" s="159">
        <f>ROUND(E273*N273,2)</f>
        <v>0.09</v>
      </c>
      <c r="P273" s="159">
        <v>0</v>
      </c>
      <c r="Q273" s="159">
        <f>ROUND(E273*P273,2)</f>
        <v>0</v>
      </c>
      <c r="R273" s="160"/>
      <c r="S273" s="160" t="s">
        <v>206</v>
      </c>
      <c r="T273" s="160" t="s">
        <v>164</v>
      </c>
      <c r="U273" s="160">
        <v>0.48</v>
      </c>
      <c r="V273" s="160">
        <f>ROUND(E273*U273,2)</f>
        <v>13.82</v>
      </c>
      <c r="W273" s="160"/>
      <c r="X273" s="160" t="s">
        <v>165</v>
      </c>
      <c r="Y273" s="160" t="s">
        <v>166</v>
      </c>
      <c r="Z273" s="150"/>
      <c r="AA273" s="150"/>
      <c r="AB273" s="150"/>
      <c r="AC273" s="150"/>
      <c r="AD273" s="150"/>
      <c r="AE273" s="150"/>
      <c r="AF273" s="150"/>
      <c r="AG273" s="150" t="s">
        <v>167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2" x14ac:dyDescent="0.2">
      <c r="A274" s="157"/>
      <c r="B274" s="158"/>
      <c r="C274" s="191" t="s">
        <v>230</v>
      </c>
      <c r="D274" s="165"/>
      <c r="E274" s="166">
        <v>6.3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50"/>
      <c r="AA274" s="150"/>
      <c r="AB274" s="150"/>
      <c r="AC274" s="150"/>
      <c r="AD274" s="150"/>
      <c r="AE274" s="150"/>
      <c r="AF274" s="150"/>
      <c r="AG274" s="150" t="s">
        <v>171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3" x14ac:dyDescent="0.2">
      <c r="A275" s="157"/>
      <c r="B275" s="158"/>
      <c r="C275" s="191" t="s">
        <v>231</v>
      </c>
      <c r="D275" s="165"/>
      <c r="E275" s="166">
        <v>8.9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50"/>
      <c r="AA275" s="150"/>
      <c r="AB275" s="150"/>
      <c r="AC275" s="150"/>
      <c r="AD275" s="150"/>
      <c r="AE275" s="150"/>
      <c r="AF275" s="150"/>
      <c r="AG275" s="150" t="s">
        <v>171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3" x14ac:dyDescent="0.2">
      <c r="A276" s="157"/>
      <c r="B276" s="158"/>
      <c r="C276" s="191" t="s">
        <v>232</v>
      </c>
      <c r="D276" s="165"/>
      <c r="E276" s="166">
        <v>3.1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50"/>
      <c r="AA276" s="150"/>
      <c r="AB276" s="150"/>
      <c r="AC276" s="150"/>
      <c r="AD276" s="150"/>
      <c r="AE276" s="150"/>
      <c r="AF276" s="150"/>
      <c r="AG276" s="150" t="s">
        <v>171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3" x14ac:dyDescent="0.2">
      <c r="A277" s="157"/>
      <c r="B277" s="158"/>
      <c r="C277" s="191" t="s">
        <v>243</v>
      </c>
      <c r="D277" s="165"/>
      <c r="E277" s="166">
        <v>3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50"/>
      <c r="AA277" s="150"/>
      <c r="AB277" s="150"/>
      <c r="AC277" s="150"/>
      <c r="AD277" s="150"/>
      <c r="AE277" s="150"/>
      <c r="AF277" s="150"/>
      <c r="AG277" s="150" t="s">
        <v>171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3" x14ac:dyDescent="0.2">
      <c r="A278" s="157"/>
      <c r="B278" s="158"/>
      <c r="C278" s="191" t="s">
        <v>246</v>
      </c>
      <c r="D278" s="165"/>
      <c r="E278" s="166">
        <v>3.7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50"/>
      <c r="AA278" s="150"/>
      <c r="AB278" s="150"/>
      <c r="AC278" s="150"/>
      <c r="AD278" s="150"/>
      <c r="AE278" s="150"/>
      <c r="AF278" s="150"/>
      <c r="AG278" s="150" t="s">
        <v>171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3" x14ac:dyDescent="0.2">
      <c r="A279" s="157"/>
      <c r="B279" s="158"/>
      <c r="C279" s="191" t="s">
        <v>247</v>
      </c>
      <c r="D279" s="165"/>
      <c r="E279" s="166">
        <v>3.8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50"/>
      <c r="AA279" s="150"/>
      <c r="AB279" s="150"/>
      <c r="AC279" s="150"/>
      <c r="AD279" s="150"/>
      <c r="AE279" s="150"/>
      <c r="AF279" s="150"/>
      <c r="AG279" s="150" t="s">
        <v>171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ht="22.5" outlineLevel="1" x14ac:dyDescent="0.2">
      <c r="A280" s="182">
        <v>36</v>
      </c>
      <c r="B280" s="183" t="s">
        <v>370</v>
      </c>
      <c r="C280" s="192" t="s">
        <v>371</v>
      </c>
      <c r="D280" s="184" t="s">
        <v>279</v>
      </c>
      <c r="E280" s="185">
        <v>1</v>
      </c>
      <c r="F280" s="186"/>
      <c r="G280" s="187">
        <f>ROUND(E280*F280,2)</f>
        <v>0</v>
      </c>
      <c r="H280" s="161">
        <v>0</v>
      </c>
      <c r="I280" s="160">
        <f>ROUND(E280*H280,2)</f>
        <v>0</v>
      </c>
      <c r="J280" s="161">
        <v>2500</v>
      </c>
      <c r="K280" s="160">
        <f>ROUND(E280*J280,2)</f>
        <v>2500</v>
      </c>
      <c r="L280" s="160">
        <v>21</v>
      </c>
      <c r="M280" s="160">
        <f>G280*(1+L280/100)</f>
        <v>0</v>
      </c>
      <c r="N280" s="159">
        <v>0</v>
      </c>
      <c r="O280" s="159">
        <f>ROUND(E280*N280,2)</f>
        <v>0</v>
      </c>
      <c r="P280" s="159">
        <v>0</v>
      </c>
      <c r="Q280" s="159">
        <f>ROUND(E280*P280,2)</f>
        <v>0</v>
      </c>
      <c r="R280" s="160"/>
      <c r="S280" s="160" t="s">
        <v>206</v>
      </c>
      <c r="T280" s="160" t="s">
        <v>207</v>
      </c>
      <c r="U280" s="160">
        <v>0</v>
      </c>
      <c r="V280" s="160">
        <f>ROUND(E280*U280,2)</f>
        <v>0</v>
      </c>
      <c r="W280" s="160"/>
      <c r="X280" s="160" t="s">
        <v>165</v>
      </c>
      <c r="Y280" s="160" t="s">
        <v>166</v>
      </c>
      <c r="Z280" s="150"/>
      <c r="AA280" s="150"/>
      <c r="AB280" s="150"/>
      <c r="AC280" s="150"/>
      <c r="AD280" s="150"/>
      <c r="AE280" s="150"/>
      <c r="AF280" s="150"/>
      <c r="AG280" s="150" t="s">
        <v>167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82">
        <v>37</v>
      </c>
      <c r="B281" s="183" t="s">
        <v>372</v>
      </c>
      <c r="C281" s="192" t="s">
        <v>373</v>
      </c>
      <c r="D281" s="184" t="s">
        <v>214</v>
      </c>
      <c r="E281" s="185">
        <v>0.24006</v>
      </c>
      <c r="F281" s="186"/>
      <c r="G281" s="187">
        <f>ROUND(E281*F281,2)</f>
        <v>0</v>
      </c>
      <c r="H281" s="161">
        <v>0</v>
      </c>
      <c r="I281" s="160">
        <f>ROUND(E281*H281,2)</f>
        <v>0</v>
      </c>
      <c r="J281" s="161">
        <v>1236</v>
      </c>
      <c r="K281" s="160">
        <f>ROUND(E281*J281,2)</f>
        <v>296.70999999999998</v>
      </c>
      <c r="L281" s="160">
        <v>21</v>
      </c>
      <c r="M281" s="160">
        <f>G281*(1+L281/100)</f>
        <v>0</v>
      </c>
      <c r="N281" s="159">
        <v>0</v>
      </c>
      <c r="O281" s="159">
        <f>ROUND(E281*N281,2)</f>
        <v>0</v>
      </c>
      <c r="P281" s="159">
        <v>0</v>
      </c>
      <c r="Q281" s="159">
        <f>ROUND(E281*P281,2)</f>
        <v>0</v>
      </c>
      <c r="R281" s="160"/>
      <c r="S281" s="160" t="s">
        <v>164</v>
      </c>
      <c r="T281" s="160" t="s">
        <v>219</v>
      </c>
      <c r="U281" s="160">
        <v>1.5669999999999999</v>
      </c>
      <c r="V281" s="160">
        <f>ROUND(E281*U281,2)</f>
        <v>0.38</v>
      </c>
      <c r="W281" s="160"/>
      <c r="X281" s="160" t="s">
        <v>352</v>
      </c>
      <c r="Y281" s="160" t="s">
        <v>166</v>
      </c>
      <c r="Z281" s="150"/>
      <c r="AA281" s="150"/>
      <c r="AB281" s="150"/>
      <c r="AC281" s="150"/>
      <c r="AD281" s="150"/>
      <c r="AE281" s="150"/>
      <c r="AF281" s="150"/>
      <c r="AG281" s="150" t="s">
        <v>353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x14ac:dyDescent="0.2">
      <c r="A282" s="169" t="s">
        <v>159</v>
      </c>
      <c r="B282" s="170" t="s">
        <v>106</v>
      </c>
      <c r="C282" s="189" t="s">
        <v>107</v>
      </c>
      <c r="D282" s="171"/>
      <c r="E282" s="172"/>
      <c r="F282" s="173"/>
      <c r="G282" s="174">
        <f>SUMIF(AG283:AG289,"&lt;&gt;NOR",G283:G289)</f>
        <v>0</v>
      </c>
      <c r="H282" s="168"/>
      <c r="I282" s="168">
        <f>SUM(I283:I289)</f>
        <v>425096.88</v>
      </c>
      <c r="J282" s="168"/>
      <c r="K282" s="168">
        <f>SUM(K283:K289)</f>
        <v>55289.39</v>
      </c>
      <c r="L282" s="168"/>
      <c r="M282" s="168">
        <f>SUM(M283:M289)</f>
        <v>0</v>
      </c>
      <c r="N282" s="167"/>
      <c r="O282" s="167">
        <f>SUM(O283:O289)</f>
        <v>1.82</v>
      </c>
      <c r="P282" s="167"/>
      <c r="Q282" s="167">
        <f>SUM(Q283:Q289)</f>
        <v>0</v>
      </c>
      <c r="R282" s="168"/>
      <c r="S282" s="168"/>
      <c r="T282" s="168"/>
      <c r="U282" s="168"/>
      <c r="V282" s="168">
        <f>SUM(V283:V289)</f>
        <v>97.71</v>
      </c>
      <c r="W282" s="168"/>
      <c r="X282" s="168"/>
      <c r="Y282" s="168"/>
      <c r="AG282" t="s">
        <v>160</v>
      </c>
    </row>
    <row r="283" spans="1:60" ht="22.5" outlineLevel="1" x14ac:dyDescent="0.2">
      <c r="A283" s="182">
        <v>38</v>
      </c>
      <c r="B283" s="183" t="s">
        <v>374</v>
      </c>
      <c r="C283" s="192" t="s">
        <v>375</v>
      </c>
      <c r="D283" s="184" t="s">
        <v>218</v>
      </c>
      <c r="E283" s="185">
        <v>404</v>
      </c>
      <c r="F283" s="186"/>
      <c r="G283" s="187">
        <f>ROUND(E283*F283,2)</f>
        <v>0</v>
      </c>
      <c r="H283" s="161">
        <v>0</v>
      </c>
      <c r="I283" s="160">
        <f>ROUND(E283*H283,2)</f>
        <v>0</v>
      </c>
      <c r="J283" s="161">
        <v>84.6</v>
      </c>
      <c r="K283" s="160">
        <f>ROUND(E283*J283,2)</f>
        <v>34178.400000000001</v>
      </c>
      <c r="L283" s="160">
        <v>21</v>
      </c>
      <c r="M283" s="160">
        <f>G283*(1+L283/100)</f>
        <v>0</v>
      </c>
      <c r="N283" s="159">
        <v>0</v>
      </c>
      <c r="O283" s="159">
        <f>ROUND(E283*N283,2)</f>
        <v>0</v>
      </c>
      <c r="P283" s="159">
        <v>0</v>
      </c>
      <c r="Q283" s="159">
        <f>ROUND(E283*P283,2)</f>
        <v>0</v>
      </c>
      <c r="R283" s="160"/>
      <c r="S283" s="160" t="s">
        <v>164</v>
      </c>
      <c r="T283" s="160" t="s">
        <v>219</v>
      </c>
      <c r="U283" s="160">
        <v>0.15</v>
      </c>
      <c r="V283" s="160">
        <f>ROUND(E283*U283,2)</f>
        <v>60.6</v>
      </c>
      <c r="W283" s="160"/>
      <c r="X283" s="160" t="s">
        <v>165</v>
      </c>
      <c r="Y283" s="160" t="s">
        <v>166</v>
      </c>
      <c r="Z283" s="150"/>
      <c r="AA283" s="150"/>
      <c r="AB283" s="150"/>
      <c r="AC283" s="150"/>
      <c r="AD283" s="150"/>
      <c r="AE283" s="150"/>
      <c r="AF283" s="150"/>
      <c r="AG283" s="150" t="s">
        <v>167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76">
        <v>39</v>
      </c>
      <c r="B284" s="177" t="s">
        <v>376</v>
      </c>
      <c r="C284" s="190" t="s">
        <v>377</v>
      </c>
      <c r="D284" s="178" t="s">
        <v>218</v>
      </c>
      <c r="E284" s="179">
        <v>484.8</v>
      </c>
      <c r="F284" s="180"/>
      <c r="G284" s="181">
        <f>ROUND(E284*F284,2)</f>
        <v>0</v>
      </c>
      <c r="H284" s="161">
        <v>10.6</v>
      </c>
      <c r="I284" s="160">
        <f>ROUND(E284*H284,2)</f>
        <v>5138.88</v>
      </c>
      <c r="J284" s="161">
        <v>39.5</v>
      </c>
      <c r="K284" s="160">
        <f>ROUND(E284*J284,2)</f>
        <v>19149.599999999999</v>
      </c>
      <c r="L284" s="160">
        <v>21</v>
      </c>
      <c r="M284" s="160">
        <f>G284*(1+L284/100)</f>
        <v>0</v>
      </c>
      <c r="N284" s="159">
        <v>1.0000000000000001E-5</v>
      </c>
      <c r="O284" s="159">
        <f>ROUND(E284*N284,2)</f>
        <v>0</v>
      </c>
      <c r="P284" s="159">
        <v>0</v>
      </c>
      <c r="Q284" s="159">
        <f>ROUND(E284*P284,2)</f>
        <v>0</v>
      </c>
      <c r="R284" s="160"/>
      <c r="S284" s="160" t="s">
        <v>164</v>
      </c>
      <c r="T284" s="160" t="s">
        <v>219</v>
      </c>
      <c r="U284" s="160">
        <v>7.0000000000000007E-2</v>
      </c>
      <c r="V284" s="160">
        <f>ROUND(E284*U284,2)</f>
        <v>33.94</v>
      </c>
      <c r="W284" s="160"/>
      <c r="X284" s="160" t="s">
        <v>165</v>
      </c>
      <c r="Y284" s="160" t="s">
        <v>166</v>
      </c>
      <c r="Z284" s="150"/>
      <c r="AA284" s="150"/>
      <c r="AB284" s="150"/>
      <c r="AC284" s="150"/>
      <c r="AD284" s="150"/>
      <c r="AE284" s="150"/>
      <c r="AF284" s="150"/>
      <c r="AG284" s="150" t="s">
        <v>167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2" x14ac:dyDescent="0.2">
      <c r="A285" s="157"/>
      <c r="B285" s="158"/>
      <c r="C285" s="266" t="s">
        <v>378</v>
      </c>
      <c r="D285" s="267"/>
      <c r="E285" s="267"/>
      <c r="F285" s="267"/>
      <c r="G285" s="267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50"/>
      <c r="AA285" s="150"/>
      <c r="AB285" s="150"/>
      <c r="AC285" s="150"/>
      <c r="AD285" s="150"/>
      <c r="AE285" s="150"/>
      <c r="AF285" s="150"/>
      <c r="AG285" s="150" t="s">
        <v>169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2" x14ac:dyDescent="0.2">
      <c r="A286" s="157"/>
      <c r="B286" s="158"/>
      <c r="C286" s="191" t="s">
        <v>379</v>
      </c>
      <c r="D286" s="165"/>
      <c r="E286" s="166">
        <v>484.8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171</v>
      </c>
      <c r="AH286" s="150">
        <v>5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6">
        <v>40</v>
      </c>
      <c r="B287" s="177" t="s">
        <v>380</v>
      </c>
      <c r="C287" s="190" t="s">
        <v>381</v>
      </c>
      <c r="D287" s="178" t="s">
        <v>163</v>
      </c>
      <c r="E287" s="179">
        <v>72.72</v>
      </c>
      <c r="F287" s="180"/>
      <c r="G287" s="181">
        <f>ROUND(E287*F287,2)</f>
        <v>0</v>
      </c>
      <c r="H287" s="161">
        <v>5775</v>
      </c>
      <c r="I287" s="160">
        <f>ROUND(E287*H287,2)</f>
        <v>419958</v>
      </c>
      <c r="J287" s="161">
        <v>0</v>
      </c>
      <c r="K287" s="160">
        <f>ROUND(E287*J287,2)</f>
        <v>0</v>
      </c>
      <c r="L287" s="160">
        <v>21</v>
      </c>
      <c r="M287" s="160">
        <f>G287*(1+L287/100)</f>
        <v>0</v>
      </c>
      <c r="N287" s="159">
        <v>2.5000000000000001E-2</v>
      </c>
      <c r="O287" s="159">
        <f>ROUND(E287*N287,2)</f>
        <v>1.82</v>
      </c>
      <c r="P287" s="159">
        <v>0</v>
      </c>
      <c r="Q287" s="159">
        <f>ROUND(E287*P287,2)</f>
        <v>0</v>
      </c>
      <c r="R287" s="160" t="s">
        <v>382</v>
      </c>
      <c r="S287" s="160" t="s">
        <v>164</v>
      </c>
      <c r="T287" s="160" t="s">
        <v>219</v>
      </c>
      <c r="U287" s="160">
        <v>0</v>
      </c>
      <c r="V287" s="160">
        <f>ROUND(E287*U287,2)</f>
        <v>0</v>
      </c>
      <c r="W287" s="160"/>
      <c r="X287" s="160" t="s">
        <v>383</v>
      </c>
      <c r="Y287" s="160" t="s">
        <v>166</v>
      </c>
      <c r="Z287" s="150"/>
      <c r="AA287" s="150"/>
      <c r="AB287" s="150"/>
      <c r="AC287" s="150"/>
      <c r="AD287" s="150"/>
      <c r="AE287" s="150"/>
      <c r="AF287" s="150"/>
      <c r="AG287" s="150" t="s">
        <v>384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2" x14ac:dyDescent="0.2">
      <c r="A288" s="157"/>
      <c r="B288" s="158"/>
      <c r="C288" s="191" t="s">
        <v>385</v>
      </c>
      <c r="D288" s="165"/>
      <c r="E288" s="166">
        <v>72.72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171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82">
        <v>41</v>
      </c>
      <c r="B289" s="183" t="s">
        <v>386</v>
      </c>
      <c r="C289" s="192" t="s">
        <v>387</v>
      </c>
      <c r="D289" s="184" t="s">
        <v>214</v>
      </c>
      <c r="E289" s="185">
        <v>1.8228500000000001</v>
      </c>
      <c r="F289" s="186"/>
      <c r="G289" s="187">
        <f>ROUND(E289*F289,2)</f>
        <v>0</v>
      </c>
      <c r="H289" s="161">
        <v>0</v>
      </c>
      <c r="I289" s="160">
        <f>ROUND(E289*H289,2)</f>
        <v>0</v>
      </c>
      <c r="J289" s="161">
        <v>1076</v>
      </c>
      <c r="K289" s="160">
        <f>ROUND(E289*J289,2)</f>
        <v>1961.39</v>
      </c>
      <c r="L289" s="160">
        <v>21</v>
      </c>
      <c r="M289" s="160">
        <f>G289*(1+L289/100)</f>
        <v>0</v>
      </c>
      <c r="N289" s="159">
        <v>0</v>
      </c>
      <c r="O289" s="159">
        <f>ROUND(E289*N289,2)</f>
        <v>0</v>
      </c>
      <c r="P289" s="159">
        <v>0</v>
      </c>
      <c r="Q289" s="159">
        <f>ROUND(E289*P289,2)</f>
        <v>0</v>
      </c>
      <c r="R289" s="160"/>
      <c r="S289" s="160" t="s">
        <v>164</v>
      </c>
      <c r="T289" s="160" t="s">
        <v>164</v>
      </c>
      <c r="U289" s="160">
        <v>1.74</v>
      </c>
      <c r="V289" s="160">
        <f>ROUND(E289*U289,2)</f>
        <v>3.17</v>
      </c>
      <c r="W289" s="160"/>
      <c r="X289" s="160" t="s">
        <v>352</v>
      </c>
      <c r="Y289" s="160" t="s">
        <v>166</v>
      </c>
      <c r="Z289" s="150"/>
      <c r="AA289" s="150"/>
      <c r="AB289" s="150"/>
      <c r="AC289" s="150"/>
      <c r="AD289" s="150"/>
      <c r="AE289" s="150"/>
      <c r="AF289" s="150"/>
      <c r="AG289" s="150" t="s">
        <v>353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x14ac:dyDescent="0.2">
      <c r="A290" s="169" t="s">
        <v>159</v>
      </c>
      <c r="B290" s="170" t="s">
        <v>108</v>
      </c>
      <c r="C290" s="189" t="s">
        <v>109</v>
      </c>
      <c r="D290" s="171"/>
      <c r="E290" s="172"/>
      <c r="F290" s="173"/>
      <c r="G290" s="174">
        <f>SUMIF(AG291:AG296,"&lt;&gt;NOR",G291:G296)</f>
        <v>0</v>
      </c>
      <c r="H290" s="168"/>
      <c r="I290" s="168">
        <f>SUM(I291:I296)</f>
        <v>39135.269999999997</v>
      </c>
      <c r="J290" s="168"/>
      <c r="K290" s="168">
        <f>SUM(K291:K296)</f>
        <v>15964.02</v>
      </c>
      <c r="L290" s="168"/>
      <c r="M290" s="168">
        <f>SUM(M291:M296)</f>
        <v>0</v>
      </c>
      <c r="N290" s="167"/>
      <c r="O290" s="167">
        <f>SUM(O291:O296)</f>
        <v>0.09</v>
      </c>
      <c r="P290" s="167"/>
      <c r="Q290" s="167">
        <f>SUM(Q291:Q296)</f>
        <v>0</v>
      </c>
      <c r="R290" s="168"/>
      <c r="S290" s="168"/>
      <c r="T290" s="168"/>
      <c r="U290" s="168"/>
      <c r="V290" s="168">
        <f>SUM(V291:V296)</f>
        <v>27.89</v>
      </c>
      <c r="W290" s="168"/>
      <c r="X290" s="168"/>
      <c r="Y290" s="168"/>
      <c r="AG290" t="s">
        <v>160</v>
      </c>
    </row>
    <row r="291" spans="1:60" outlineLevel="1" x14ac:dyDescent="0.2">
      <c r="A291" s="176">
        <v>42</v>
      </c>
      <c r="B291" s="177" t="s">
        <v>388</v>
      </c>
      <c r="C291" s="190" t="s">
        <v>389</v>
      </c>
      <c r="D291" s="178" t="s">
        <v>282</v>
      </c>
      <c r="E291" s="179">
        <v>37</v>
      </c>
      <c r="F291" s="180"/>
      <c r="G291" s="181">
        <f>ROUND(E291*F291,2)</f>
        <v>0</v>
      </c>
      <c r="H291" s="161">
        <v>1057.71</v>
      </c>
      <c r="I291" s="160">
        <f>ROUND(E291*H291,2)</f>
        <v>39135.269999999997</v>
      </c>
      <c r="J291" s="161">
        <v>429.29</v>
      </c>
      <c r="K291" s="160">
        <f>ROUND(E291*J291,2)</f>
        <v>15883.73</v>
      </c>
      <c r="L291" s="160">
        <v>21</v>
      </c>
      <c r="M291" s="160">
        <f>G291*(1+L291/100)</f>
        <v>0</v>
      </c>
      <c r="N291" s="159">
        <v>2.48E-3</v>
      </c>
      <c r="O291" s="159">
        <f>ROUND(E291*N291,2)</f>
        <v>0.09</v>
      </c>
      <c r="P291" s="159">
        <v>0</v>
      </c>
      <c r="Q291" s="159">
        <f>ROUND(E291*P291,2)</f>
        <v>0</v>
      </c>
      <c r="R291" s="160"/>
      <c r="S291" s="160" t="s">
        <v>164</v>
      </c>
      <c r="T291" s="160" t="s">
        <v>164</v>
      </c>
      <c r="U291" s="160">
        <v>0.75</v>
      </c>
      <c r="V291" s="160">
        <f>ROUND(E291*U291,2)</f>
        <v>27.75</v>
      </c>
      <c r="W291" s="160"/>
      <c r="X291" s="160" t="s">
        <v>165</v>
      </c>
      <c r="Y291" s="160" t="s">
        <v>166</v>
      </c>
      <c r="Z291" s="150"/>
      <c r="AA291" s="150"/>
      <c r="AB291" s="150"/>
      <c r="AC291" s="150"/>
      <c r="AD291" s="150"/>
      <c r="AE291" s="150"/>
      <c r="AF291" s="150"/>
      <c r="AG291" s="150" t="s">
        <v>167</v>
      </c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2" x14ac:dyDescent="0.2">
      <c r="A292" s="157"/>
      <c r="B292" s="158"/>
      <c r="C292" s="266" t="s">
        <v>390</v>
      </c>
      <c r="D292" s="267"/>
      <c r="E292" s="267"/>
      <c r="F292" s="267"/>
      <c r="G292" s="267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169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3" x14ac:dyDescent="0.2">
      <c r="A293" s="157"/>
      <c r="B293" s="158"/>
      <c r="C293" s="193" t="s">
        <v>297</v>
      </c>
      <c r="D293" s="162"/>
      <c r="E293" s="163"/>
      <c r="F293" s="164"/>
      <c r="G293" s="164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50"/>
      <c r="AA293" s="150"/>
      <c r="AB293" s="150"/>
      <c r="AC293" s="150"/>
      <c r="AD293" s="150"/>
      <c r="AE293" s="150"/>
      <c r="AF293" s="150"/>
      <c r="AG293" s="150" t="s">
        <v>169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3" x14ac:dyDescent="0.2">
      <c r="A294" s="157"/>
      <c r="B294" s="158"/>
      <c r="C294" s="268" t="s">
        <v>391</v>
      </c>
      <c r="D294" s="269"/>
      <c r="E294" s="269"/>
      <c r="F294" s="269"/>
      <c r="G294" s="269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50"/>
      <c r="AA294" s="150"/>
      <c r="AB294" s="150"/>
      <c r="AC294" s="150"/>
      <c r="AD294" s="150"/>
      <c r="AE294" s="150"/>
      <c r="AF294" s="150"/>
      <c r="AG294" s="150" t="s">
        <v>169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2" x14ac:dyDescent="0.2">
      <c r="A295" s="157"/>
      <c r="B295" s="158"/>
      <c r="C295" s="191" t="s">
        <v>392</v>
      </c>
      <c r="D295" s="165"/>
      <c r="E295" s="166">
        <v>37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50"/>
      <c r="AA295" s="150"/>
      <c r="AB295" s="150"/>
      <c r="AC295" s="150"/>
      <c r="AD295" s="150"/>
      <c r="AE295" s="150"/>
      <c r="AF295" s="150"/>
      <c r="AG295" s="150" t="s">
        <v>171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82">
        <v>43</v>
      </c>
      <c r="B296" s="183" t="s">
        <v>393</v>
      </c>
      <c r="C296" s="192" t="s">
        <v>394</v>
      </c>
      <c r="D296" s="184" t="s">
        <v>214</v>
      </c>
      <c r="E296" s="185">
        <v>9.1759999999999994E-2</v>
      </c>
      <c r="F296" s="186"/>
      <c r="G296" s="187">
        <f>ROUND(E296*F296,2)</f>
        <v>0</v>
      </c>
      <c r="H296" s="161">
        <v>0</v>
      </c>
      <c r="I296" s="160">
        <f>ROUND(E296*H296,2)</f>
        <v>0</v>
      </c>
      <c r="J296" s="161">
        <v>875</v>
      </c>
      <c r="K296" s="160">
        <f>ROUND(E296*J296,2)</f>
        <v>80.290000000000006</v>
      </c>
      <c r="L296" s="160">
        <v>21</v>
      </c>
      <c r="M296" s="160">
        <f>G296*(1+L296/100)</f>
        <v>0</v>
      </c>
      <c r="N296" s="159">
        <v>0</v>
      </c>
      <c r="O296" s="159">
        <f>ROUND(E296*N296,2)</f>
        <v>0</v>
      </c>
      <c r="P296" s="159">
        <v>0</v>
      </c>
      <c r="Q296" s="159">
        <f>ROUND(E296*P296,2)</f>
        <v>0</v>
      </c>
      <c r="R296" s="160"/>
      <c r="S296" s="160" t="s">
        <v>164</v>
      </c>
      <c r="T296" s="160" t="s">
        <v>164</v>
      </c>
      <c r="U296" s="160">
        <v>1.5229999999999999</v>
      </c>
      <c r="V296" s="160">
        <f>ROUND(E296*U296,2)</f>
        <v>0.14000000000000001</v>
      </c>
      <c r="W296" s="160"/>
      <c r="X296" s="160" t="s">
        <v>352</v>
      </c>
      <c r="Y296" s="160" t="s">
        <v>166</v>
      </c>
      <c r="Z296" s="150"/>
      <c r="AA296" s="150"/>
      <c r="AB296" s="150"/>
      <c r="AC296" s="150"/>
      <c r="AD296" s="150"/>
      <c r="AE296" s="150"/>
      <c r="AF296" s="150"/>
      <c r="AG296" s="150" t="s">
        <v>353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x14ac:dyDescent="0.2">
      <c r="A297" s="169" t="s">
        <v>159</v>
      </c>
      <c r="B297" s="170" t="s">
        <v>118</v>
      </c>
      <c r="C297" s="189" t="s">
        <v>119</v>
      </c>
      <c r="D297" s="171"/>
      <c r="E297" s="172"/>
      <c r="F297" s="173"/>
      <c r="G297" s="174">
        <f>SUMIF(AG298:AG342,"&lt;&gt;NOR",G298:G342)</f>
        <v>0</v>
      </c>
      <c r="H297" s="168"/>
      <c r="I297" s="168">
        <f>SUM(I298:I342)</f>
        <v>132699.24</v>
      </c>
      <c r="J297" s="168"/>
      <c r="K297" s="168">
        <f>SUM(K298:K342)</f>
        <v>75724.330000000016</v>
      </c>
      <c r="L297" s="168"/>
      <c r="M297" s="168">
        <f>SUM(M298:M342)</f>
        <v>0</v>
      </c>
      <c r="N297" s="167"/>
      <c r="O297" s="167">
        <f>SUM(O298:O342)</f>
        <v>1.8</v>
      </c>
      <c r="P297" s="167"/>
      <c r="Q297" s="167">
        <f>SUM(Q298:Q342)</f>
        <v>0</v>
      </c>
      <c r="R297" s="168"/>
      <c r="S297" s="168"/>
      <c r="T297" s="168"/>
      <c r="U297" s="168"/>
      <c r="V297" s="168">
        <f>SUM(V298:V342)</f>
        <v>44.589999999999996</v>
      </c>
      <c r="W297" s="168"/>
      <c r="X297" s="168"/>
      <c r="Y297" s="168"/>
      <c r="AG297" t="s">
        <v>160</v>
      </c>
    </row>
    <row r="298" spans="1:60" ht="22.5" outlineLevel="1" x14ac:dyDescent="0.2">
      <c r="A298" s="176">
        <v>44</v>
      </c>
      <c r="B298" s="177" t="s">
        <v>395</v>
      </c>
      <c r="C298" s="190" t="s">
        <v>396</v>
      </c>
      <c r="D298" s="178" t="s">
        <v>218</v>
      </c>
      <c r="E298" s="179">
        <v>145.4</v>
      </c>
      <c r="F298" s="180"/>
      <c r="G298" s="181">
        <f>ROUND(E298*F298,2)</f>
        <v>0</v>
      </c>
      <c r="H298" s="161">
        <v>0</v>
      </c>
      <c r="I298" s="160">
        <f>ROUND(E298*H298,2)</f>
        <v>0</v>
      </c>
      <c r="J298" s="161">
        <v>8</v>
      </c>
      <c r="K298" s="160">
        <f>ROUND(E298*J298,2)</f>
        <v>1163.2</v>
      </c>
      <c r="L298" s="160">
        <v>21</v>
      </c>
      <c r="M298" s="160">
        <f>G298*(1+L298/100)</f>
        <v>0</v>
      </c>
      <c r="N298" s="159">
        <v>0</v>
      </c>
      <c r="O298" s="159">
        <f>ROUND(E298*N298,2)</f>
        <v>0</v>
      </c>
      <c r="P298" s="159">
        <v>0</v>
      </c>
      <c r="Q298" s="159">
        <f>ROUND(E298*P298,2)</f>
        <v>0</v>
      </c>
      <c r="R298" s="160"/>
      <c r="S298" s="160" t="s">
        <v>164</v>
      </c>
      <c r="T298" s="160" t="s">
        <v>219</v>
      </c>
      <c r="U298" s="160">
        <v>0.02</v>
      </c>
      <c r="V298" s="160">
        <f>ROUND(E298*U298,2)</f>
        <v>2.91</v>
      </c>
      <c r="W298" s="160"/>
      <c r="X298" s="160" t="s">
        <v>165</v>
      </c>
      <c r="Y298" s="160" t="s">
        <v>166</v>
      </c>
      <c r="Z298" s="150"/>
      <c r="AA298" s="150"/>
      <c r="AB298" s="150"/>
      <c r="AC298" s="150"/>
      <c r="AD298" s="150"/>
      <c r="AE298" s="150"/>
      <c r="AF298" s="150"/>
      <c r="AG298" s="150" t="s">
        <v>167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2" x14ac:dyDescent="0.2">
      <c r="A299" s="157"/>
      <c r="B299" s="158"/>
      <c r="C299" s="191" t="s">
        <v>397</v>
      </c>
      <c r="D299" s="165"/>
      <c r="E299" s="166">
        <v>145.4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50"/>
      <c r="AA299" s="150"/>
      <c r="AB299" s="150"/>
      <c r="AC299" s="150"/>
      <c r="AD299" s="150"/>
      <c r="AE299" s="150"/>
      <c r="AF299" s="150"/>
      <c r="AG299" s="150" t="s">
        <v>171</v>
      </c>
      <c r="AH299" s="150">
        <v>5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76">
        <v>45</v>
      </c>
      <c r="B300" s="177" t="s">
        <v>398</v>
      </c>
      <c r="C300" s="190" t="s">
        <v>399</v>
      </c>
      <c r="D300" s="178" t="s">
        <v>282</v>
      </c>
      <c r="E300" s="179">
        <v>78.2</v>
      </c>
      <c r="F300" s="180"/>
      <c r="G300" s="181">
        <f>ROUND(E300*F300,2)</f>
        <v>0</v>
      </c>
      <c r="H300" s="161">
        <v>8.1999999999999993</v>
      </c>
      <c r="I300" s="160">
        <f>ROUND(E300*H300,2)</f>
        <v>641.24</v>
      </c>
      <c r="J300" s="161">
        <v>165.8</v>
      </c>
      <c r="K300" s="160">
        <f>ROUND(E300*J300,2)</f>
        <v>12965.56</v>
      </c>
      <c r="L300" s="160">
        <v>21</v>
      </c>
      <c r="M300" s="160">
        <f>G300*(1+L300/100)</f>
        <v>0</v>
      </c>
      <c r="N300" s="159">
        <v>5.1799999999999997E-3</v>
      </c>
      <c r="O300" s="159">
        <f>ROUND(E300*N300,2)</f>
        <v>0.41</v>
      </c>
      <c r="P300" s="159">
        <v>0</v>
      </c>
      <c r="Q300" s="159">
        <f>ROUND(E300*P300,2)</f>
        <v>0</v>
      </c>
      <c r="R300" s="160"/>
      <c r="S300" s="160" t="s">
        <v>164</v>
      </c>
      <c r="T300" s="160" t="s">
        <v>219</v>
      </c>
      <c r="U300" s="160">
        <v>0.28999999999999998</v>
      </c>
      <c r="V300" s="160">
        <f>ROUND(E300*U300,2)</f>
        <v>22.68</v>
      </c>
      <c r="W300" s="160"/>
      <c r="X300" s="160" t="s">
        <v>165</v>
      </c>
      <c r="Y300" s="160" t="s">
        <v>166</v>
      </c>
      <c r="Z300" s="150"/>
      <c r="AA300" s="150"/>
      <c r="AB300" s="150"/>
      <c r="AC300" s="150"/>
      <c r="AD300" s="150"/>
      <c r="AE300" s="150"/>
      <c r="AF300" s="150"/>
      <c r="AG300" s="150" t="s">
        <v>167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2" x14ac:dyDescent="0.2">
      <c r="A301" s="157"/>
      <c r="B301" s="158"/>
      <c r="C301" s="191" t="s">
        <v>400</v>
      </c>
      <c r="D301" s="165"/>
      <c r="E301" s="166">
        <v>6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50"/>
      <c r="AA301" s="150"/>
      <c r="AB301" s="150"/>
      <c r="AC301" s="150"/>
      <c r="AD301" s="150"/>
      <c r="AE301" s="150"/>
      <c r="AF301" s="150"/>
      <c r="AG301" s="150" t="s">
        <v>171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3" x14ac:dyDescent="0.2">
      <c r="A302" s="157"/>
      <c r="B302" s="158"/>
      <c r="C302" s="191" t="s">
        <v>401</v>
      </c>
      <c r="D302" s="165"/>
      <c r="E302" s="166">
        <v>9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50"/>
      <c r="AA302" s="150"/>
      <c r="AB302" s="150"/>
      <c r="AC302" s="150"/>
      <c r="AD302" s="150"/>
      <c r="AE302" s="150"/>
      <c r="AF302" s="150"/>
      <c r="AG302" s="150" t="s">
        <v>171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3" x14ac:dyDescent="0.2">
      <c r="A303" s="157"/>
      <c r="B303" s="158"/>
      <c r="C303" s="191" t="s">
        <v>402</v>
      </c>
      <c r="D303" s="165"/>
      <c r="E303" s="166">
        <v>14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50"/>
      <c r="AA303" s="150"/>
      <c r="AB303" s="150"/>
      <c r="AC303" s="150"/>
      <c r="AD303" s="150"/>
      <c r="AE303" s="150"/>
      <c r="AF303" s="150"/>
      <c r="AG303" s="150" t="s">
        <v>171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3" x14ac:dyDescent="0.2">
      <c r="A304" s="157"/>
      <c r="B304" s="158"/>
      <c r="C304" s="191" t="s">
        <v>403</v>
      </c>
      <c r="D304" s="165"/>
      <c r="E304" s="166">
        <v>15.6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50"/>
      <c r="AA304" s="150"/>
      <c r="AB304" s="150"/>
      <c r="AC304" s="150"/>
      <c r="AD304" s="150"/>
      <c r="AE304" s="150"/>
      <c r="AF304" s="150"/>
      <c r="AG304" s="150" t="s">
        <v>171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3" x14ac:dyDescent="0.2">
      <c r="A305" s="157"/>
      <c r="B305" s="158"/>
      <c r="C305" s="191" t="s">
        <v>404</v>
      </c>
      <c r="D305" s="165"/>
      <c r="E305" s="166">
        <v>5.0999999999999996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171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3" x14ac:dyDescent="0.2">
      <c r="A306" s="157"/>
      <c r="B306" s="158"/>
      <c r="C306" s="191" t="s">
        <v>405</v>
      </c>
      <c r="D306" s="165"/>
      <c r="E306" s="166">
        <v>12.9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50"/>
      <c r="AA306" s="150"/>
      <c r="AB306" s="150"/>
      <c r="AC306" s="150"/>
      <c r="AD306" s="150"/>
      <c r="AE306" s="150"/>
      <c r="AF306" s="150"/>
      <c r="AG306" s="150" t="s">
        <v>171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3" x14ac:dyDescent="0.2">
      <c r="A307" s="157"/>
      <c r="B307" s="158"/>
      <c r="C307" s="191" t="s">
        <v>406</v>
      </c>
      <c r="D307" s="165"/>
      <c r="E307" s="166">
        <v>2</v>
      </c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50"/>
      <c r="AA307" s="150"/>
      <c r="AB307" s="150"/>
      <c r="AC307" s="150"/>
      <c r="AD307" s="150"/>
      <c r="AE307" s="150"/>
      <c r="AF307" s="150"/>
      <c r="AG307" s="150" t="s">
        <v>171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3" x14ac:dyDescent="0.2">
      <c r="A308" s="157"/>
      <c r="B308" s="158"/>
      <c r="C308" s="191" t="s">
        <v>407</v>
      </c>
      <c r="D308" s="165"/>
      <c r="E308" s="166">
        <v>13.6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50"/>
      <c r="AA308" s="150"/>
      <c r="AB308" s="150"/>
      <c r="AC308" s="150"/>
      <c r="AD308" s="150"/>
      <c r="AE308" s="150"/>
      <c r="AF308" s="150"/>
      <c r="AG308" s="150" t="s">
        <v>171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76">
        <v>46</v>
      </c>
      <c r="B309" s="177" t="s">
        <v>408</v>
      </c>
      <c r="C309" s="190" t="s">
        <v>409</v>
      </c>
      <c r="D309" s="178" t="s">
        <v>218</v>
      </c>
      <c r="E309" s="179">
        <v>145.4</v>
      </c>
      <c r="F309" s="180"/>
      <c r="G309" s="181">
        <f>ROUND(E309*F309,2)</f>
        <v>0</v>
      </c>
      <c r="H309" s="161">
        <v>0</v>
      </c>
      <c r="I309" s="160">
        <f>ROUND(E309*H309,2)</f>
        <v>0</v>
      </c>
      <c r="J309" s="161">
        <v>58</v>
      </c>
      <c r="K309" s="160">
        <f>ROUND(E309*J309,2)</f>
        <v>8433.2000000000007</v>
      </c>
      <c r="L309" s="160">
        <v>21</v>
      </c>
      <c r="M309" s="160">
        <f>G309*(1+L309/100)</f>
        <v>0</v>
      </c>
      <c r="N309" s="159">
        <v>0</v>
      </c>
      <c r="O309" s="159">
        <f>ROUND(E309*N309,2)</f>
        <v>0</v>
      </c>
      <c r="P309" s="159">
        <v>0</v>
      </c>
      <c r="Q309" s="159">
        <f>ROUND(E309*P309,2)</f>
        <v>0</v>
      </c>
      <c r="R309" s="160"/>
      <c r="S309" s="160" t="s">
        <v>206</v>
      </c>
      <c r="T309" s="160" t="s">
        <v>207</v>
      </c>
      <c r="U309" s="160">
        <v>0.05</v>
      </c>
      <c r="V309" s="160">
        <f>ROUND(E309*U309,2)</f>
        <v>7.27</v>
      </c>
      <c r="W309" s="160"/>
      <c r="X309" s="160" t="s">
        <v>165</v>
      </c>
      <c r="Y309" s="160" t="s">
        <v>166</v>
      </c>
      <c r="Z309" s="150"/>
      <c r="AA309" s="150"/>
      <c r="AB309" s="150"/>
      <c r="AC309" s="150"/>
      <c r="AD309" s="150"/>
      <c r="AE309" s="150"/>
      <c r="AF309" s="150"/>
      <c r="AG309" s="150" t="s">
        <v>167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2" x14ac:dyDescent="0.2">
      <c r="A310" s="157"/>
      <c r="B310" s="158"/>
      <c r="C310" s="191" t="s">
        <v>410</v>
      </c>
      <c r="D310" s="165"/>
      <c r="E310" s="166">
        <v>145.4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50"/>
      <c r="AA310" s="150"/>
      <c r="AB310" s="150"/>
      <c r="AC310" s="150"/>
      <c r="AD310" s="150"/>
      <c r="AE310" s="150"/>
      <c r="AF310" s="150"/>
      <c r="AG310" s="150" t="s">
        <v>171</v>
      </c>
      <c r="AH310" s="150">
        <v>5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76">
        <v>47</v>
      </c>
      <c r="B311" s="177" t="s">
        <v>411</v>
      </c>
      <c r="C311" s="190" t="s">
        <v>412</v>
      </c>
      <c r="D311" s="178" t="s">
        <v>218</v>
      </c>
      <c r="E311" s="179">
        <v>145.4</v>
      </c>
      <c r="F311" s="180"/>
      <c r="G311" s="181">
        <f>ROUND(E311*F311,2)</f>
        <v>0</v>
      </c>
      <c r="H311" s="161">
        <v>0</v>
      </c>
      <c r="I311" s="160">
        <f>ROUND(E311*H311,2)</f>
        <v>0</v>
      </c>
      <c r="J311" s="161">
        <v>322</v>
      </c>
      <c r="K311" s="160">
        <f>ROUND(E311*J311,2)</f>
        <v>46818.8</v>
      </c>
      <c r="L311" s="160">
        <v>21</v>
      </c>
      <c r="M311" s="160">
        <f>G311*(1+L311/100)</f>
        <v>0</v>
      </c>
      <c r="N311" s="159">
        <v>4.5500000000000002E-3</v>
      </c>
      <c r="O311" s="159">
        <f>ROUND(E311*N311,2)</f>
        <v>0.66</v>
      </c>
      <c r="P311" s="159">
        <v>0</v>
      </c>
      <c r="Q311" s="159">
        <f>ROUND(E311*P311,2)</f>
        <v>0</v>
      </c>
      <c r="R311" s="160"/>
      <c r="S311" s="160" t="s">
        <v>206</v>
      </c>
      <c r="T311" s="160" t="s">
        <v>207</v>
      </c>
      <c r="U311" s="160">
        <v>0</v>
      </c>
      <c r="V311" s="160">
        <f>ROUND(E311*U311,2)</f>
        <v>0</v>
      </c>
      <c r="W311" s="160"/>
      <c r="X311" s="160" t="s">
        <v>165</v>
      </c>
      <c r="Y311" s="160" t="s">
        <v>166</v>
      </c>
      <c r="Z311" s="150"/>
      <c r="AA311" s="150"/>
      <c r="AB311" s="150"/>
      <c r="AC311" s="150"/>
      <c r="AD311" s="150"/>
      <c r="AE311" s="150"/>
      <c r="AF311" s="150"/>
      <c r="AG311" s="150" t="s">
        <v>366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2" x14ac:dyDescent="0.2">
      <c r="A312" s="157"/>
      <c r="B312" s="158"/>
      <c r="C312" s="191" t="s">
        <v>221</v>
      </c>
      <c r="D312" s="165"/>
      <c r="E312" s="166">
        <v>1.3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50"/>
      <c r="AA312" s="150"/>
      <c r="AB312" s="150"/>
      <c r="AC312" s="150"/>
      <c r="AD312" s="150"/>
      <c r="AE312" s="150"/>
      <c r="AF312" s="150"/>
      <c r="AG312" s="150" t="s">
        <v>171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3" x14ac:dyDescent="0.2">
      <c r="A313" s="157"/>
      <c r="B313" s="158"/>
      <c r="C313" s="191" t="s">
        <v>224</v>
      </c>
      <c r="D313" s="165"/>
      <c r="E313" s="166">
        <v>6.3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50"/>
      <c r="AA313" s="150"/>
      <c r="AB313" s="150"/>
      <c r="AC313" s="150"/>
      <c r="AD313" s="150"/>
      <c r="AE313" s="150"/>
      <c r="AF313" s="150"/>
      <c r="AG313" s="150" t="s">
        <v>171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3" x14ac:dyDescent="0.2">
      <c r="A314" s="157"/>
      <c r="B314" s="158"/>
      <c r="C314" s="191" t="s">
        <v>225</v>
      </c>
      <c r="D314" s="165"/>
      <c r="E314" s="166">
        <v>1.4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60"/>
      <c r="Z314" s="150"/>
      <c r="AA314" s="150"/>
      <c r="AB314" s="150"/>
      <c r="AC314" s="150"/>
      <c r="AD314" s="150"/>
      <c r="AE314" s="150"/>
      <c r="AF314" s="150"/>
      <c r="AG314" s="150" t="s">
        <v>171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3" x14ac:dyDescent="0.2">
      <c r="A315" s="157"/>
      <c r="B315" s="158"/>
      <c r="C315" s="191" t="s">
        <v>226</v>
      </c>
      <c r="D315" s="165"/>
      <c r="E315" s="166">
        <v>6.1</v>
      </c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50"/>
      <c r="AA315" s="150"/>
      <c r="AB315" s="150"/>
      <c r="AC315" s="150"/>
      <c r="AD315" s="150"/>
      <c r="AE315" s="150"/>
      <c r="AF315" s="150"/>
      <c r="AG315" s="150" t="s">
        <v>171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3" x14ac:dyDescent="0.2">
      <c r="A316" s="157"/>
      <c r="B316" s="158"/>
      <c r="C316" s="191" t="s">
        <v>227</v>
      </c>
      <c r="D316" s="165"/>
      <c r="E316" s="166">
        <v>9.6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50"/>
      <c r="AA316" s="150"/>
      <c r="AB316" s="150"/>
      <c r="AC316" s="150"/>
      <c r="AD316" s="150"/>
      <c r="AE316" s="150"/>
      <c r="AF316" s="150"/>
      <c r="AG316" s="150" t="s">
        <v>171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3" x14ac:dyDescent="0.2">
      <c r="A317" s="157"/>
      <c r="B317" s="158"/>
      <c r="C317" s="191" t="s">
        <v>228</v>
      </c>
      <c r="D317" s="165"/>
      <c r="E317" s="166">
        <v>17.2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50"/>
      <c r="AA317" s="150"/>
      <c r="AB317" s="150"/>
      <c r="AC317" s="150"/>
      <c r="AD317" s="150"/>
      <c r="AE317" s="150"/>
      <c r="AF317" s="150"/>
      <c r="AG317" s="150" t="s">
        <v>171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3" x14ac:dyDescent="0.2">
      <c r="A318" s="157"/>
      <c r="B318" s="158"/>
      <c r="C318" s="191" t="s">
        <v>230</v>
      </c>
      <c r="D318" s="165"/>
      <c r="E318" s="166">
        <v>6.3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50"/>
      <c r="AA318" s="150"/>
      <c r="AB318" s="150"/>
      <c r="AC318" s="150"/>
      <c r="AD318" s="150"/>
      <c r="AE318" s="150"/>
      <c r="AF318" s="150"/>
      <c r="AG318" s="150" t="s">
        <v>171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3" x14ac:dyDescent="0.2">
      <c r="A319" s="157"/>
      <c r="B319" s="158"/>
      <c r="C319" s="191" t="s">
        <v>231</v>
      </c>
      <c r="D319" s="165"/>
      <c r="E319" s="166">
        <v>8.9</v>
      </c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50"/>
      <c r="AA319" s="150"/>
      <c r="AB319" s="150"/>
      <c r="AC319" s="150"/>
      <c r="AD319" s="150"/>
      <c r="AE319" s="150"/>
      <c r="AF319" s="150"/>
      <c r="AG319" s="150" t="s">
        <v>171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3" x14ac:dyDescent="0.2">
      <c r="A320" s="157"/>
      <c r="B320" s="158"/>
      <c r="C320" s="191" t="s">
        <v>232</v>
      </c>
      <c r="D320" s="165"/>
      <c r="E320" s="166">
        <v>3.1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171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3" x14ac:dyDescent="0.2">
      <c r="A321" s="157"/>
      <c r="B321" s="158"/>
      <c r="C321" s="191" t="s">
        <v>413</v>
      </c>
      <c r="D321" s="165"/>
      <c r="E321" s="166">
        <v>28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50"/>
      <c r="AA321" s="150"/>
      <c r="AB321" s="150"/>
      <c r="AC321" s="150"/>
      <c r="AD321" s="150"/>
      <c r="AE321" s="150"/>
      <c r="AF321" s="150"/>
      <c r="AG321" s="150" t="s">
        <v>171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3" x14ac:dyDescent="0.2">
      <c r="A322" s="157"/>
      <c r="B322" s="158"/>
      <c r="C322" s="191" t="s">
        <v>237</v>
      </c>
      <c r="D322" s="165"/>
      <c r="E322" s="166">
        <v>8.5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50"/>
      <c r="AA322" s="150"/>
      <c r="AB322" s="150"/>
      <c r="AC322" s="150"/>
      <c r="AD322" s="150"/>
      <c r="AE322" s="150"/>
      <c r="AF322" s="150"/>
      <c r="AG322" s="150" t="s">
        <v>171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3" x14ac:dyDescent="0.2">
      <c r="A323" s="157"/>
      <c r="B323" s="158"/>
      <c r="C323" s="191" t="s">
        <v>238</v>
      </c>
      <c r="D323" s="165"/>
      <c r="E323" s="166">
        <v>1.2</v>
      </c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50"/>
      <c r="AA323" s="150"/>
      <c r="AB323" s="150"/>
      <c r="AC323" s="150"/>
      <c r="AD323" s="150"/>
      <c r="AE323" s="150"/>
      <c r="AF323" s="150"/>
      <c r="AG323" s="150" t="s">
        <v>171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3" x14ac:dyDescent="0.2">
      <c r="A324" s="157"/>
      <c r="B324" s="158"/>
      <c r="C324" s="191" t="s">
        <v>239</v>
      </c>
      <c r="D324" s="165"/>
      <c r="E324" s="166">
        <v>2.2999999999999998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50"/>
      <c r="AA324" s="150"/>
      <c r="AB324" s="150"/>
      <c r="AC324" s="150"/>
      <c r="AD324" s="150"/>
      <c r="AE324" s="150"/>
      <c r="AF324" s="150"/>
      <c r="AG324" s="150" t="s">
        <v>171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3" x14ac:dyDescent="0.2">
      <c r="A325" s="157"/>
      <c r="B325" s="158"/>
      <c r="C325" s="191" t="s">
        <v>240</v>
      </c>
      <c r="D325" s="165"/>
      <c r="E325" s="166">
        <v>9.5</v>
      </c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50"/>
      <c r="AA325" s="150"/>
      <c r="AB325" s="150"/>
      <c r="AC325" s="150"/>
      <c r="AD325" s="150"/>
      <c r="AE325" s="150"/>
      <c r="AF325" s="150"/>
      <c r="AG325" s="150" t="s">
        <v>171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3" x14ac:dyDescent="0.2">
      <c r="A326" s="157"/>
      <c r="B326" s="158"/>
      <c r="C326" s="191" t="s">
        <v>241</v>
      </c>
      <c r="D326" s="165"/>
      <c r="E326" s="166">
        <v>0.5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50"/>
      <c r="AA326" s="150"/>
      <c r="AB326" s="150"/>
      <c r="AC326" s="150"/>
      <c r="AD326" s="150"/>
      <c r="AE326" s="150"/>
      <c r="AF326" s="150"/>
      <c r="AG326" s="150" t="s">
        <v>171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3" x14ac:dyDescent="0.2">
      <c r="A327" s="157"/>
      <c r="B327" s="158"/>
      <c r="C327" s="191" t="s">
        <v>242</v>
      </c>
      <c r="D327" s="165"/>
      <c r="E327" s="166">
        <v>3.9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50"/>
      <c r="AA327" s="150"/>
      <c r="AB327" s="150"/>
      <c r="AC327" s="150"/>
      <c r="AD327" s="150"/>
      <c r="AE327" s="150"/>
      <c r="AF327" s="150"/>
      <c r="AG327" s="150" t="s">
        <v>171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3" x14ac:dyDescent="0.2">
      <c r="A328" s="157"/>
      <c r="B328" s="158"/>
      <c r="C328" s="191" t="s">
        <v>363</v>
      </c>
      <c r="D328" s="165"/>
      <c r="E328" s="166">
        <v>3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50"/>
      <c r="AA328" s="150"/>
      <c r="AB328" s="150"/>
      <c r="AC328" s="150"/>
      <c r="AD328" s="150"/>
      <c r="AE328" s="150"/>
      <c r="AF328" s="150"/>
      <c r="AG328" s="150" t="s">
        <v>171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3" x14ac:dyDescent="0.2">
      <c r="A329" s="157"/>
      <c r="B329" s="158"/>
      <c r="C329" s="191" t="s">
        <v>414</v>
      </c>
      <c r="D329" s="165"/>
      <c r="E329" s="166">
        <v>2.9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50"/>
      <c r="AA329" s="150"/>
      <c r="AB329" s="150"/>
      <c r="AC329" s="150"/>
      <c r="AD329" s="150"/>
      <c r="AE329" s="150"/>
      <c r="AF329" s="150"/>
      <c r="AG329" s="150" t="s">
        <v>171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3" x14ac:dyDescent="0.2">
      <c r="A330" s="157"/>
      <c r="B330" s="158"/>
      <c r="C330" s="191" t="s">
        <v>244</v>
      </c>
      <c r="D330" s="165"/>
      <c r="E330" s="166">
        <v>10.3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50"/>
      <c r="AA330" s="150"/>
      <c r="AB330" s="150"/>
      <c r="AC330" s="150"/>
      <c r="AD330" s="150"/>
      <c r="AE330" s="150"/>
      <c r="AF330" s="150"/>
      <c r="AG330" s="150" t="s">
        <v>171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3" x14ac:dyDescent="0.2">
      <c r="A331" s="157"/>
      <c r="B331" s="158"/>
      <c r="C331" s="191" t="s">
        <v>245</v>
      </c>
      <c r="D331" s="165"/>
      <c r="E331" s="166">
        <v>4.8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50"/>
      <c r="AA331" s="150"/>
      <c r="AB331" s="150"/>
      <c r="AC331" s="150"/>
      <c r="AD331" s="150"/>
      <c r="AE331" s="150"/>
      <c r="AF331" s="150"/>
      <c r="AG331" s="150" t="s">
        <v>171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3" x14ac:dyDescent="0.2">
      <c r="A332" s="157"/>
      <c r="B332" s="158"/>
      <c r="C332" s="191" t="s">
        <v>246</v>
      </c>
      <c r="D332" s="165"/>
      <c r="E332" s="166">
        <v>3.7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60"/>
      <c r="Z332" s="150"/>
      <c r="AA332" s="150"/>
      <c r="AB332" s="150"/>
      <c r="AC332" s="150"/>
      <c r="AD332" s="150"/>
      <c r="AE332" s="150"/>
      <c r="AF332" s="150"/>
      <c r="AG332" s="150" t="s">
        <v>171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3" x14ac:dyDescent="0.2">
      <c r="A333" s="157"/>
      <c r="B333" s="158"/>
      <c r="C333" s="191" t="s">
        <v>247</v>
      </c>
      <c r="D333" s="165"/>
      <c r="E333" s="166">
        <v>3.8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50"/>
      <c r="AA333" s="150"/>
      <c r="AB333" s="150"/>
      <c r="AC333" s="150"/>
      <c r="AD333" s="150"/>
      <c r="AE333" s="150"/>
      <c r="AF333" s="150"/>
      <c r="AG333" s="150" t="s">
        <v>171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3" x14ac:dyDescent="0.2">
      <c r="A334" s="157"/>
      <c r="B334" s="158"/>
      <c r="C334" s="191" t="s">
        <v>248</v>
      </c>
      <c r="D334" s="165"/>
      <c r="E334" s="166">
        <v>2.8</v>
      </c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50"/>
      <c r="AA334" s="150"/>
      <c r="AB334" s="150"/>
      <c r="AC334" s="150"/>
      <c r="AD334" s="150"/>
      <c r="AE334" s="150"/>
      <c r="AF334" s="150"/>
      <c r="AG334" s="150" t="s">
        <v>171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76">
        <v>48</v>
      </c>
      <c r="B335" s="177" t="s">
        <v>415</v>
      </c>
      <c r="C335" s="190" t="s">
        <v>416</v>
      </c>
      <c r="D335" s="178" t="s">
        <v>282</v>
      </c>
      <c r="E335" s="179">
        <v>126.7</v>
      </c>
      <c r="F335" s="180"/>
      <c r="G335" s="181">
        <f>ROUND(E335*F335,2)</f>
        <v>0</v>
      </c>
      <c r="H335" s="161">
        <v>0</v>
      </c>
      <c r="I335" s="160">
        <f>ROUND(E335*H335,2)</f>
        <v>0</v>
      </c>
      <c r="J335" s="161">
        <v>40</v>
      </c>
      <c r="K335" s="160">
        <f>ROUND(E335*J335,2)</f>
        <v>5068</v>
      </c>
      <c r="L335" s="160">
        <v>21</v>
      </c>
      <c r="M335" s="160">
        <f>G335*(1+L335/100)</f>
        <v>0</v>
      </c>
      <c r="N335" s="159">
        <v>4.0000000000000003E-5</v>
      </c>
      <c r="O335" s="159">
        <f>ROUND(E335*N335,2)</f>
        <v>0.01</v>
      </c>
      <c r="P335" s="159">
        <v>0</v>
      </c>
      <c r="Q335" s="159">
        <f>ROUND(E335*P335,2)</f>
        <v>0</v>
      </c>
      <c r="R335" s="160"/>
      <c r="S335" s="160" t="s">
        <v>206</v>
      </c>
      <c r="T335" s="160" t="s">
        <v>207</v>
      </c>
      <c r="U335" s="160">
        <v>7.0000000000000007E-2</v>
      </c>
      <c r="V335" s="160">
        <f>ROUND(E335*U335,2)</f>
        <v>8.8699999999999992</v>
      </c>
      <c r="W335" s="160"/>
      <c r="X335" s="160" t="s">
        <v>165</v>
      </c>
      <c r="Y335" s="160" t="s">
        <v>166</v>
      </c>
      <c r="Z335" s="150"/>
      <c r="AA335" s="150"/>
      <c r="AB335" s="150"/>
      <c r="AC335" s="150"/>
      <c r="AD335" s="150"/>
      <c r="AE335" s="150"/>
      <c r="AF335" s="150"/>
      <c r="AG335" s="150" t="s">
        <v>167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2" x14ac:dyDescent="0.2">
      <c r="A336" s="157"/>
      <c r="B336" s="158"/>
      <c r="C336" s="266" t="s">
        <v>417</v>
      </c>
      <c r="D336" s="267"/>
      <c r="E336" s="267"/>
      <c r="F336" s="267"/>
      <c r="G336" s="267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60"/>
      <c r="Z336" s="150"/>
      <c r="AA336" s="150"/>
      <c r="AB336" s="150"/>
      <c r="AC336" s="150"/>
      <c r="AD336" s="150"/>
      <c r="AE336" s="150"/>
      <c r="AF336" s="150"/>
      <c r="AG336" s="150" t="s">
        <v>169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76">
        <v>49</v>
      </c>
      <c r="B337" s="177" t="s">
        <v>418</v>
      </c>
      <c r="C337" s="190" t="s">
        <v>419</v>
      </c>
      <c r="D337" s="178" t="s">
        <v>218</v>
      </c>
      <c r="E337" s="179">
        <v>174.48</v>
      </c>
      <c r="F337" s="180"/>
      <c r="G337" s="181">
        <f>ROUND(E337*F337,2)</f>
        <v>0</v>
      </c>
      <c r="H337" s="161">
        <v>600</v>
      </c>
      <c r="I337" s="160">
        <f>ROUND(E337*H337,2)</f>
        <v>104688</v>
      </c>
      <c r="J337" s="161">
        <v>0</v>
      </c>
      <c r="K337" s="160">
        <f>ROUND(E337*J337,2)</f>
        <v>0</v>
      </c>
      <c r="L337" s="160">
        <v>21</v>
      </c>
      <c r="M337" s="160">
        <f>G337*(1+L337/100)</f>
        <v>0</v>
      </c>
      <c r="N337" s="159">
        <v>4.0000000000000001E-3</v>
      </c>
      <c r="O337" s="159">
        <f>ROUND(E337*N337,2)</f>
        <v>0.7</v>
      </c>
      <c r="P337" s="159">
        <v>0</v>
      </c>
      <c r="Q337" s="159">
        <f>ROUND(E337*P337,2)</f>
        <v>0</v>
      </c>
      <c r="R337" s="160"/>
      <c r="S337" s="160" t="s">
        <v>206</v>
      </c>
      <c r="T337" s="160" t="s">
        <v>207</v>
      </c>
      <c r="U337" s="160">
        <v>0</v>
      </c>
      <c r="V337" s="160">
        <f>ROUND(E337*U337,2)</f>
        <v>0</v>
      </c>
      <c r="W337" s="160"/>
      <c r="X337" s="160" t="s">
        <v>420</v>
      </c>
      <c r="Y337" s="160" t="s">
        <v>166</v>
      </c>
      <c r="Z337" s="150"/>
      <c r="AA337" s="150"/>
      <c r="AB337" s="150"/>
      <c r="AC337" s="150"/>
      <c r="AD337" s="150"/>
      <c r="AE337" s="150"/>
      <c r="AF337" s="150"/>
      <c r="AG337" s="150" t="s">
        <v>421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2" x14ac:dyDescent="0.2">
      <c r="A338" s="157"/>
      <c r="B338" s="158"/>
      <c r="C338" s="266" t="s">
        <v>422</v>
      </c>
      <c r="D338" s="267"/>
      <c r="E338" s="267"/>
      <c r="F338" s="267"/>
      <c r="G338" s="267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50"/>
      <c r="AA338" s="150"/>
      <c r="AB338" s="150"/>
      <c r="AC338" s="150"/>
      <c r="AD338" s="150"/>
      <c r="AE338" s="150"/>
      <c r="AF338" s="150"/>
      <c r="AG338" s="150" t="s">
        <v>169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2" x14ac:dyDescent="0.2">
      <c r="A339" s="157"/>
      <c r="B339" s="158"/>
      <c r="C339" s="191" t="s">
        <v>423</v>
      </c>
      <c r="D339" s="165"/>
      <c r="E339" s="166">
        <v>174.48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50"/>
      <c r="AA339" s="150"/>
      <c r="AB339" s="150"/>
      <c r="AC339" s="150"/>
      <c r="AD339" s="150"/>
      <c r="AE339" s="150"/>
      <c r="AF339" s="150"/>
      <c r="AG339" s="150" t="s">
        <v>171</v>
      </c>
      <c r="AH339" s="150">
        <v>5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76">
        <v>50</v>
      </c>
      <c r="B340" s="177" t="s">
        <v>424</v>
      </c>
      <c r="C340" s="190" t="s">
        <v>425</v>
      </c>
      <c r="D340" s="178" t="s">
        <v>282</v>
      </c>
      <c r="E340" s="179">
        <v>78.2</v>
      </c>
      <c r="F340" s="180"/>
      <c r="G340" s="181">
        <f>ROUND(E340*F340,2)</f>
        <v>0</v>
      </c>
      <c r="H340" s="161">
        <v>350</v>
      </c>
      <c r="I340" s="160">
        <f>ROUND(E340*H340,2)</f>
        <v>27370</v>
      </c>
      <c r="J340" s="161">
        <v>0</v>
      </c>
      <c r="K340" s="160">
        <f>ROUND(E340*J340,2)</f>
        <v>0</v>
      </c>
      <c r="L340" s="160">
        <v>21</v>
      </c>
      <c r="M340" s="160">
        <f>G340*(1+L340/100)</f>
        <v>0</v>
      </c>
      <c r="N340" s="159">
        <v>2.7999999999999998E-4</v>
      </c>
      <c r="O340" s="159">
        <f>ROUND(E340*N340,2)</f>
        <v>0.02</v>
      </c>
      <c r="P340" s="159">
        <v>0</v>
      </c>
      <c r="Q340" s="159">
        <f>ROUND(E340*P340,2)</f>
        <v>0</v>
      </c>
      <c r="R340" s="160"/>
      <c r="S340" s="160" t="s">
        <v>206</v>
      </c>
      <c r="T340" s="160" t="s">
        <v>207</v>
      </c>
      <c r="U340" s="160">
        <v>0</v>
      </c>
      <c r="V340" s="160">
        <f>ROUND(E340*U340,2)</f>
        <v>0</v>
      </c>
      <c r="W340" s="160"/>
      <c r="X340" s="160" t="s">
        <v>383</v>
      </c>
      <c r="Y340" s="160" t="s">
        <v>166</v>
      </c>
      <c r="Z340" s="150"/>
      <c r="AA340" s="150"/>
      <c r="AB340" s="150"/>
      <c r="AC340" s="150"/>
      <c r="AD340" s="150"/>
      <c r="AE340" s="150"/>
      <c r="AF340" s="150"/>
      <c r="AG340" s="150" t="s">
        <v>384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2" x14ac:dyDescent="0.2">
      <c r="A341" s="157"/>
      <c r="B341" s="158"/>
      <c r="C341" s="191" t="s">
        <v>426</v>
      </c>
      <c r="D341" s="165"/>
      <c r="E341" s="166">
        <v>78.2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50"/>
      <c r="AA341" s="150"/>
      <c r="AB341" s="150"/>
      <c r="AC341" s="150"/>
      <c r="AD341" s="150"/>
      <c r="AE341" s="150"/>
      <c r="AF341" s="150"/>
      <c r="AG341" s="150" t="s">
        <v>171</v>
      </c>
      <c r="AH341" s="150">
        <v>5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82">
        <v>51</v>
      </c>
      <c r="B342" s="183" t="s">
        <v>427</v>
      </c>
      <c r="C342" s="192" t="s">
        <v>428</v>
      </c>
      <c r="D342" s="184" t="s">
        <v>214</v>
      </c>
      <c r="E342" s="185">
        <v>1.7915300000000001</v>
      </c>
      <c r="F342" s="186"/>
      <c r="G342" s="187">
        <f>ROUND(E342*F342,2)</f>
        <v>0</v>
      </c>
      <c r="H342" s="161">
        <v>0</v>
      </c>
      <c r="I342" s="160">
        <f>ROUND(E342*H342,2)</f>
        <v>0</v>
      </c>
      <c r="J342" s="161">
        <v>712</v>
      </c>
      <c r="K342" s="160">
        <f>ROUND(E342*J342,2)</f>
        <v>1275.57</v>
      </c>
      <c r="L342" s="160">
        <v>21</v>
      </c>
      <c r="M342" s="160">
        <f>G342*(1+L342/100)</f>
        <v>0</v>
      </c>
      <c r="N342" s="159">
        <v>0</v>
      </c>
      <c r="O342" s="159">
        <f>ROUND(E342*N342,2)</f>
        <v>0</v>
      </c>
      <c r="P342" s="159">
        <v>0</v>
      </c>
      <c r="Q342" s="159">
        <f>ROUND(E342*P342,2)</f>
        <v>0</v>
      </c>
      <c r="R342" s="160"/>
      <c r="S342" s="160" t="s">
        <v>164</v>
      </c>
      <c r="T342" s="160" t="s">
        <v>219</v>
      </c>
      <c r="U342" s="160">
        <v>1.5980000000000001</v>
      </c>
      <c r="V342" s="160">
        <f>ROUND(E342*U342,2)</f>
        <v>2.86</v>
      </c>
      <c r="W342" s="160"/>
      <c r="X342" s="160" t="s">
        <v>352</v>
      </c>
      <c r="Y342" s="160" t="s">
        <v>166</v>
      </c>
      <c r="Z342" s="150"/>
      <c r="AA342" s="150"/>
      <c r="AB342" s="150"/>
      <c r="AC342" s="150"/>
      <c r="AD342" s="150"/>
      <c r="AE342" s="150"/>
      <c r="AF342" s="150"/>
      <c r="AG342" s="150" t="s">
        <v>353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x14ac:dyDescent="0.2">
      <c r="A343" s="169" t="s">
        <v>159</v>
      </c>
      <c r="B343" s="170" t="s">
        <v>120</v>
      </c>
      <c r="C343" s="189" t="s">
        <v>121</v>
      </c>
      <c r="D343" s="171"/>
      <c r="E343" s="172"/>
      <c r="F343" s="173"/>
      <c r="G343" s="174">
        <f>SUMIF(AG344:AG363,"&lt;&gt;NOR",G344:G363)</f>
        <v>0</v>
      </c>
      <c r="H343" s="168"/>
      <c r="I343" s="168">
        <f>SUM(I344:I363)</f>
        <v>0</v>
      </c>
      <c r="J343" s="168"/>
      <c r="K343" s="168">
        <f>SUM(K344:K363)</f>
        <v>778502.14</v>
      </c>
      <c r="L343" s="168"/>
      <c r="M343" s="168">
        <f>SUM(M344:M363)</f>
        <v>0</v>
      </c>
      <c r="N343" s="167"/>
      <c r="O343" s="167">
        <f>SUM(O344:O363)</f>
        <v>14.81</v>
      </c>
      <c r="P343" s="167"/>
      <c r="Q343" s="167">
        <f>SUM(Q344:Q363)</f>
        <v>0</v>
      </c>
      <c r="R343" s="168"/>
      <c r="S343" s="168"/>
      <c r="T343" s="168"/>
      <c r="U343" s="168"/>
      <c r="V343" s="168">
        <f>SUM(V344:V363)</f>
        <v>408.36</v>
      </c>
      <c r="W343" s="168"/>
      <c r="X343" s="168"/>
      <c r="Y343" s="168"/>
      <c r="AG343" t="s">
        <v>160</v>
      </c>
    </row>
    <row r="344" spans="1:60" outlineLevel="1" x14ac:dyDescent="0.2">
      <c r="A344" s="176">
        <v>52</v>
      </c>
      <c r="B344" s="177" t="s">
        <v>429</v>
      </c>
      <c r="C344" s="190" t="s">
        <v>430</v>
      </c>
      <c r="D344" s="178" t="s">
        <v>282</v>
      </c>
      <c r="E344" s="179">
        <v>144.6</v>
      </c>
      <c r="F344" s="180"/>
      <c r="G344" s="181">
        <f>ROUND(E344*F344,2)</f>
        <v>0</v>
      </c>
      <c r="H344" s="161">
        <v>0</v>
      </c>
      <c r="I344" s="160">
        <f>ROUND(E344*H344,2)</f>
        <v>0</v>
      </c>
      <c r="J344" s="161">
        <v>288.5</v>
      </c>
      <c r="K344" s="160">
        <f>ROUND(E344*J344,2)</f>
        <v>41717.1</v>
      </c>
      <c r="L344" s="160">
        <v>21</v>
      </c>
      <c r="M344" s="160">
        <f>G344*(1+L344/100)</f>
        <v>0</v>
      </c>
      <c r="N344" s="159">
        <v>8.2400000000000008E-3</v>
      </c>
      <c r="O344" s="159">
        <f>ROUND(E344*N344,2)</f>
        <v>1.19</v>
      </c>
      <c r="P344" s="159">
        <v>0</v>
      </c>
      <c r="Q344" s="159">
        <f>ROUND(E344*P344,2)</f>
        <v>0</v>
      </c>
      <c r="R344" s="160"/>
      <c r="S344" s="160" t="s">
        <v>206</v>
      </c>
      <c r="T344" s="160" t="s">
        <v>164</v>
      </c>
      <c r="U344" s="160">
        <v>0.44</v>
      </c>
      <c r="V344" s="160">
        <f>ROUND(E344*U344,2)</f>
        <v>63.62</v>
      </c>
      <c r="W344" s="160"/>
      <c r="X344" s="160" t="s">
        <v>165</v>
      </c>
      <c r="Y344" s="160" t="s">
        <v>166</v>
      </c>
      <c r="Z344" s="150"/>
      <c r="AA344" s="150"/>
      <c r="AB344" s="150"/>
      <c r="AC344" s="150"/>
      <c r="AD344" s="150"/>
      <c r="AE344" s="150"/>
      <c r="AF344" s="150"/>
      <c r="AG344" s="150" t="s">
        <v>167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2" x14ac:dyDescent="0.2">
      <c r="A345" s="157"/>
      <c r="B345" s="158"/>
      <c r="C345" s="191" t="s">
        <v>431</v>
      </c>
      <c r="D345" s="165"/>
      <c r="E345" s="166">
        <v>17.8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50"/>
      <c r="AA345" s="150"/>
      <c r="AB345" s="150"/>
      <c r="AC345" s="150"/>
      <c r="AD345" s="150"/>
      <c r="AE345" s="150"/>
      <c r="AF345" s="150"/>
      <c r="AG345" s="150" t="s">
        <v>171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3" x14ac:dyDescent="0.2">
      <c r="A346" s="157"/>
      <c r="B346" s="158"/>
      <c r="C346" s="191" t="s">
        <v>432</v>
      </c>
      <c r="D346" s="165"/>
      <c r="E346" s="166">
        <v>21.8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50"/>
      <c r="AA346" s="150"/>
      <c r="AB346" s="150"/>
      <c r="AC346" s="150"/>
      <c r="AD346" s="150"/>
      <c r="AE346" s="150"/>
      <c r="AF346" s="150"/>
      <c r="AG346" s="150" t="s">
        <v>171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3" x14ac:dyDescent="0.2">
      <c r="A347" s="157"/>
      <c r="B347" s="158"/>
      <c r="C347" s="191" t="s">
        <v>433</v>
      </c>
      <c r="D347" s="165"/>
      <c r="E347" s="166">
        <v>13.2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50"/>
      <c r="AA347" s="150"/>
      <c r="AB347" s="150"/>
      <c r="AC347" s="150"/>
      <c r="AD347" s="150"/>
      <c r="AE347" s="150"/>
      <c r="AF347" s="150"/>
      <c r="AG347" s="150" t="s">
        <v>171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3" x14ac:dyDescent="0.2">
      <c r="A348" s="157"/>
      <c r="B348" s="158"/>
      <c r="C348" s="191" t="s">
        <v>434</v>
      </c>
      <c r="D348" s="165"/>
      <c r="E348" s="166">
        <v>51.3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50"/>
      <c r="AA348" s="150"/>
      <c r="AB348" s="150"/>
      <c r="AC348" s="150"/>
      <c r="AD348" s="150"/>
      <c r="AE348" s="150"/>
      <c r="AF348" s="150"/>
      <c r="AG348" s="150" t="s">
        <v>171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3" x14ac:dyDescent="0.2">
      <c r="A349" s="157"/>
      <c r="B349" s="158"/>
      <c r="C349" s="191" t="s">
        <v>435</v>
      </c>
      <c r="D349" s="165"/>
      <c r="E349" s="166">
        <v>19.5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50"/>
      <c r="AA349" s="150"/>
      <c r="AB349" s="150"/>
      <c r="AC349" s="150"/>
      <c r="AD349" s="150"/>
      <c r="AE349" s="150"/>
      <c r="AF349" s="150"/>
      <c r="AG349" s="150" t="s">
        <v>171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3" x14ac:dyDescent="0.2">
      <c r="A350" s="157"/>
      <c r="B350" s="158"/>
      <c r="C350" s="191" t="s">
        <v>436</v>
      </c>
      <c r="D350" s="165"/>
      <c r="E350" s="166">
        <v>21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50"/>
      <c r="AA350" s="150"/>
      <c r="AB350" s="150"/>
      <c r="AC350" s="150"/>
      <c r="AD350" s="150"/>
      <c r="AE350" s="150"/>
      <c r="AF350" s="150"/>
      <c r="AG350" s="150" t="s">
        <v>171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76">
        <v>53</v>
      </c>
      <c r="B351" s="177" t="s">
        <v>437</v>
      </c>
      <c r="C351" s="190" t="s">
        <v>438</v>
      </c>
      <c r="D351" s="178" t="s">
        <v>218</v>
      </c>
      <c r="E351" s="179">
        <v>193.3</v>
      </c>
      <c r="F351" s="180"/>
      <c r="G351" s="181">
        <f>ROUND(E351*F351,2)</f>
        <v>0</v>
      </c>
      <c r="H351" s="161">
        <v>0</v>
      </c>
      <c r="I351" s="160">
        <f>ROUND(E351*H351,2)</f>
        <v>0</v>
      </c>
      <c r="J351" s="161">
        <v>3500</v>
      </c>
      <c r="K351" s="160">
        <f>ROUND(E351*J351,2)</f>
        <v>676550</v>
      </c>
      <c r="L351" s="160">
        <v>21</v>
      </c>
      <c r="M351" s="160">
        <f>G351*(1+L351/100)</f>
        <v>0</v>
      </c>
      <c r="N351" s="159">
        <v>7.0099999999999996E-2</v>
      </c>
      <c r="O351" s="159">
        <f>ROUND(E351*N351,2)</f>
        <v>13.55</v>
      </c>
      <c r="P351" s="159">
        <v>0</v>
      </c>
      <c r="Q351" s="159">
        <f>ROUND(E351*P351,2)</f>
        <v>0</v>
      </c>
      <c r="R351" s="160"/>
      <c r="S351" s="160" t="s">
        <v>206</v>
      </c>
      <c r="T351" s="160" t="s">
        <v>207</v>
      </c>
      <c r="U351" s="160">
        <v>1.66</v>
      </c>
      <c r="V351" s="160">
        <f>ROUND(E351*U351,2)</f>
        <v>320.88</v>
      </c>
      <c r="W351" s="160"/>
      <c r="X351" s="160" t="s">
        <v>165</v>
      </c>
      <c r="Y351" s="160" t="s">
        <v>166</v>
      </c>
      <c r="Z351" s="150"/>
      <c r="AA351" s="150"/>
      <c r="AB351" s="150"/>
      <c r="AC351" s="150"/>
      <c r="AD351" s="150"/>
      <c r="AE351" s="150"/>
      <c r="AF351" s="150"/>
      <c r="AG351" s="150" t="s">
        <v>167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2" x14ac:dyDescent="0.2">
      <c r="A352" s="157"/>
      <c r="B352" s="158"/>
      <c r="C352" s="266" t="s">
        <v>439</v>
      </c>
      <c r="D352" s="267"/>
      <c r="E352" s="267"/>
      <c r="F352" s="267"/>
      <c r="G352" s="267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60"/>
      <c r="Z352" s="150"/>
      <c r="AA352" s="150"/>
      <c r="AB352" s="150"/>
      <c r="AC352" s="150"/>
      <c r="AD352" s="150"/>
      <c r="AE352" s="150"/>
      <c r="AF352" s="150"/>
      <c r="AG352" s="150" t="s">
        <v>169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3" x14ac:dyDescent="0.2">
      <c r="A353" s="157"/>
      <c r="B353" s="158"/>
      <c r="C353" s="193" t="s">
        <v>297</v>
      </c>
      <c r="D353" s="162"/>
      <c r="E353" s="163"/>
      <c r="F353" s="164"/>
      <c r="G353" s="164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50"/>
      <c r="AA353" s="150"/>
      <c r="AB353" s="150"/>
      <c r="AC353" s="150"/>
      <c r="AD353" s="150"/>
      <c r="AE353" s="150"/>
      <c r="AF353" s="150"/>
      <c r="AG353" s="150" t="s">
        <v>169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3" x14ac:dyDescent="0.2">
      <c r="A354" s="157"/>
      <c r="B354" s="158"/>
      <c r="C354" s="268" t="s">
        <v>440</v>
      </c>
      <c r="D354" s="269"/>
      <c r="E354" s="269"/>
      <c r="F354" s="269"/>
      <c r="G354" s="269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50"/>
      <c r="AA354" s="150"/>
      <c r="AB354" s="150"/>
      <c r="AC354" s="150"/>
      <c r="AD354" s="150"/>
      <c r="AE354" s="150"/>
      <c r="AF354" s="150"/>
      <c r="AG354" s="150" t="s">
        <v>169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2" x14ac:dyDescent="0.2">
      <c r="A355" s="157"/>
      <c r="B355" s="158"/>
      <c r="C355" s="191" t="s">
        <v>222</v>
      </c>
      <c r="D355" s="165"/>
      <c r="E355" s="166">
        <v>30.3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50"/>
      <c r="AA355" s="150"/>
      <c r="AB355" s="150"/>
      <c r="AC355" s="150"/>
      <c r="AD355" s="150"/>
      <c r="AE355" s="150"/>
      <c r="AF355" s="150"/>
      <c r="AG355" s="150" t="s">
        <v>171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3" x14ac:dyDescent="0.2">
      <c r="A356" s="157"/>
      <c r="B356" s="158"/>
      <c r="C356" s="191" t="s">
        <v>223</v>
      </c>
      <c r="D356" s="165"/>
      <c r="E356" s="166">
        <v>27.4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50"/>
      <c r="AA356" s="150"/>
      <c r="AB356" s="150"/>
      <c r="AC356" s="150"/>
      <c r="AD356" s="150"/>
      <c r="AE356" s="150"/>
      <c r="AF356" s="150"/>
      <c r="AG356" s="150" t="s">
        <v>171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3" x14ac:dyDescent="0.2">
      <c r="A357" s="157"/>
      <c r="B357" s="158"/>
      <c r="C357" s="191" t="s">
        <v>229</v>
      </c>
      <c r="D357" s="165"/>
      <c r="E357" s="166">
        <v>11.5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50"/>
      <c r="AA357" s="150"/>
      <c r="AB357" s="150"/>
      <c r="AC357" s="150"/>
      <c r="AD357" s="150"/>
      <c r="AE357" s="150"/>
      <c r="AF357" s="150"/>
      <c r="AG357" s="150" t="s">
        <v>171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3" x14ac:dyDescent="0.2">
      <c r="A358" s="157"/>
      <c r="B358" s="158"/>
      <c r="C358" s="191" t="s">
        <v>233</v>
      </c>
      <c r="D358" s="165"/>
      <c r="E358" s="166">
        <v>64.400000000000006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60"/>
      <c r="Z358" s="150"/>
      <c r="AA358" s="150"/>
      <c r="AB358" s="150"/>
      <c r="AC358" s="150"/>
      <c r="AD358" s="150"/>
      <c r="AE358" s="150"/>
      <c r="AF358" s="150"/>
      <c r="AG358" s="150" t="s">
        <v>171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3" x14ac:dyDescent="0.2">
      <c r="A359" s="157"/>
      <c r="B359" s="158"/>
      <c r="C359" s="191" t="s">
        <v>299</v>
      </c>
      <c r="D359" s="165"/>
      <c r="E359" s="166">
        <v>29.2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60"/>
      <c r="Z359" s="150"/>
      <c r="AA359" s="150"/>
      <c r="AB359" s="150"/>
      <c r="AC359" s="150"/>
      <c r="AD359" s="150"/>
      <c r="AE359" s="150"/>
      <c r="AF359" s="150"/>
      <c r="AG359" s="150" t="s">
        <v>171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3" x14ac:dyDescent="0.2">
      <c r="A360" s="157"/>
      <c r="B360" s="158"/>
      <c r="C360" s="191" t="s">
        <v>235</v>
      </c>
      <c r="D360" s="165"/>
      <c r="E360" s="166">
        <v>30.5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60"/>
      <c r="Z360" s="150"/>
      <c r="AA360" s="150"/>
      <c r="AB360" s="150"/>
      <c r="AC360" s="150"/>
      <c r="AD360" s="150"/>
      <c r="AE360" s="150"/>
      <c r="AF360" s="150"/>
      <c r="AG360" s="150" t="s">
        <v>171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76">
        <v>54</v>
      </c>
      <c r="B361" s="177" t="s">
        <v>441</v>
      </c>
      <c r="C361" s="190" t="s">
        <v>442</v>
      </c>
      <c r="D361" s="178" t="s">
        <v>279</v>
      </c>
      <c r="E361" s="179">
        <v>1</v>
      </c>
      <c r="F361" s="180"/>
      <c r="G361" s="181">
        <f>ROUND(E361*F361,2)</f>
        <v>0</v>
      </c>
      <c r="H361" s="161">
        <v>0</v>
      </c>
      <c r="I361" s="160">
        <f>ROUND(E361*H361,2)</f>
        <v>0</v>
      </c>
      <c r="J361" s="161">
        <v>50000</v>
      </c>
      <c r="K361" s="160">
        <f>ROUND(E361*J361,2)</f>
        <v>50000</v>
      </c>
      <c r="L361" s="160">
        <v>21</v>
      </c>
      <c r="M361" s="160">
        <f>G361*(1+L361/100)</f>
        <v>0</v>
      </c>
      <c r="N361" s="159">
        <v>7.0099999999999996E-2</v>
      </c>
      <c r="O361" s="159">
        <f>ROUND(E361*N361,2)</f>
        <v>7.0000000000000007E-2</v>
      </c>
      <c r="P361" s="159">
        <v>0</v>
      </c>
      <c r="Q361" s="159">
        <f>ROUND(E361*P361,2)</f>
        <v>0</v>
      </c>
      <c r="R361" s="160"/>
      <c r="S361" s="160" t="s">
        <v>206</v>
      </c>
      <c r="T361" s="160" t="s">
        <v>207</v>
      </c>
      <c r="U361" s="160">
        <v>1.66</v>
      </c>
      <c r="V361" s="160">
        <f>ROUND(E361*U361,2)</f>
        <v>1.66</v>
      </c>
      <c r="W361" s="160"/>
      <c r="X361" s="160" t="s">
        <v>165</v>
      </c>
      <c r="Y361" s="160" t="s">
        <v>166</v>
      </c>
      <c r="Z361" s="150"/>
      <c r="AA361" s="150"/>
      <c r="AB361" s="150"/>
      <c r="AC361" s="150"/>
      <c r="AD361" s="150"/>
      <c r="AE361" s="150"/>
      <c r="AF361" s="150"/>
      <c r="AG361" s="150" t="s">
        <v>167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2" x14ac:dyDescent="0.2">
      <c r="A362" s="157"/>
      <c r="B362" s="158"/>
      <c r="C362" s="266" t="s">
        <v>443</v>
      </c>
      <c r="D362" s="267"/>
      <c r="E362" s="267"/>
      <c r="F362" s="267"/>
      <c r="G362" s="267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60"/>
      <c r="Z362" s="150"/>
      <c r="AA362" s="150"/>
      <c r="AB362" s="150"/>
      <c r="AC362" s="150"/>
      <c r="AD362" s="150"/>
      <c r="AE362" s="150"/>
      <c r="AF362" s="150"/>
      <c r="AG362" s="150" t="s">
        <v>169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82">
        <v>55</v>
      </c>
      <c r="B363" s="183" t="s">
        <v>444</v>
      </c>
      <c r="C363" s="192" t="s">
        <v>445</v>
      </c>
      <c r="D363" s="184" t="s">
        <v>214</v>
      </c>
      <c r="E363" s="185">
        <v>14.81193</v>
      </c>
      <c r="F363" s="186"/>
      <c r="G363" s="187">
        <f>ROUND(E363*F363,2)</f>
        <v>0</v>
      </c>
      <c r="H363" s="161">
        <v>0</v>
      </c>
      <c r="I363" s="160">
        <f>ROUND(E363*H363,2)</f>
        <v>0</v>
      </c>
      <c r="J363" s="161">
        <v>691</v>
      </c>
      <c r="K363" s="160">
        <f>ROUND(E363*J363,2)</f>
        <v>10235.040000000001</v>
      </c>
      <c r="L363" s="160">
        <v>21</v>
      </c>
      <c r="M363" s="160">
        <f>G363*(1+L363/100)</f>
        <v>0</v>
      </c>
      <c r="N363" s="159">
        <v>0</v>
      </c>
      <c r="O363" s="159">
        <f>ROUND(E363*N363,2)</f>
        <v>0</v>
      </c>
      <c r="P363" s="159">
        <v>0</v>
      </c>
      <c r="Q363" s="159">
        <f>ROUND(E363*P363,2)</f>
        <v>0</v>
      </c>
      <c r="R363" s="160"/>
      <c r="S363" s="160" t="s">
        <v>164</v>
      </c>
      <c r="T363" s="160" t="s">
        <v>164</v>
      </c>
      <c r="U363" s="160">
        <v>1.4990000000000001</v>
      </c>
      <c r="V363" s="160">
        <f>ROUND(E363*U363,2)</f>
        <v>22.2</v>
      </c>
      <c r="W363" s="160"/>
      <c r="X363" s="160" t="s">
        <v>352</v>
      </c>
      <c r="Y363" s="160" t="s">
        <v>166</v>
      </c>
      <c r="Z363" s="150"/>
      <c r="AA363" s="150"/>
      <c r="AB363" s="150"/>
      <c r="AC363" s="150"/>
      <c r="AD363" s="150"/>
      <c r="AE363" s="150"/>
      <c r="AF363" s="150"/>
      <c r="AG363" s="150" t="s">
        <v>353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x14ac:dyDescent="0.2">
      <c r="A364" s="169" t="s">
        <v>159</v>
      </c>
      <c r="B364" s="170" t="s">
        <v>122</v>
      </c>
      <c r="C364" s="189" t="s">
        <v>123</v>
      </c>
      <c r="D364" s="171"/>
      <c r="E364" s="172"/>
      <c r="F364" s="173"/>
      <c r="G364" s="174">
        <f>SUMIF(AG365:AG378,"&lt;&gt;NOR",G365:G378)</f>
        <v>0</v>
      </c>
      <c r="H364" s="168"/>
      <c r="I364" s="168">
        <f>SUM(I365:I378)</f>
        <v>209584</v>
      </c>
      <c r="J364" s="168"/>
      <c r="K364" s="168">
        <f>SUM(K365:K378)</f>
        <v>40213.01</v>
      </c>
      <c r="L364" s="168"/>
      <c r="M364" s="168">
        <f>SUM(M365:M378)</f>
        <v>0</v>
      </c>
      <c r="N364" s="167"/>
      <c r="O364" s="167">
        <f>SUM(O365:O378)</f>
        <v>1.02</v>
      </c>
      <c r="P364" s="167"/>
      <c r="Q364" s="167">
        <f>SUM(Q365:Q378)</f>
        <v>0</v>
      </c>
      <c r="R364" s="168"/>
      <c r="S364" s="168"/>
      <c r="T364" s="168"/>
      <c r="U364" s="168"/>
      <c r="V364" s="168">
        <f>SUM(V365:V378)</f>
        <v>70.529999999999987</v>
      </c>
      <c r="W364" s="168"/>
      <c r="X364" s="168"/>
      <c r="Y364" s="168"/>
      <c r="AG364" t="s">
        <v>160</v>
      </c>
    </row>
    <row r="365" spans="1:60" ht="22.5" outlineLevel="1" x14ac:dyDescent="0.2">
      <c r="A365" s="176">
        <v>56</v>
      </c>
      <c r="B365" s="177" t="s">
        <v>446</v>
      </c>
      <c r="C365" s="190" t="s">
        <v>447</v>
      </c>
      <c r="D365" s="178" t="s">
        <v>218</v>
      </c>
      <c r="E365" s="179">
        <v>94.9</v>
      </c>
      <c r="F365" s="180"/>
      <c r="G365" s="181">
        <f>ROUND(E365*F365,2)</f>
        <v>0</v>
      </c>
      <c r="H365" s="161">
        <v>0</v>
      </c>
      <c r="I365" s="160">
        <f>ROUND(E365*H365,2)</f>
        <v>0</v>
      </c>
      <c r="J365" s="161">
        <v>8.1</v>
      </c>
      <c r="K365" s="160">
        <f>ROUND(E365*J365,2)</f>
        <v>768.69</v>
      </c>
      <c r="L365" s="160">
        <v>21</v>
      </c>
      <c r="M365" s="160">
        <f>G365*(1+L365/100)</f>
        <v>0</v>
      </c>
      <c r="N365" s="159">
        <v>0</v>
      </c>
      <c r="O365" s="159">
        <f>ROUND(E365*N365,2)</f>
        <v>0</v>
      </c>
      <c r="P365" s="159">
        <v>0</v>
      </c>
      <c r="Q365" s="159">
        <f>ROUND(E365*P365,2)</f>
        <v>0</v>
      </c>
      <c r="R365" s="160"/>
      <c r="S365" s="160" t="s">
        <v>164</v>
      </c>
      <c r="T365" s="160" t="s">
        <v>164</v>
      </c>
      <c r="U365" s="160">
        <v>0.02</v>
      </c>
      <c r="V365" s="160">
        <f>ROUND(E365*U365,2)</f>
        <v>1.9</v>
      </c>
      <c r="W365" s="160"/>
      <c r="X365" s="160" t="s">
        <v>165</v>
      </c>
      <c r="Y365" s="160" t="s">
        <v>166</v>
      </c>
      <c r="Z365" s="150"/>
      <c r="AA365" s="150"/>
      <c r="AB365" s="150"/>
      <c r="AC365" s="150"/>
      <c r="AD365" s="150"/>
      <c r="AE365" s="150"/>
      <c r="AF365" s="150"/>
      <c r="AG365" s="150" t="s">
        <v>167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2" x14ac:dyDescent="0.2">
      <c r="A366" s="157"/>
      <c r="B366" s="158"/>
      <c r="C366" s="191" t="s">
        <v>448</v>
      </c>
      <c r="D366" s="165"/>
      <c r="E366" s="166">
        <v>94.9</v>
      </c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60"/>
      <c r="Z366" s="150"/>
      <c r="AA366" s="150"/>
      <c r="AB366" s="150"/>
      <c r="AC366" s="150"/>
      <c r="AD366" s="150"/>
      <c r="AE366" s="150"/>
      <c r="AF366" s="150"/>
      <c r="AG366" s="150" t="s">
        <v>171</v>
      </c>
      <c r="AH366" s="150">
        <v>5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76">
        <v>57</v>
      </c>
      <c r="B367" s="177" t="s">
        <v>449</v>
      </c>
      <c r="C367" s="190" t="s">
        <v>450</v>
      </c>
      <c r="D367" s="178" t="s">
        <v>218</v>
      </c>
      <c r="E367" s="179">
        <v>94.9</v>
      </c>
      <c r="F367" s="180"/>
      <c r="G367" s="181">
        <f>ROUND(E367*F367,2)</f>
        <v>0</v>
      </c>
      <c r="H367" s="161">
        <v>0</v>
      </c>
      <c r="I367" s="160">
        <f>ROUND(E367*H367,2)</f>
        <v>0</v>
      </c>
      <c r="J367" s="161">
        <v>316</v>
      </c>
      <c r="K367" s="160">
        <f>ROUND(E367*J367,2)</f>
        <v>29988.400000000001</v>
      </c>
      <c r="L367" s="160">
        <v>21</v>
      </c>
      <c r="M367" s="160">
        <f>G367*(1+L367/100)</f>
        <v>0</v>
      </c>
      <c r="N367" s="159">
        <v>0</v>
      </c>
      <c r="O367" s="159">
        <f>ROUND(E367*N367,2)</f>
        <v>0</v>
      </c>
      <c r="P367" s="159">
        <v>0</v>
      </c>
      <c r="Q367" s="159">
        <f>ROUND(E367*P367,2)</f>
        <v>0</v>
      </c>
      <c r="R367" s="160"/>
      <c r="S367" s="160" t="s">
        <v>164</v>
      </c>
      <c r="T367" s="160" t="s">
        <v>164</v>
      </c>
      <c r="U367" s="160">
        <v>0.55000000000000004</v>
      </c>
      <c r="V367" s="160">
        <f>ROUND(E367*U367,2)</f>
        <v>52.2</v>
      </c>
      <c r="W367" s="160"/>
      <c r="X367" s="160" t="s">
        <v>165</v>
      </c>
      <c r="Y367" s="160" t="s">
        <v>166</v>
      </c>
      <c r="Z367" s="150"/>
      <c r="AA367" s="150"/>
      <c r="AB367" s="150"/>
      <c r="AC367" s="150"/>
      <c r="AD367" s="150"/>
      <c r="AE367" s="150"/>
      <c r="AF367" s="150"/>
      <c r="AG367" s="150" t="s">
        <v>167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2" x14ac:dyDescent="0.2">
      <c r="A368" s="157"/>
      <c r="B368" s="158"/>
      <c r="C368" s="191" t="s">
        <v>234</v>
      </c>
      <c r="D368" s="165"/>
      <c r="E368" s="166">
        <v>94.9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50"/>
      <c r="AA368" s="150"/>
      <c r="AB368" s="150"/>
      <c r="AC368" s="150"/>
      <c r="AD368" s="150"/>
      <c r="AE368" s="150"/>
      <c r="AF368" s="150"/>
      <c r="AG368" s="150" t="s">
        <v>171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76">
        <v>58</v>
      </c>
      <c r="B369" s="177" t="s">
        <v>451</v>
      </c>
      <c r="C369" s="190" t="s">
        <v>452</v>
      </c>
      <c r="D369" s="178" t="s">
        <v>218</v>
      </c>
      <c r="E369" s="179">
        <v>94.9</v>
      </c>
      <c r="F369" s="180"/>
      <c r="G369" s="181">
        <f>ROUND(E369*F369,2)</f>
        <v>0</v>
      </c>
      <c r="H369" s="161">
        <v>0</v>
      </c>
      <c r="I369" s="160">
        <f>ROUND(E369*H369,2)</f>
        <v>0</v>
      </c>
      <c r="J369" s="161">
        <v>34.5</v>
      </c>
      <c r="K369" s="160">
        <f>ROUND(E369*J369,2)</f>
        <v>3274.05</v>
      </c>
      <c r="L369" s="160">
        <v>21</v>
      </c>
      <c r="M369" s="160">
        <f>G369*(1+L369/100)</f>
        <v>0</v>
      </c>
      <c r="N369" s="159">
        <v>0</v>
      </c>
      <c r="O369" s="159">
        <f>ROUND(E369*N369,2)</f>
        <v>0</v>
      </c>
      <c r="P369" s="159">
        <v>0</v>
      </c>
      <c r="Q369" s="159">
        <f>ROUND(E369*P369,2)</f>
        <v>0</v>
      </c>
      <c r="R369" s="160"/>
      <c r="S369" s="160" t="s">
        <v>164</v>
      </c>
      <c r="T369" s="160" t="s">
        <v>164</v>
      </c>
      <c r="U369" s="160">
        <v>0.06</v>
      </c>
      <c r="V369" s="160">
        <f>ROUND(E369*U369,2)</f>
        <v>5.69</v>
      </c>
      <c r="W369" s="160"/>
      <c r="X369" s="160" t="s">
        <v>165</v>
      </c>
      <c r="Y369" s="160" t="s">
        <v>166</v>
      </c>
      <c r="Z369" s="150"/>
      <c r="AA369" s="150"/>
      <c r="AB369" s="150"/>
      <c r="AC369" s="150"/>
      <c r="AD369" s="150"/>
      <c r="AE369" s="150"/>
      <c r="AF369" s="150"/>
      <c r="AG369" s="150" t="s">
        <v>167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2" x14ac:dyDescent="0.2">
      <c r="A370" s="157"/>
      <c r="B370" s="158"/>
      <c r="C370" s="266" t="s">
        <v>453</v>
      </c>
      <c r="D370" s="267"/>
      <c r="E370" s="267"/>
      <c r="F370" s="267"/>
      <c r="G370" s="267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60"/>
      <c r="Z370" s="150"/>
      <c r="AA370" s="150"/>
      <c r="AB370" s="150"/>
      <c r="AC370" s="150"/>
      <c r="AD370" s="150"/>
      <c r="AE370" s="150"/>
      <c r="AF370" s="150"/>
      <c r="AG370" s="150" t="s">
        <v>169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2" x14ac:dyDescent="0.2">
      <c r="A371" s="157"/>
      <c r="B371" s="158"/>
      <c r="C371" s="191" t="s">
        <v>448</v>
      </c>
      <c r="D371" s="165"/>
      <c r="E371" s="166">
        <v>94.9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60"/>
      <c r="Z371" s="150"/>
      <c r="AA371" s="150"/>
      <c r="AB371" s="150"/>
      <c r="AC371" s="150"/>
      <c r="AD371" s="150"/>
      <c r="AE371" s="150"/>
      <c r="AF371" s="150"/>
      <c r="AG371" s="150" t="s">
        <v>171</v>
      </c>
      <c r="AH371" s="150">
        <v>5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76">
        <v>59</v>
      </c>
      <c r="B372" s="177" t="s">
        <v>454</v>
      </c>
      <c r="C372" s="190" t="s">
        <v>455</v>
      </c>
      <c r="D372" s="178" t="s">
        <v>282</v>
      </c>
      <c r="E372" s="179">
        <v>46</v>
      </c>
      <c r="F372" s="180"/>
      <c r="G372" s="181">
        <f>ROUND(E372*F372,2)</f>
        <v>0</v>
      </c>
      <c r="H372" s="161">
        <v>100</v>
      </c>
      <c r="I372" s="160">
        <f>ROUND(E372*H372,2)</f>
        <v>4600</v>
      </c>
      <c r="J372" s="161">
        <v>105</v>
      </c>
      <c r="K372" s="160">
        <f>ROUND(E372*J372,2)</f>
        <v>4830</v>
      </c>
      <c r="L372" s="160">
        <v>21</v>
      </c>
      <c r="M372" s="160">
        <f>G372*(1+L372/100)</f>
        <v>0</v>
      </c>
      <c r="N372" s="159">
        <v>0</v>
      </c>
      <c r="O372" s="159">
        <f>ROUND(E372*N372,2)</f>
        <v>0</v>
      </c>
      <c r="P372" s="159">
        <v>0</v>
      </c>
      <c r="Q372" s="159">
        <f>ROUND(E372*P372,2)</f>
        <v>0</v>
      </c>
      <c r="R372" s="160"/>
      <c r="S372" s="160" t="s">
        <v>206</v>
      </c>
      <c r="T372" s="160" t="s">
        <v>207</v>
      </c>
      <c r="U372" s="160">
        <v>0.18</v>
      </c>
      <c r="V372" s="160">
        <f>ROUND(E372*U372,2)</f>
        <v>8.2799999999999994</v>
      </c>
      <c r="W372" s="160"/>
      <c r="X372" s="160" t="s">
        <v>165</v>
      </c>
      <c r="Y372" s="160" t="s">
        <v>166</v>
      </c>
      <c r="Z372" s="150"/>
      <c r="AA372" s="150"/>
      <c r="AB372" s="150"/>
      <c r="AC372" s="150"/>
      <c r="AD372" s="150"/>
      <c r="AE372" s="150"/>
      <c r="AF372" s="150"/>
      <c r="AG372" s="150" t="s">
        <v>167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2" x14ac:dyDescent="0.2">
      <c r="A373" s="157"/>
      <c r="B373" s="158"/>
      <c r="C373" s="266" t="s">
        <v>456</v>
      </c>
      <c r="D373" s="267"/>
      <c r="E373" s="267"/>
      <c r="F373" s="267"/>
      <c r="G373" s="267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60"/>
      <c r="Z373" s="150"/>
      <c r="AA373" s="150"/>
      <c r="AB373" s="150"/>
      <c r="AC373" s="150"/>
      <c r="AD373" s="150"/>
      <c r="AE373" s="150"/>
      <c r="AF373" s="150"/>
      <c r="AG373" s="150" t="s">
        <v>169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2" x14ac:dyDescent="0.2">
      <c r="A374" s="157"/>
      <c r="B374" s="158"/>
      <c r="C374" s="191" t="s">
        <v>457</v>
      </c>
      <c r="D374" s="165"/>
      <c r="E374" s="166">
        <v>46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60"/>
      <c r="Z374" s="150"/>
      <c r="AA374" s="150"/>
      <c r="AB374" s="150"/>
      <c r="AC374" s="150"/>
      <c r="AD374" s="150"/>
      <c r="AE374" s="150"/>
      <c r="AF374" s="150"/>
      <c r="AG374" s="150" t="s">
        <v>171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76">
        <v>60</v>
      </c>
      <c r="B375" s="177" t="s">
        <v>458</v>
      </c>
      <c r="C375" s="190" t="s">
        <v>459</v>
      </c>
      <c r="D375" s="178" t="s">
        <v>218</v>
      </c>
      <c r="E375" s="179">
        <v>113.88</v>
      </c>
      <c r="F375" s="180"/>
      <c r="G375" s="181">
        <f>ROUND(E375*F375,2)</f>
        <v>0</v>
      </c>
      <c r="H375" s="161">
        <v>1800</v>
      </c>
      <c r="I375" s="160">
        <f>ROUND(E375*H375,2)</f>
        <v>204984</v>
      </c>
      <c r="J375" s="161">
        <v>0</v>
      </c>
      <c r="K375" s="160">
        <f>ROUND(E375*J375,2)</f>
        <v>0</v>
      </c>
      <c r="L375" s="160">
        <v>21</v>
      </c>
      <c r="M375" s="160">
        <f>G375*(1+L375/100)</f>
        <v>0</v>
      </c>
      <c r="N375" s="159">
        <v>8.9999999999999993E-3</v>
      </c>
      <c r="O375" s="159">
        <f>ROUND(E375*N375,2)</f>
        <v>1.02</v>
      </c>
      <c r="P375" s="159">
        <v>0</v>
      </c>
      <c r="Q375" s="159">
        <f>ROUND(E375*P375,2)</f>
        <v>0</v>
      </c>
      <c r="R375" s="160"/>
      <c r="S375" s="160" t="s">
        <v>206</v>
      </c>
      <c r="T375" s="160" t="s">
        <v>207</v>
      </c>
      <c r="U375" s="160">
        <v>0</v>
      </c>
      <c r="V375" s="160">
        <f>ROUND(E375*U375,2)</f>
        <v>0</v>
      </c>
      <c r="W375" s="160"/>
      <c r="X375" s="160" t="s">
        <v>383</v>
      </c>
      <c r="Y375" s="160" t="s">
        <v>166</v>
      </c>
      <c r="Z375" s="150"/>
      <c r="AA375" s="150"/>
      <c r="AB375" s="150"/>
      <c r="AC375" s="150"/>
      <c r="AD375" s="150"/>
      <c r="AE375" s="150"/>
      <c r="AF375" s="150"/>
      <c r="AG375" s="150" t="s">
        <v>384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2" x14ac:dyDescent="0.2">
      <c r="A376" s="157"/>
      <c r="B376" s="158"/>
      <c r="C376" s="266" t="s">
        <v>460</v>
      </c>
      <c r="D376" s="267"/>
      <c r="E376" s="267"/>
      <c r="F376" s="267"/>
      <c r="G376" s="267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50"/>
      <c r="AA376" s="150"/>
      <c r="AB376" s="150"/>
      <c r="AC376" s="150"/>
      <c r="AD376" s="150"/>
      <c r="AE376" s="150"/>
      <c r="AF376" s="150"/>
      <c r="AG376" s="150" t="s">
        <v>169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2" x14ac:dyDescent="0.2">
      <c r="A377" s="157"/>
      <c r="B377" s="158"/>
      <c r="C377" s="191" t="s">
        <v>461</v>
      </c>
      <c r="D377" s="165"/>
      <c r="E377" s="166">
        <v>113.88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60"/>
      <c r="Z377" s="150"/>
      <c r="AA377" s="150"/>
      <c r="AB377" s="150"/>
      <c r="AC377" s="150"/>
      <c r="AD377" s="150"/>
      <c r="AE377" s="150"/>
      <c r="AF377" s="150"/>
      <c r="AG377" s="150" t="s">
        <v>171</v>
      </c>
      <c r="AH377" s="150">
        <v>5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82">
        <v>61</v>
      </c>
      <c r="B378" s="183" t="s">
        <v>462</v>
      </c>
      <c r="C378" s="192" t="s">
        <v>463</v>
      </c>
      <c r="D378" s="184" t="s">
        <v>214</v>
      </c>
      <c r="E378" s="185">
        <v>1.0249200000000001</v>
      </c>
      <c r="F378" s="186"/>
      <c r="G378" s="187">
        <f>ROUND(E378*F378,2)</f>
        <v>0</v>
      </c>
      <c r="H378" s="161">
        <v>0</v>
      </c>
      <c r="I378" s="160">
        <f>ROUND(E378*H378,2)</f>
        <v>0</v>
      </c>
      <c r="J378" s="161">
        <v>1319</v>
      </c>
      <c r="K378" s="160">
        <f>ROUND(E378*J378,2)</f>
        <v>1351.87</v>
      </c>
      <c r="L378" s="160">
        <v>21</v>
      </c>
      <c r="M378" s="160">
        <f>G378*(1+L378/100)</f>
        <v>0</v>
      </c>
      <c r="N378" s="159">
        <v>0</v>
      </c>
      <c r="O378" s="159">
        <f>ROUND(E378*N378,2)</f>
        <v>0</v>
      </c>
      <c r="P378" s="159">
        <v>0</v>
      </c>
      <c r="Q378" s="159">
        <f>ROUND(E378*P378,2)</f>
        <v>0</v>
      </c>
      <c r="R378" s="160"/>
      <c r="S378" s="160" t="s">
        <v>164</v>
      </c>
      <c r="T378" s="160" t="s">
        <v>164</v>
      </c>
      <c r="U378" s="160">
        <v>2.4009999999999998</v>
      </c>
      <c r="V378" s="160">
        <f>ROUND(E378*U378,2)</f>
        <v>2.46</v>
      </c>
      <c r="W378" s="160"/>
      <c r="X378" s="160" t="s">
        <v>352</v>
      </c>
      <c r="Y378" s="160" t="s">
        <v>166</v>
      </c>
      <c r="Z378" s="150"/>
      <c r="AA378" s="150"/>
      <c r="AB378" s="150"/>
      <c r="AC378" s="150"/>
      <c r="AD378" s="150"/>
      <c r="AE378" s="150"/>
      <c r="AF378" s="150"/>
      <c r="AG378" s="150" t="s">
        <v>353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x14ac:dyDescent="0.2">
      <c r="A379" s="169" t="s">
        <v>159</v>
      </c>
      <c r="B379" s="170" t="s">
        <v>124</v>
      </c>
      <c r="C379" s="189" t="s">
        <v>125</v>
      </c>
      <c r="D379" s="171"/>
      <c r="E379" s="172"/>
      <c r="F379" s="173"/>
      <c r="G379" s="174">
        <f>SUMIF(AG380:AG381,"&lt;&gt;NOR",G380:G381)</f>
        <v>0</v>
      </c>
      <c r="H379" s="168"/>
      <c r="I379" s="168">
        <f>SUM(I380:I381)</f>
        <v>0</v>
      </c>
      <c r="J379" s="168"/>
      <c r="K379" s="168">
        <f>SUM(K380:K381)</f>
        <v>24360</v>
      </c>
      <c r="L379" s="168"/>
      <c r="M379" s="168">
        <f>SUM(M380:M381)</f>
        <v>0</v>
      </c>
      <c r="N379" s="167"/>
      <c r="O379" s="167">
        <f>SUM(O380:O381)</f>
        <v>0.02</v>
      </c>
      <c r="P379" s="167"/>
      <c r="Q379" s="167">
        <f>SUM(Q380:Q381)</f>
        <v>0</v>
      </c>
      <c r="R379" s="168"/>
      <c r="S379" s="168"/>
      <c r="T379" s="168"/>
      <c r="U379" s="168"/>
      <c r="V379" s="168">
        <f>SUM(V380:V381)</f>
        <v>6.3</v>
      </c>
      <c r="W379" s="168"/>
      <c r="X379" s="168"/>
      <c r="Y379" s="168"/>
      <c r="AG379" t="s">
        <v>160</v>
      </c>
    </row>
    <row r="380" spans="1:60" outlineLevel="1" x14ac:dyDescent="0.2">
      <c r="A380" s="176">
        <v>62</v>
      </c>
      <c r="B380" s="177" t="s">
        <v>464</v>
      </c>
      <c r="C380" s="190" t="s">
        <v>465</v>
      </c>
      <c r="D380" s="178" t="s">
        <v>282</v>
      </c>
      <c r="E380" s="179">
        <v>42</v>
      </c>
      <c r="F380" s="180"/>
      <c r="G380" s="181">
        <f>ROUND(E380*F380,2)</f>
        <v>0</v>
      </c>
      <c r="H380" s="161">
        <v>0</v>
      </c>
      <c r="I380" s="160">
        <f>ROUND(E380*H380,2)</f>
        <v>0</v>
      </c>
      <c r="J380" s="161">
        <v>580</v>
      </c>
      <c r="K380" s="160">
        <f>ROUND(E380*J380,2)</f>
        <v>24360</v>
      </c>
      <c r="L380" s="160">
        <v>21</v>
      </c>
      <c r="M380" s="160">
        <f>G380*(1+L380/100)</f>
        <v>0</v>
      </c>
      <c r="N380" s="159">
        <v>3.6999999999999999E-4</v>
      </c>
      <c r="O380" s="159">
        <f>ROUND(E380*N380,2)</f>
        <v>0.02</v>
      </c>
      <c r="P380" s="159">
        <v>0</v>
      </c>
      <c r="Q380" s="159">
        <f>ROUND(E380*P380,2)</f>
        <v>0</v>
      </c>
      <c r="R380" s="160"/>
      <c r="S380" s="160" t="s">
        <v>206</v>
      </c>
      <c r="T380" s="160" t="s">
        <v>207</v>
      </c>
      <c r="U380" s="160">
        <v>0.15</v>
      </c>
      <c r="V380" s="160">
        <f>ROUND(E380*U380,2)</f>
        <v>6.3</v>
      </c>
      <c r="W380" s="160"/>
      <c r="X380" s="160" t="s">
        <v>165</v>
      </c>
      <c r="Y380" s="160" t="s">
        <v>166</v>
      </c>
      <c r="Z380" s="150"/>
      <c r="AA380" s="150"/>
      <c r="AB380" s="150"/>
      <c r="AC380" s="150"/>
      <c r="AD380" s="150"/>
      <c r="AE380" s="150"/>
      <c r="AF380" s="150"/>
      <c r="AG380" s="150" t="s">
        <v>167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2" x14ac:dyDescent="0.2">
      <c r="A381" s="157"/>
      <c r="B381" s="158"/>
      <c r="C381" s="266" t="s">
        <v>466</v>
      </c>
      <c r="D381" s="267"/>
      <c r="E381" s="267"/>
      <c r="F381" s="267"/>
      <c r="G381" s="267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50"/>
      <c r="AA381" s="150"/>
      <c r="AB381" s="150"/>
      <c r="AC381" s="150"/>
      <c r="AD381" s="150"/>
      <c r="AE381" s="150"/>
      <c r="AF381" s="150"/>
      <c r="AG381" s="150" t="s">
        <v>169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x14ac:dyDescent="0.2">
      <c r="A382" s="169" t="s">
        <v>159</v>
      </c>
      <c r="B382" s="170" t="s">
        <v>126</v>
      </c>
      <c r="C382" s="189" t="s">
        <v>127</v>
      </c>
      <c r="D382" s="171"/>
      <c r="E382" s="172"/>
      <c r="F382" s="173"/>
      <c r="G382" s="174">
        <f>SUMIF(AG383:AG384,"&lt;&gt;NOR",G383:G384)</f>
        <v>0</v>
      </c>
      <c r="H382" s="168"/>
      <c r="I382" s="168">
        <f>SUM(I383:I384)</f>
        <v>146.93</v>
      </c>
      <c r="J382" s="168"/>
      <c r="K382" s="168">
        <f>SUM(K383:K384)</f>
        <v>102.32</v>
      </c>
      <c r="L382" s="168"/>
      <c r="M382" s="168">
        <f>SUM(M383:M384)</f>
        <v>0</v>
      </c>
      <c r="N382" s="167"/>
      <c r="O382" s="167">
        <f>SUM(O383:O384)</f>
        <v>0</v>
      </c>
      <c r="P382" s="167"/>
      <c r="Q382" s="167">
        <f>SUM(Q383:Q384)</f>
        <v>0</v>
      </c>
      <c r="R382" s="168"/>
      <c r="S382" s="168"/>
      <c r="T382" s="168"/>
      <c r="U382" s="168"/>
      <c r="V382" s="168">
        <f>SUM(V383:V384)</f>
        <v>0.22</v>
      </c>
      <c r="W382" s="168"/>
      <c r="X382" s="168"/>
      <c r="Y382" s="168"/>
      <c r="AG382" t="s">
        <v>160</v>
      </c>
    </row>
    <row r="383" spans="1:60" outlineLevel="1" x14ac:dyDescent="0.2">
      <c r="A383" s="176">
        <v>63</v>
      </c>
      <c r="B383" s="177" t="s">
        <v>467</v>
      </c>
      <c r="C383" s="190" t="s">
        <v>468</v>
      </c>
      <c r="D383" s="178" t="s">
        <v>218</v>
      </c>
      <c r="E383" s="179">
        <v>7.2880000000000003</v>
      </c>
      <c r="F383" s="180"/>
      <c r="G383" s="181">
        <f>ROUND(E383*F383,2)</f>
        <v>0</v>
      </c>
      <c r="H383" s="161">
        <v>20.16</v>
      </c>
      <c r="I383" s="160">
        <f>ROUND(E383*H383,2)</f>
        <v>146.93</v>
      </c>
      <c r="J383" s="161">
        <v>14.04</v>
      </c>
      <c r="K383" s="160">
        <f>ROUND(E383*J383,2)</f>
        <v>102.32</v>
      </c>
      <c r="L383" s="160">
        <v>21</v>
      </c>
      <c r="M383" s="160">
        <f>G383*(1+L383/100)</f>
        <v>0</v>
      </c>
      <c r="N383" s="159">
        <v>1.4999999999999999E-4</v>
      </c>
      <c r="O383" s="159">
        <f>ROUND(E383*N383,2)</f>
        <v>0</v>
      </c>
      <c r="P383" s="159">
        <v>0</v>
      </c>
      <c r="Q383" s="159">
        <f>ROUND(E383*P383,2)</f>
        <v>0</v>
      </c>
      <c r="R383" s="160"/>
      <c r="S383" s="160" t="s">
        <v>164</v>
      </c>
      <c r="T383" s="160" t="s">
        <v>164</v>
      </c>
      <c r="U383" s="160">
        <v>0.03</v>
      </c>
      <c r="V383" s="160">
        <f>ROUND(E383*U383,2)</f>
        <v>0.22</v>
      </c>
      <c r="W383" s="160"/>
      <c r="X383" s="160" t="s">
        <v>165</v>
      </c>
      <c r="Y383" s="160" t="s">
        <v>166</v>
      </c>
      <c r="Z383" s="150"/>
      <c r="AA383" s="150"/>
      <c r="AB383" s="150"/>
      <c r="AC383" s="150"/>
      <c r="AD383" s="150"/>
      <c r="AE383" s="150"/>
      <c r="AF383" s="150"/>
      <c r="AG383" s="150" t="s">
        <v>167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2" x14ac:dyDescent="0.2">
      <c r="A384" s="157"/>
      <c r="B384" s="158"/>
      <c r="C384" s="191" t="s">
        <v>469</v>
      </c>
      <c r="D384" s="165"/>
      <c r="E384" s="166">
        <v>7.2880000000000003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60"/>
      <c r="Z384" s="150"/>
      <c r="AA384" s="150"/>
      <c r="AB384" s="150"/>
      <c r="AC384" s="150"/>
      <c r="AD384" s="150"/>
      <c r="AE384" s="150"/>
      <c r="AF384" s="150"/>
      <c r="AG384" s="150" t="s">
        <v>171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x14ac:dyDescent="0.2">
      <c r="A385" s="169" t="s">
        <v>159</v>
      </c>
      <c r="B385" s="170" t="s">
        <v>128</v>
      </c>
      <c r="C385" s="189" t="s">
        <v>129</v>
      </c>
      <c r="D385" s="171"/>
      <c r="E385" s="172"/>
      <c r="F385" s="173"/>
      <c r="G385" s="174">
        <f>SUMIF(AG386:AG392,"&lt;&gt;NOR",G386:G392)</f>
        <v>0</v>
      </c>
      <c r="H385" s="168"/>
      <c r="I385" s="168">
        <f>SUM(I386:I392)</f>
        <v>0</v>
      </c>
      <c r="J385" s="168"/>
      <c r="K385" s="168">
        <f>SUM(K386:K392)</f>
        <v>298498.86</v>
      </c>
      <c r="L385" s="168"/>
      <c r="M385" s="168">
        <f>SUM(M386:M392)</f>
        <v>0</v>
      </c>
      <c r="N385" s="167"/>
      <c r="O385" s="167">
        <f>SUM(O386:O392)</f>
        <v>0</v>
      </c>
      <c r="P385" s="167"/>
      <c r="Q385" s="167">
        <f>SUM(Q386:Q392)</f>
        <v>0</v>
      </c>
      <c r="R385" s="168"/>
      <c r="S385" s="168"/>
      <c r="T385" s="168"/>
      <c r="U385" s="168"/>
      <c r="V385" s="168">
        <f>SUM(V386:V392)</f>
        <v>50.8</v>
      </c>
      <c r="W385" s="168"/>
      <c r="X385" s="168"/>
      <c r="Y385" s="168"/>
      <c r="AG385" t="s">
        <v>160</v>
      </c>
    </row>
    <row r="386" spans="1:60" ht="22.5" outlineLevel="1" x14ac:dyDescent="0.2">
      <c r="A386" s="182">
        <v>64</v>
      </c>
      <c r="B386" s="183" t="s">
        <v>470</v>
      </c>
      <c r="C386" s="192" t="s">
        <v>471</v>
      </c>
      <c r="D386" s="184" t="s">
        <v>214</v>
      </c>
      <c r="E386" s="185">
        <v>10.42</v>
      </c>
      <c r="F386" s="186"/>
      <c r="G386" s="187">
        <f t="shared" ref="G386:G391" si="0">ROUND(E386*F386,2)</f>
        <v>0</v>
      </c>
      <c r="H386" s="161">
        <v>0</v>
      </c>
      <c r="I386" s="160">
        <f t="shared" ref="I386:I391" si="1">ROUND(E386*H386,2)</f>
        <v>0</v>
      </c>
      <c r="J386" s="161">
        <v>2725</v>
      </c>
      <c r="K386" s="160">
        <f t="shared" ref="K386:K391" si="2">ROUND(E386*J386,2)</f>
        <v>28394.5</v>
      </c>
      <c r="L386" s="160">
        <v>21</v>
      </c>
      <c r="M386" s="160">
        <f t="shared" ref="M386:M391" si="3">G386*(1+L386/100)</f>
        <v>0</v>
      </c>
      <c r="N386" s="159">
        <v>0</v>
      </c>
      <c r="O386" s="159">
        <f t="shared" ref="O386:O391" si="4">ROUND(E386*N386,2)</f>
        <v>0</v>
      </c>
      <c r="P386" s="159">
        <v>0</v>
      </c>
      <c r="Q386" s="159">
        <f t="shared" ref="Q386:Q391" si="5">ROUND(E386*P386,2)</f>
        <v>0</v>
      </c>
      <c r="R386" s="160"/>
      <c r="S386" s="160" t="s">
        <v>164</v>
      </c>
      <c r="T386" s="160" t="s">
        <v>164</v>
      </c>
      <c r="U386" s="160">
        <v>0</v>
      </c>
      <c r="V386" s="160">
        <f t="shared" ref="V386:V391" si="6">ROUND(E386*U386,2)</f>
        <v>0</v>
      </c>
      <c r="W386" s="160"/>
      <c r="X386" s="160" t="s">
        <v>165</v>
      </c>
      <c r="Y386" s="160" t="s">
        <v>166</v>
      </c>
      <c r="Z386" s="150"/>
      <c r="AA386" s="150"/>
      <c r="AB386" s="150"/>
      <c r="AC386" s="150"/>
      <c r="AD386" s="150"/>
      <c r="AE386" s="150"/>
      <c r="AF386" s="150"/>
      <c r="AG386" s="150" t="s">
        <v>167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ht="22.5" outlineLevel="1" x14ac:dyDescent="0.2">
      <c r="A387" s="182">
        <v>65</v>
      </c>
      <c r="B387" s="183" t="s">
        <v>472</v>
      </c>
      <c r="C387" s="192" t="s">
        <v>473</v>
      </c>
      <c r="D387" s="184" t="s">
        <v>214</v>
      </c>
      <c r="E387" s="185">
        <v>1.78</v>
      </c>
      <c r="F387" s="186"/>
      <c r="G387" s="187">
        <f t="shared" si="0"/>
        <v>0</v>
      </c>
      <c r="H387" s="161">
        <v>0</v>
      </c>
      <c r="I387" s="160">
        <f t="shared" si="1"/>
        <v>0</v>
      </c>
      <c r="J387" s="161">
        <v>5735</v>
      </c>
      <c r="K387" s="160">
        <f t="shared" si="2"/>
        <v>10208.299999999999</v>
      </c>
      <c r="L387" s="160">
        <v>21</v>
      </c>
      <c r="M387" s="160">
        <f t="shared" si="3"/>
        <v>0</v>
      </c>
      <c r="N387" s="159">
        <v>0</v>
      </c>
      <c r="O387" s="159">
        <f t="shared" si="4"/>
        <v>0</v>
      </c>
      <c r="P387" s="159">
        <v>0</v>
      </c>
      <c r="Q387" s="159">
        <f t="shared" si="5"/>
        <v>0</v>
      </c>
      <c r="R387" s="160"/>
      <c r="S387" s="160" t="s">
        <v>164</v>
      </c>
      <c r="T387" s="160" t="s">
        <v>164</v>
      </c>
      <c r="U387" s="160">
        <v>0</v>
      </c>
      <c r="V387" s="160">
        <f t="shared" si="6"/>
        <v>0</v>
      </c>
      <c r="W387" s="160"/>
      <c r="X387" s="160" t="s">
        <v>165</v>
      </c>
      <c r="Y387" s="160" t="s">
        <v>166</v>
      </c>
      <c r="Z387" s="150"/>
      <c r="AA387" s="150"/>
      <c r="AB387" s="150"/>
      <c r="AC387" s="150"/>
      <c r="AD387" s="150"/>
      <c r="AE387" s="150"/>
      <c r="AF387" s="150"/>
      <c r="AG387" s="150" t="s">
        <v>167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82">
        <v>66</v>
      </c>
      <c r="B388" s="183" t="s">
        <v>474</v>
      </c>
      <c r="C388" s="192" t="s">
        <v>475</v>
      </c>
      <c r="D388" s="184" t="s">
        <v>214</v>
      </c>
      <c r="E388" s="185">
        <v>327</v>
      </c>
      <c r="F388" s="186"/>
      <c r="G388" s="187">
        <f t="shared" si="0"/>
        <v>0</v>
      </c>
      <c r="H388" s="161">
        <v>0</v>
      </c>
      <c r="I388" s="160">
        <f t="shared" si="1"/>
        <v>0</v>
      </c>
      <c r="J388" s="161">
        <v>430</v>
      </c>
      <c r="K388" s="160">
        <f t="shared" si="2"/>
        <v>140610</v>
      </c>
      <c r="L388" s="160">
        <v>21</v>
      </c>
      <c r="M388" s="160">
        <f t="shared" si="3"/>
        <v>0</v>
      </c>
      <c r="N388" s="159">
        <v>0</v>
      </c>
      <c r="O388" s="159">
        <f t="shared" si="4"/>
        <v>0</v>
      </c>
      <c r="P388" s="159">
        <v>0</v>
      </c>
      <c r="Q388" s="159">
        <f t="shared" si="5"/>
        <v>0</v>
      </c>
      <c r="R388" s="160"/>
      <c r="S388" s="160" t="s">
        <v>164</v>
      </c>
      <c r="T388" s="160" t="s">
        <v>164</v>
      </c>
      <c r="U388" s="160">
        <v>0</v>
      </c>
      <c r="V388" s="160">
        <f t="shared" si="6"/>
        <v>0</v>
      </c>
      <c r="W388" s="160"/>
      <c r="X388" s="160" t="s">
        <v>165</v>
      </c>
      <c r="Y388" s="160" t="s">
        <v>166</v>
      </c>
      <c r="Z388" s="150"/>
      <c r="AA388" s="150"/>
      <c r="AB388" s="150"/>
      <c r="AC388" s="150"/>
      <c r="AD388" s="150"/>
      <c r="AE388" s="150"/>
      <c r="AF388" s="150"/>
      <c r="AG388" s="150" t="s">
        <v>167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ht="22.5" outlineLevel="1" x14ac:dyDescent="0.2">
      <c r="A389" s="182">
        <v>67</v>
      </c>
      <c r="B389" s="183" t="s">
        <v>476</v>
      </c>
      <c r="C389" s="192" t="s">
        <v>477</v>
      </c>
      <c r="D389" s="184" t="s">
        <v>214</v>
      </c>
      <c r="E389" s="185">
        <v>80.63</v>
      </c>
      <c r="F389" s="186"/>
      <c r="G389" s="187">
        <f t="shared" si="0"/>
        <v>0</v>
      </c>
      <c r="H389" s="161">
        <v>0</v>
      </c>
      <c r="I389" s="160">
        <f t="shared" si="1"/>
        <v>0</v>
      </c>
      <c r="J389" s="161">
        <v>300</v>
      </c>
      <c r="K389" s="160">
        <f t="shared" si="2"/>
        <v>24189</v>
      </c>
      <c r="L389" s="160">
        <v>21</v>
      </c>
      <c r="M389" s="160">
        <f t="shared" si="3"/>
        <v>0</v>
      </c>
      <c r="N389" s="159">
        <v>0</v>
      </c>
      <c r="O389" s="159">
        <f t="shared" si="4"/>
        <v>0</v>
      </c>
      <c r="P389" s="159">
        <v>0</v>
      </c>
      <c r="Q389" s="159">
        <f t="shared" si="5"/>
        <v>0</v>
      </c>
      <c r="R389" s="160"/>
      <c r="S389" s="160" t="s">
        <v>164</v>
      </c>
      <c r="T389" s="160" t="s">
        <v>164</v>
      </c>
      <c r="U389" s="160">
        <v>0</v>
      </c>
      <c r="V389" s="160">
        <f t="shared" si="6"/>
        <v>0</v>
      </c>
      <c r="W389" s="160"/>
      <c r="X389" s="160" t="s">
        <v>165</v>
      </c>
      <c r="Y389" s="160" t="s">
        <v>166</v>
      </c>
      <c r="Z389" s="150"/>
      <c r="AA389" s="150"/>
      <c r="AB389" s="150"/>
      <c r="AC389" s="150"/>
      <c r="AD389" s="150"/>
      <c r="AE389" s="150"/>
      <c r="AF389" s="150"/>
      <c r="AG389" s="150" t="s">
        <v>167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ht="22.5" outlineLevel="1" x14ac:dyDescent="0.2">
      <c r="A390" s="182">
        <v>68</v>
      </c>
      <c r="B390" s="183" t="s">
        <v>478</v>
      </c>
      <c r="C390" s="192" t="s">
        <v>479</v>
      </c>
      <c r="D390" s="184" t="s">
        <v>214</v>
      </c>
      <c r="E390" s="185">
        <v>7.33</v>
      </c>
      <c r="F390" s="186"/>
      <c r="G390" s="187">
        <f t="shared" si="0"/>
        <v>0</v>
      </c>
      <c r="H390" s="161">
        <v>0</v>
      </c>
      <c r="I390" s="160">
        <f t="shared" si="1"/>
        <v>0</v>
      </c>
      <c r="J390" s="161">
        <v>300</v>
      </c>
      <c r="K390" s="160">
        <f t="shared" si="2"/>
        <v>2199</v>
      </c>
      <c r="L390" s="160">
        <v>21</v>
      </c>
      <c r="M390" s="160">
        <f t="shared" si="3"/>
        <v>0</v>
      </c>
      <c r="N390" s="159">
        <v>0</v>
      </c>
      <c r="O390" s="159">
        <f t="shared" si="4"/>
        <v>0</v>
      </c>
      <c r="P390" s="159">
        <v>0</v>
      </c>
      <c r="Q390" s="159">
        <f t="shared" si="5"/>
        <v>0</v>
      </c>
      <c r="R390" s="160"/>
      <c r="S390" s="160" t="s">
        <v>164</v>
      </c>
      <c r="T390" s="160" t="s">
        <v>164</v>
      </c>
      <c r="U390" s="160">
        <v>0</v>
      </c>
      <c r="V390" s="160">
        <f t="shared" si="6"/>
        <v>0</v>
      </c>
      <c r="W390" s="160"/>
      <c r="X390" s="160" t="s">
        <v>165</v>
      </c>
      <c r="Y390" s="160" t="s">
        <v>166</v>
      </c>
      <c r="Z390" s="150"/>
      <c r="AA390" s="150"/>
      <c r="AB390" s="150"/>
      <c r="AC390" s="150"/>
      <c r="AD390" s="150"/>
      <c r="AE390" s="150"/>
      <c r="AF390" s="150"/>
      <c r="AG390" s="150" t="s">
        <v>167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76">
        <v>69</v>
      </c>
      <c r="B391" s="177" t="s">
        <v>480</v>
      </c>
      <c r="C391" s="190" t="s">
        <v>481</v>
      </c>
      <c r="D391" s="178" t="s">
        <v>214</v>
      </c>
      <c r="E391" s="179">
        <v>103.68087</v>
      </c>
      <c r="F391" s="180"/>
      <c r="G391" s="181">
        <f t="shared" si="0"/>
        <v>0</v>
      </c>
      <c r="H391" s="161">
        <v>0</v>
      </c>
      <c r="I391" s="160">
        <f t="shared" si="1"/>
        <v>0</v>
      </c>
      <c r="J391" s="161">
        <v>896</v>
      </c>
      <c r="K391" s="160">
        <f t="shared" si="2"/>
        <v>92898.06</v>
      </c>
      <c r="L391" s="160">
        <v>21</v>
      </c>
      <c r="M391" s="160">
        <f t="shared" si="3"/>
        <v>0</v>
      </c>
      <c r="N391" s="159">
        <v>0</v>
      </c>
      <c r="O391" s="159">
        <f t="shared" si="4"/>
        <v>0</v>
      </c>
      <c r="P391" s="159">
        <v>0</v>
      </c>
      <c r="Q391" s="159">
        <f t="shared" si="5"/>
        <v>0</v>
      </c>
      <c r="R391" s="160"/>
      <c r="S391" s="160" t="s">
        <v>206</v>
      </c>
      <c r="T391" s="160" t="s">
        <v>207</v>
      </c>
      <c r="U391" s="160">
        <v>0.49</v>
      </c>
      <c r="V391" s="160">
        <f t="shared" si="6"/>
        <v>50.8</v>
      </c>
      <c r="W391" s="160"/>
      <c r="X391" s="160" t="s">
        <v>482</v>
      </c>
      <c r="Y391" s="160" t="s">
        <v>166</v>
      </c>
      <c r="Z391" s="150"/>
      <c r="AA391" s="150"/>
      <c r="AB391" s="150"/>
      <c r="AC391" s="150"/>
      <c r="AD391" s="150"/>
      <c r="AE391" s="150"/>
      <c r="AF391" s="150"/>
      <c r="AG391" s="150" t="s">
        <v>483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2" x14ac:dyDescent="0.2">
      <c r="A392" s="157"/>
      <c r="B392" s="158"/>
      <c r="C392" s="266" t="s">
        <v>484</v>
      </c>
      <c r="D392" s="267"/>
      <c r="E392" s="267"/>
      <c r="F392" s="267"/>
      <c r="G392" s="267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60"/>
      <c r="Z392" s="150"/>
      <c r="AA392" s="150"/>
      <c r="AB392" s="150"/>
      <c r="AC392" s="150"/>
      <c r="AD392" s="150"/>
      <c r="AE392" s="150"/>
      <c r="AF392" s="150"/>
      <c r="AG392" s="150" t="s">
        <v>169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x14ac:dyDescent="0.2">
      <c r="A393" s="169" t="s">
        <v>159</v>
      </c>
      <c r="B393" s="170" t="s">
        <v>131</v>
      </c>
      <c r="C393" s="189" t="s">
        <v>29</v>
      </c>
      <c r="D393" s="171"/>
      <c r="E393" s="172"/>
      <c r="F393" s="173"/>
      <c r="G393" s="174">
        <f>SUMIF(AG394:AG394,"&lt;&gt;NOR",G394:G394)</f>
        <v>0</v>
      </c>
      <c r="H393" s="168"/>
      <c r="I393" s="168">
        <f>SUM(I394:I394)</f>
        <v>0</v>
      </c>
      <c r="J393" s="168"/>
      <c r="K393" s="168">
        <f>SUM(K394:K394)</f>
        <v>21564.14</v>
      </c>
      <c r="L393" s="168"/>
      <c r="M393" s="168">
        <f>SUM(M394:M394)</f>
        <v>0</v>
      </c>
      <c r="N393" s="167"/>
      <c r="O393" s="167">
        <f>SUM(O394:O394)</f>
        <v>0</v>
      </c>
      <c r="P393" s="167"/>
      <c r="Q393" s="167">
        <f>SUM(Q394:Q394)</f>
        <v>0</v>
      </c>
      <c r="R393" s="168"/>
      <c r="S393" s="168"/>
      <c r="T393" s="168"/>
      <c r="U393" s="168"/>
      <c r="V393" s="168">
        <f>SUM(V394:V394)</f>
        <v>0</v>
      </c>
      <c r="W393" s="168"/>
      <c r="X393" s="168"/>
      <c r="Y393" s="168"/>
      <c r="AG393" t="s">
        <v>160</v>
      </c>
    </row>
    <row r="394" spans="1:60" outlineLevel="1" x14ac:dyDescent="0.2">
      <c r="A394" s="182">
        <v>70</v>
      </c>
      <c r="B394" s="183" t="s">
        <v>485</v>
      </c>
      <c r="C394" s="192" t="s">
        <v>486</v>
      </c>
      <c r="D394" s="184" t="s">
        <v>487</v>
      </c>
      <c r="E394" s="185">
        <v>1</v>
      </c>
      <c r="F394" s="186"/>
      <c r="G394" s="187">
        <f>ROUND(E394*F394,2)</f>
        <v>0</v>
      </c>
      <c r="H394" s="161">
        <v>0</v>
      </c>
      <c r="I394" s="160">
        <f>ROUND(E394*H394,2)</f>
        <v>0</v>
      </c>
      <c r="J394" s="161">
        <v>21564.14</v>
      </c>
      <c r="K394" s="160">
        <f>ROUND(E394*J394,2)</f>
        <v>21564.14</v>
      </c>
      <c r="L394" s="160">
        <v>21</v>
      </c>
      <c r="M394" s="160">
        <f>G394*(1+L394/100)</f>
        <v>0</v>
      </c>
      <c r="N394" s="159">
        <v>0</v>
      </c>
      <c r="O394" s="159">
        <f>ROUND(E394*N394,2)</f>
        <v>0</v>
      </c>
      <c r="P394" s="159">
        <v>0</v>
      </c>
      <c r="Q394" s="159">
        <f>ROUND(E394*P394,2)</f>
        <v>0</v>
      </c>
      <c r="R394" s="160"/>
      <c r="S394" s="160" t="s">
        <v>164</v>
      </c>
      <c r="T394" s="160" t="s">
        <v>207</v>
      </c>
      <c r="U394" s="160">
        <v>0</v>
      </c>
      <c r="V394" s="160">
        <f>ROUND(E394*U394,2)</f>
        <v>0</v>
      </c>
      <c r="W394" s="160"/>
      <c r="X394" s="160" t="s">
        <v>488</v>
      </c>
      <c r="Y394" s="160" t="s">
        <v>166</v>
      </c>
      <c r="Z394" s="150"/>
      <c r="AA394" s="150"/>
      <c r="AB394" s="150"/>
      <c r="AC394" s="150"/>
      <c r="AD394" s="150"/>
      <c r="AE394" s="150"/>
      <c r="AF394" s="150"/>
      <c r="AG394" s="150" t="s">
        <v>489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x14ac:dyDescent="0.2">
      <c r="A395" s="169" t="s">
        <v>159</v>
      </c>
      <c r="B395" s="170" t="s">
        <v>132</v>
      </c>
      <c r="C395" s="189" t="s">
        <v>30</v>
      </c>
      <c r="D395" s="171"/>
      <c r="E395" s="172"/>
      <c r="F395" s="173"/>
      <c r="G395" s="174">
        <f>SUMIF(AG396:AG396,"&lt;&gt;NOR",G396:G396)</f>
        <v>0</v>
      </c>
      <c r="H395" s="168"/>
      <c r="I395" s="168">
        <f>SUM(I396:I396)</f>
        <v>0</v>
      </c>
      <c r="J395" s="168"/>
      <c r="K395" s="168">
        <f>SUM(K396:K396)</f>
        <v>8625.66</v>
      </c>
      <c r="L395" s="168"/>
      <c r="M395" s="168">
        <f>SUM(M396:M396)</f>
        <v>0</v>
      </c>
      <c r="N395" s="167"/>
      <c r="O395" s="167">
        <f>SUM(O396:O396)</f>
        <v>0</v>
      </c>
      <c r="P395" s="167"/>
      <c r="Q395" s="167">
        <f>SUM(Q396:Q396)</f>
        <v>0</v>
      </c>
      <c r="R395" s="168"/>
      <c r="S395" s="168"/>
      <c r="T395" s="168"/>
      <c r="U395" s="168"/>
      <c r="V395" s="168">
        <f>SUM(V396:V396)</f>
        <v>0</v>
      </c>
      <c r="W395" s="168"/>
      <c r="X395" s="168"/>
      <c r="Y395" s="168"/>
      <c r="AG395" t="s">
        <v>160</v>
      </c>
    </row>
    <row r="396" spans="1:60" outlineLevel="1" x14ac:dyDescent="0.2">
      <c r="A396" s="176">
        <v>71</v>
      </c>
      <c r="B396" s="177" t="s">
        <v>490</v>
      </c>
      <c r="C396" s="190" t="s">
        <v>491</v>
      </c>
      <c r="D396" s="178" t="s">
        <v>487</v>
      </c>
      <c r="E396" s="179">
        <v>1</v>
      </c>
      <c r="F396" s="180"/>
      <c r="G396" s="181">
        <f>ROUND(E396*F396,2)</f>
        <v>0</v>
      </c>
      <c r="H396" s="161">
        <v>0</v>
      </c>
      <c r="I396" s="160">
        <f>ROUND(E396*H396,2)</f>
        <v>0</v>
      </c>
      <c r="J396" s="161">
        <v>8625.66</v>
      </c>
      <c r="K396" s="160">
        <f>ROUND(E396*J396,2)</f>
        <v>8625.66</v>
      </c>
      <c r="L396" s="160">
        <v>21</v>
      </c>
      <c r="M396" s="160">
        <f>G396*(1+L396/100)</f>
        <v>0</v>
      </c>
      <c r="N396" s="159">
        <v>0</v>
      </c>
      <c r="O396" s="159">
        <f>ROUND(E396*N396,2)</f>
        <v>0</v>
      </c>
      <c r="P396" s="159">
        <v>0</v>
      </c>
      <c r="Q396" s="159">
        <f>ROUND(E396*P396,2)</f>
        <v>0</v>
      </c>
      <c r="R396" s="160"/>
      <c r="S396" s="160" t="s">
        <v>164</v>
      </c>
      <c r="T396" s="160" t="s">
        <v>207</v>
      </c>
      <c r="U396" s="160">
        <v>0</v>
      </c>
      <c r="V396" s="160">
        <f>ROUND(E396*U396,2)</f>
        <v>0</v>
      </c>
      <c r="W396" s="160"/>
      <c r="X396" s="160" t="s">
        <v>488</v>
      </c>
      <c r="Y396" s="160" t="s">
        <v>166</v>
      </c>
      <c r="Z396" s="150"/>
      <c r="AA396" s="150"/>
      <c r="AB396" s="150"/>
      <c r="AC396" s="150"/>
      <c r="AD396" s="150"/>
      <c r="AE396" s="150"/>
      <c r="AF396" s="150"/>
      <c r="AG396" s="150" t="s">
        <v>489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x14ac:dyDescent="0.2">
      <c r="A397" s="3"/>
      <c r="B397" s="4"/>
      <c r="C397" s="194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AE397">
        <v>12</v>
      </c>
      <c r="AF397">
        <v>21</v>
      </c>
      <c r="AG397" t="s">
        <v>145</v>
      </c>
    </row>
    <row r="398" spans="1:60" x14ac:dyDescent="0.2">
      <c r="A398" s="153"/>
      <c r="B398" s="154" t="s">
        <v>31</v>
      </c>
      <c r="C398" s="195"/>
      <c r="D398" s="155"/>
      <c r="E398" s="156"/>
      <c r="F398" s="156"/>
      <c r="G398" s="175">
        <f>G8+G45+G82+G92+G104+G167+G171+G234+G236+G282+G290+G297+G343+G364+G379+G382+G385+G393+G395</f>
        <v>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AE398">
        <f>SUMIF(L7:L396,AE397,G7:G396)</f>
        <v>0</v>
      </c>
      <c r="AF398">
        <f>SUMIF(L7:L396,AF397,G7:G396)</f>
        <v>0</v>
      </c>
      <c r="AG398" t="s">
        <v>492</v>
      </c>
    </row>
    <row r="399" spans="1:60" x14ac:dyDescent="0.2">
      <c r="A399" s="3"/>
      <c r="B399" s="4"/>
      <c r="C399" s="194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60" x14ac:dyDescent="0.2">
      <c r="A400" s="3"/>
      <c r="B400" s="4"/>
      <c r="C400" s="194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33" x14ac:dyDescent="0.2">
      <c r="A401" s="270" t="s">
        <v>493</v>
      </c>
      <c r="B401" s="270"/>
      <c r="C401" s="271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33" x14ac:dyDescent="0.2">
      <c r="A402" s="254"/>
      <c r="B402" s="255"/>
      <c r="C402" s="256"/>
      <c r="D402" s="255"/>
      <c r="E402" s="255"/>
      <c r="F402" s="255"/>
      <c r="G402" s="25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AG402" t="s">
        <v>494</v>
      </c>
    </row>
    <row r="403" spans="1:33" x14ac:dyDescent="0.2">
      <c r="A403" s="258"/>
      <c r="B403" s="259"/>
      <c r="C403" s="260"/>
      <c r="D403" s="259"/>
      <c r="E403" s="259"/>
      <c r="F403" s="259"/>
      <c r="G403" s="26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33" x14ac:dyDescent="0.2">
      <c r="A404" s="258"/>
      <c r="B404" s="259"/>
      <c r="C404" s="260"/>
      <c r="D404" s="259"/>
      <c r="E404" s="259"/>
      <c r="F404" s="259"/>
      <c r="G404" s="26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33" x14ac:dyDescent="0.2">
      <c r="A405" s="258"/>
      <c r="B405" s="259"/>
      <c r="C405" s="260"/>
      <c r="D405" s="259"/>
      <c r="E405" s="259"/>
      <c r="F405" s="259"/>
      <c r="G405" s="26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33" x14ac:dyDescent="0.2">
      <c r="A406" s="262"/>
      <c r="B406" s="263"/>
      <c r="C406" s="264"/>
      <c r="D406" s="263"/>
      <c r="E406" s="263"/>
      <c r="F406" s="263"/>
      <c r="G406" s="26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33" x14ac:dyDescent="0.2">
      <c r="A407" s="3"/>
      <c r="B407" s="4"/>
      <c r="C407" s="194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33" x14ac:dyDescent="0.2">
      <c r="C408" s="196"/>
      <c r="D408" s="10"/>
      <c r="AG408" t="s">
        <v>495</v>
      </c>
    </row>
    <row r="409" spans="1:33" x14ac:dyDescent="0.2">
      <c r="D409" s="10"/>
    </row>
    <row r="410" spans="1:33" x14ac:dyDescent="0.2">
      <c r="D410" s="10"/>
    </row>
    <row r="411" spans="1:33" x14ac:dyDescent="0.2">
      <c r="D411" s="10"/>
    </row>
    <row r="412" spans="1:33" x14ac:dyDescent="0.2">
      <c r="D412" s="10"/>
    </row>
    <row r="413" spans="1:33" x14ac:dyDescent="0.2">
      <c r="D413" s="10"/>
    </row>
    <row r="414" spans="1:33" x14ac:dyDescent="0.2">
      <c r="D414" s="10"/>
    </row>
    <row r="415" spans="1:33" x14ac:dyDescent="0.2">
      <c r="D415" s="10"/>
    </row>
    <row r="416" spans="1:33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4">
    <mergeCell ref="A1:G1"/>
    <mergeCell ref="C2:G2"/>
    <mergeCell ref="C3:G3"/>
    <mergeCell ref="C4:G4"/>
    <mergeCell ref="A401:C401"/>
    <mergeCell ref="C285:G285"/>
    <mergeCell ref="C138:G138"/>
    <mergeCell ref="C139:G139"/>
    <mergeCell ref="C142:G142"/>
    <mergeCell ref="C144:G144"/>
    <mergeCell ref="C169:G169"/>
    <mergeCell ref="C173:G173"/>
    <mergeCell ref="C174:G174"/>
    <mergeCell ref="C175:G175"/>
    <mergeCell ref="C176:G176"/>
    <mergeCell ref="C228:G228"/>
    <mergeCell ref="C376:G376"/>
    <mergeCell ref="C381:G381"/>
    <mergeCell ref="A402:G406"/>
    <mergeCell ref="C10:G10"/>
    <mergeCell ref="C47:G47"/>
    <mergeCell ref="C84:G84"/>
    <mergeCell ref="C100:G100"/>
    <mergeCell ref="C232:G232"/>
    <mergeCell ref="C392:G392"/>
    <mergeCell ref="C292:G292"/>
    <mergeCell ref="C294:G294"/>
    <mergeCell ref="C336:G336"/>
    <mergeCell ref="C338:G338"/>
    <mergeCell ref="C352:G352"/>
    <mergeCell ref="C354:G354"/>
    <mergeCell ref="C362:G362"/>
    <mergeCell ref="C370:G370"/>
    <mergeCell ref="C373:G37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112" activePane="bottomLeft" state="frozen"/>
      <selection pane="bottomLeft" activeCell="F127" sqref="F127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133</v>
      </c>
    </row>
    <row r="2" spans="1:60" ht="24.95" customHeight="1" x14ac:dyDescent="0.2">
      <c r="A2" s="50" t="s">
        <v>8</v>
      </c>
      <c r="B2" s="49"/>
      <c r="C2" s="273" t="s">
        <v>43</v>
      </c>
      <c r="D2" s="274"/>
      <c r="E2" s="274"/>
      <c r="F2" s="274"/>
      <c r="G2" s="275"/>
      <c r="AG2" t="s">
        <v>134</v>
      </c>
    </row>
    <row r="3" spans="1:60" ht="24.95" customHeight="1" x14ac:dyDescent="0.2">
      <c r="A3" s="50" t="s">
        <v>9</v>
      </c>
      <c r="B3" s="49" t="s">
        <v>55</v>
      </c>
      <c r="C3" s="273" t="s">
        <v>56</v>
      </c>
      <c r="D3" s="274"/>
      <c r="E3" s="274"/>
      <c r="F3" s="274"/>
      <c r="G3" s="275"/>
      <c r="AC3" s="124" t="s">
        <v>134</v>
      </c>
      <c r="AG3" t="s">
        <v>135</v>
      </c>
    </row>
    <row r="4" spans="1:60" ht="24.95" customHeight="1" x14ac:dyDescent="0.2">
      <c r="A4" s="143" t="s">
        <v>10</v>
      </c>
      <c r="B4" s="144" t="s">
        <v>58</v>
      </c>
      <c r="C4" s="276" t="s">
        <v>59</v>
      </c>
      <c r="D4" s="277"/>
      <c r="E4" s="277"/>
      <c r="F4" s="277"/>
      <c r="G4" s="278"/>
      <c r="AG4" t="s">
        <v>136</v>
      </c>
    </row>
    <row r="5" spans="1:60" x14ac:dyDescent="0.2">
      <c r="D5" s="10"/>
    </row>
    <row r="6" spans="1:60" ht="38.25" x14ac:dyDescent="0.2">
      <c r="A6" s="146" t="s">
        <v>137</v>
      </c>
      <c r="B6" s="148" t="s">
        <v>138</v>
      </c>
      <c r="C6" s="148" t="s">
        <v>139</v>
      </c>
      <c r="D6" s="147" t="s">
        <v>140</v>
      </c>
      <c r="E6" s="146" t="s">
        <v>141</v>
      </c>
      <c r="F6" s="145" t="s">
        <v>142</v>
      </c>
      <c r="G6" s="146" t="s">
        <v>31</v>
      </c>
      <c r="H6" s="149" t="s">
        <v>32</v>
      </c>
      <c r="I6" s="149" t="s">
        <v>143</v>
      </c>
      <c r="J6" s="149" t="s">
        <v>33</v>
      </c>
      <c r="K6" s="149" t="s">
        <v>144</v>
      </c>
      <c r="L6" s="149" t="s">
        <v>145</v>
      </c>
      <c r="M6" s="149" t="s">
        <v>146</v>
      </c>
      <c r="N6" s="149" t="s">
        <v>147</v>
      </c>
      <c r="O6" s="149" t="s">
        <v>148</v>
      </c>
      <c r="P6" s="149" t="s">
        <v>149</v>
      </c>
      <c r="Q6" s="149" t="s">
        <v>150</v>
      </c>
      <c r="R6" s="149" t="s">
        <v>151</v>
      </c>
      <c r="S6" s="149" t="s">
        <v>152</v>
      </c>
      <c r="T6" s="149" t="s">
        <v>153</v>
      </c>
      <c r="U6" s="149" t="s">
        <v>154</v>
      </c>
      <c r="V6" s="149" t="s">
        <v>155</v>
      </c>
      <c r="W6" s="149" t="s">
        <v>156</v>
      </c>
      <c r="X6" s="149" t="s">
        <v>157</v>
      </c>
      <c r="Y6" s="149" t="s">
        <v>158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9" t="s">
        <v>159</v>
      </c>
      <c r="B8" s="170" t="s">
        <v>82</v>
      </c>
      <c r="C8" s="189" t="s">
        <v>83</v>
      </c>
      <c r="D8" s="171"/>
      <c r="E8" s="172"/>
      <c r="F8" s="173"/>
      <c r="G8" s="174">
        <f>SUMIF(AG9:AG23,"&lt;&gt;NOR",G9:G23)</f>
        <v>0</v>
      </c>
      <c r="H8" s="168"/>
      <c r="I8" s="168">
        <f>SUM(I9:I23)</f>
        <v>149236.76</v>
      </c>
      <c r="J8" s="168"/>
      <c r="K8" s="168">
        <f>SUM(K9:K23)</f>
        <v>147673.13</v>
      </c>
      <c r="L8" s="168"/>
      <c r="M8" s="168">
        <f>SUM(M9:M23)</f>
        <v>0</v>
      </c>
      <c r="N8" s="167"/>
      <c r="O8" s="167">
        <f>SUM(O9:O23)</f>
        <v>4.24</v>
      </c>
      <c r="P8" s="167"/>
      <c r="Q8" s="167">
        <f>SUM(Q9:Q23)</f>
        <v>0</v>
      </c>
      <c r="R8" s="168"/>
      <c r="S8" s="168"/>
      <c r="T8" s="168"/>
      <c r="U8" s="168"/>
      <c r="V8" s="168">
        <f>SUM(V9:V23)</f>
        <v>66.759999999999991</v>
      </c>
      <c r="W8" s="168"/>
      <c r="X8" s="168"/>
      <c r="Y8" s="168"/>
      <c r="AG8" t="s">
        <v>160</v>
      </c>
    </row>
    <row r="9" spans="1:60" outlineLevel="1" x14ac:dyDescent="0.2">
      <c r="A9" s="176">
        <v>1</v>
      </c>
      <c r="B9" s="177" t="s">
        <v>496</v>
      </c>
      <c r="C9" s="190" t="s">
        <v>497</v>
      </c>
      <c r="D9" s="178" t="s">
        <v>214</v>
      </c>
      <c r="E9" s="179">
        <v>1.6829099999999999</v>
      </c>
      <c r="F9" s="180"/>
      <c r="G9" s="181">
        <f>ROUND(E9*F9,2)</f>
        <v>0</v>
      </c>
      <c r="H9" s="161">
        <v>20.72</v>
      </c>
      <c r="I9" s="160">
        <f>ROUND(E9*H9,2)</f>
        <v>34.869999999999997</v>
      </c>
      <c r="J9" s="161">
        <v>11829.28</v>
      </c>
      <c r="K9" s="160">
        <f>ROUND(E9*J9,2)</f>
        <v>19907.61</v>
      </c>
      <c r="L9" s="160">
        <v>21</v>
      </c>
      <c r="M9" s="160">
        <f>G9*(1+L9/100)</f>
        <v>0</v>
      </c>
      <c r="N9" s="159">
        <v>1.7090000000000001E-2</v>
      </c>
      <c r="O9" s="159">
        <f>ROUND(E9*N9,2)</f>
        <v>0.03</v>
      </c>
      <c r="P9" s="159">
        <v>0</v>
      </c>
      <c r="Q9" s="159">
        <f>ROUND(E9*P9,2)</f>
        <v>0</v>
      </c>
      <c r="R9" s="160"/>
      <c r="S9" s="160" t="s">
        <v>164</v>
      </c>
      <c r="T9" s="160" t="s">
        <v>164</v>
      </c>
      <c r="U9" s="160">
        <v>16.579999999999998</v>
      </c>
      <c r="V9" s="160">
        <f>ROUND(E9*U9,2)</f>
        <v>27.9</v>
      </c>
      <c r="W9" s="160"/>
      <c r="X9" s="160" t="s">
        <v>165</v>
      </c>
      <c r="Y9" s="160" t="s">
        <v>166</v>
      </c>
      <c r="Z9" s="150"/>
      <c r="AA9" s="150"/>
      <c r="AB9" s="150"/>
      <c r="AC9" s="150"/>
      <c r="AD9" s="150"/>
      <c r="AE9" s="150"/>
      <c r="AF9" s="150"/>
      <c r="AG9" s="150" t="s">
        <v>167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91" t="s">
        <v>498</v>
      </c>
      <c r="D10" s="165"/>
      <c r="E10" s="166">
        <v>1.6829099999999999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171</v>
      </c>
      <c r="AH10" s="150">
        <v>5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6">
        <v>2</v>
      </c>
      <c r="B11" s="177" t="s">
        <v>499</v>
      </c>
      <c r="C11" s="190" t="s">
        <v>500</v>
      </c>
      <c r="D11" s="178" t="s">
        <v>214</v>
      </c>
      <c r="E11" s="179">
        <v>2.5024799999999998</v>
      </c>
      <c r="F11" s="180"/>
      <c r="G11" s="181">
        <f>ROUND(E11*F11,2)</f>
        <v>0</v>
      </c>
      <c r="H11" s="161">
        <v>14.8</v>
      </c>
      <c r="I11" s="160">
        <f>ROUND(E11*H11,2)</f>
        <v>37.04</v>
      </c>
      <c r="J11" s="161">
        <v>11095.2</v>
      </c>
      <c r="K11" s="160">
        <f>ROUND(E11*J11,2)</f>
        <v>27765.52</v>
      </c>
      <c r="L11" s="160">
        <v>21</v>
      </c>
      <c r="M11" s="160">
        <f>G11*(1+L11/100)</f>
        <v>0</v>
      </c>
      <c r="N11" s="159">
        <v>1.221E-2</v>
      </c>
      <c r="O11" s="159">
        <f>ROUND(E11*N11,2)</f>
        <v>0.03</v>
      </c>
      <c r="P11" s="159">
        <v>0</v>
      </c>
      <c r="Q11" s="159">
        <f>ROUND(E11*P11,2)</f>
        <v>0</v>
      </c>
      <c r="R11" s="160"/>
      <c r="S11" s="160" t="s">
        <v>164</v>
      </c>
      <c r="T11" s="160" t="s">
        <v>164</v>
      </c>
      <c r="U11" s="160">
        <v>15.53</v>
      </c>
      <c r="V11" s="160">
        <f>ROUND(E11*U11,2)</f>
        <v>38.86</v>
      </c>
      <c r="W11" s="160"/>
      <c r="X11" s="160" t="s">
        <v>165</v>
      </c>
      <c r="Y11" s="160" t="s">
        <v>166</v>
      </c>
      <c r="Z11" s="150"/>
      <c r="AA11" s="150"/>
      <c r="AB11" s="150"/>
      <c r="AC11" s="150"/>
      <c r="AD11" s="150"/>
      <c r="AE11" s="150"/>
      <c r="AF11" s="150"/>
      <c r="AG11" s="150" t="s">
        <v>167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191" t="s">
        <v>501</v>
      </c>
      <c r="D12" s="165"/>
      <c r="E12" s="166">
        <v>1.8591800000000001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171</v>
      </c>
      <c r="AH12" s="150">
        <v>5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3" x14ac:dyDescent="0.2">
      <c r="A13" s="157"/>
      <c r="B13" s="158"/>
      <c r="C13" s="191" t="s">
        <v>502</v>
      </c>
      <c r="D13" s="165"/>
      <c r="E13" s="166">
        <v>0.64329999999999998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171</v>
      </c>
      <c r="AH13" s="150">
        <v>5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3</v>
      </c>
      <c r="B14" s="177" t="s">
        <v>503</v>
      </c>
      <c r="C14" s="190" t="s">
        <v>504</v>
      </c>
      <c r="D14" s="178" t="s">
        <v>279</v>
      </c>
      <c r="E14" s="179">
        <v>1</v>
      </c>
      <c r="F14" s="180"/>
      <c r="G14" s="181">
        <f>ROUND(E14*F14,2)</f>
        <v>0</v>
      </c>
      <c r="H14" s="161">
        <v>0</v>
      </c>
      <c r="I14" s="160">
        <f>ROUND(E14*H14,2)</f>
        <v>0</v>
      </c>
      <c r="J14" s="161">
        <v>65000</v>
      </c>
      <c r="K14" s="160">
        <f>ROUND(E14*J14,2)</f>
        <v>65000</v>
      </c>
      <c r="L14" s="160">
        <v>21</v>
      </c>
      <c r="M14" s="160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60"/>
      <c r="S14" s="160" t="s">
        <v>206</v>
      </c>
      <c r="T14" s="160" t="s">
        <v>207</v>
      </c>
      <c r="U14" s="160">
        <v>0</v>
      </c>
      <c r="V14" s="160">
        <f>ROUND(E14*U14,2)</f>
        <v>0</v>
      </c>
      <c r="W14" s="160"/>
      <c r="X14" s="160" t="s">
        <v>165</v>
      </c>
      <c r="Y14" s="160" t="s">
        <v>166</v>
      </c>
      <c r="Z14" s="150"/>
      <c r="AA14" s="150"/>
      <c r="AB14" s="150"/>
      <c r="AC14" s="150"/>
      <c r="AD14" s="150"/>
      <c r="AE14" s="150"/>
      <c r="AF14" s="150"/>
      <c r="AG14" s="150" t="s">
        <v>167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266" t="s">
        <v>505</v>
      </c>
      <c r="D15" s="267"/>
      <c r="E15" s="267"/>
      <c r="F15" s="267"/>
      <c r="G15" s="267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169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268" t="s">
        <v>506</v>
      </c>
      <c r="D16" s="269"/>
      <c r="E16" s="269"/>
      <c r="F16" s="269"/>
      <c r="G16" s="269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82">
        <v>4</v>
      </c>
      <c r="B17" s="183" t="s">
        <v>507</v>
      </c>
      <c r="C17" s="192" t="s">
        <v>508</v>
      </c>
      <c r="D17" s="184" t="s">
        <v>279</v>
      </c>
      <c r="E17" s="185">
        <v>1</v>
      </c>
      <c r="F17" s="186"/>
      <c r="G17" s="187">
        <f>ROUND(E17*F17,2)</f>
        <v>0</v>
      </c>
      <c r="H17" s="161">
        <v>0</v>
      </c>
      <c r="I17" s="160">
        <f>ROUND(E17*H17,2)</f>
        <v>0</v>
      </c>
      <c r="J17" s="161">
        <v>35000</v>
      </c>
      <c r="K17" s="160">
        <f>ROUND(E17*J17,2)</f>
        <v>35000</v>
      </c>
      <c r="L17" s="160">
        <v>21</v>
      </c>
      <c r="M17" s="160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60"/>
      <c r="S17" s="160" t="s">
        <v>206</v>
      </c>
      <c r="T17" s="160" t="s">
        <v>207</v>
      </c>
      <c r="U17" s="160">
        <v>0</v>
      </c>
      <c r="V17" s="160">
        <f>ROUND(E17*U17,2)</f>
        <v>0</v>
      </c>
      <c r="W17" s="160"/>
      <c r="X17" s="160" t="s">
        <v>165</v>
      </c>
      <c r="Y17" s="160" t="s">
        <v>166</v>
      </c>
      <c r="Z17" s="150"/>
      <c r="AA17" s="150"/>
      <c r="AB17" s="150"/>
      <c r="AC17" s="150"/>
      <c r="AD17" s="150"/>
      <c r="AE17" s="150"/>
      <c r="AF17" s="150"/>
      <c r="AG17" s="150" t="s">
        <v>167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6">
        <v>5</v>
      </c>
      <c r="B18" s="177" t="s">
        <v>509</v>
      </c>
      <c r="C18" s="190" t="s">
        <v>510</v>
      </c>
      <c r="D18" s="178" t="s">
        <v>214</v>
      </c>
      <c r="E18" s="179">
        <v>1.6829099999999999</v>
      </c>
      <c r="F18" s="180"/>
      <c r="G18" s="181">
        <f>ROUND(E18*F18,2)</f>
        <v>0</v>
      </c>
      <c r="H18" s="161">
        <v>34920</v>
      </c>
      <c r="I18" s="160">
        <f>ROUND(E18*H18,2)</f>
        <v>58767.22</v>
      </c>
      <c r="J18" s="161">
        <v>0</v>
      </c>
      <c r="K18" s="160">
        <f>ROUND(E18*J18,2)</f>
        <v>0</v>
      </c>
      <c r="L18" s="160">
        <v>21</v>
      </c>
      <c r="M18" s="160">
        <f>G18*(1+L18/100)</f>
        <v>0</v>
      </c>
      <c r="N18" s="159">
        <v>1</v>
      </c>
      <c r="O18" s="159">
        <f>ROUND(E18*N18,2)</f>
        <v>1.68</v>
      </c>
      <c r="P18" s="159">
        <v>0</v>
      </c>
      <c r="Q18" s="159">
        <f>ROUND(E18*P18,2)</f>
        <v>0</v>
      </c>
      <c r="R18" s="160" t="s">
        <v>382</v>
      </c>
      <c r="S18" s="160" t="s">
        <v>164</v>
      </c>
      <c r="T18" s="160" t="s">
        <v>164</v>
      </c>
      <c r="U18" s="160">
        <v>0</v>
      </c>
      <c r="V18" s="160">
        <f>ROUND(E18*U18,2)</f>
        <v>0</v>
      </c>
      <c r="W18" s="160"/>
      <c r="X18" s="160" t="s">
        <v>383</v>
      </c>
      <c r="Y18" s="160" t="s">
        <v>166</v>
      </c>
      <c r="Z18" s="150"/>
      <c r="AA18" s="150"/>
      <c r="AB18" s="150"/>
      <c r="AC18" s="150"/>
      <c r="AD18" s="150"/>
      <c r="AE18" s="150"/>
      <c r="AF18" s="150"/>
      <c r="AG18" s="150" t="s">
        <v>384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191" t="s">
        <v>511</v>
      </c>
      <c r="D19" s="165"/>
      <c r="E19" s="166">
        <v>1.6829099999999999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171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6</v>
      </c>
      <c r="B20" s="177" t="s">
        <v>512</v>
      </c>
      <c r="C20" s="190" t="s">
        <v>513</v>
      </c>
      <c r="D20" s="178" t="s">
        <v>214</v>
      </c>
      <c r="E20" s="179">
        <v>0.64329999999999998</v>
      </c>
      <c r="F20" s="180"/>
      <c r="G20" s="181">
        <f>ROUND(E20*F20,2)</f>
        <v>0</v>
      </c>
      <c r="H20" s="161">
        <v>35410</v>
      </c>
      <c r="I20" s="160">
        <f>ROUND(E20*H20,2)</f>
        <v>22779.25</v>
      </c>
      <c r="J20" s="161">
        <v>0</v>
      </c>
      <c r="K20" s="160">
        <f>ROUND(E20*J20,2)</f>
        <v>0</v>
      </c>
      <c r="L20" s="160">
        <v>21</v>
      </c>
      <c r="M20" s="160">
        <f>G20*(1+L20/100)</f>
        <v>0</v>
      </c>
      <c r="N20" s="159">
        <v>1</v>
      </c>
      <c r="O20" s="159">
        <f>ROUND(E20*N20,2)</f>
        <v>0.64</v>
      </c>
      <c r="P20" s="159">
        <v>0</v>
      </c>
      <c r="Q20" s="159">
        <f>ROUND(E20*P20,2)</f>
        <v>0</v>
      </c>
      <c r="R20" s="160" t="s">
        <v>382</v>
      </c>
      <c r="S20" s="160" t="s">
        <v>164</v>
      </c>
      <c r="T20" s="160" t="s">
        <v>164</v>
      </c>
      <c r="U20" s="160">
        <v>0</v>
      </c>
      <c r="V20" s="160">
        <f>ROUND(E20*U20,2)</f>
        <v>0</v>
      </c>
      <c r="W20" s="160"/>
      <c r="X20" s="160" t="s">
        <v>383</v>
      </c>
      <c r="Y20" s="160" t="s">
        <v>166</v>
      </c>
      <c r="Z20" s="150"/>
      <c r="AA20" s="150"/>
      <c r="AB20" s="150"/>
      <c r="AC20" s="150"/>
      <c r="AD20" s="150"/>
      <c r="AE20" s="150"/>
      <c r="AF20" s="150"/>
      <c r="AG20" s="150" t="s">
        <v>384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91" t="s">
        <v>514</v>
      </c>
      <c r="D21" s="165"/>
      <c r="E21" s="166">
        <v>0.64329999999999998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171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7</v>
      </c>
      <c r="B22" s="177" t="s">
        <v>515</v>
      </c>
      <c r="C22" s="190" t="s">
        <v>516</v>
      </c>
      <c r="D22" s="178" t="s">
        <v>214</v>
      </c>
      <c r="E22" s="179">
        <v>1.8591800000000001</v>
      </c>
      <c r="F22" s="180"/>
      <c r="G22" s="181">
        <f>ROUND(E22*F22,2)</f>
        <v>0</v>
      </c>
      <c r="H22" s="161">
        <v>36370</v>
      </c>
      <c r="I22" s="160">
        <f>ROUND(E22*H22,2)</f>
        <v>67618.38</v>
      </c>
      <c r="J22" s="161">
        <v>0</v>
      </c>
      <c r="K22" s="160">
        <f>ROUND(E22*J22,2)</f>
        <v>0</v>
      </c>
      <c r="L22" s="160">
        <v>21</v>
      </c>
      <c r="M22" s="160">
        <f>G22*(1+L22/100)</f>
        <v>0</v>
      </c>
      <c r="N22" s="159">
        <v>1</v>
      </c>
      <c r="O22" s="159">
        <f>ROUND(E22*N22,2)</f>
        <v>1.86</v>
      </c>
      <c r="P22" s="159">
        <v>0</v>
      </c>
      <c r="Q22" s="159">
        <f>ROUND(E22*P22,2)</f>
        <v>0</v>
      </c>
      <c r="R22" s="160" t="s">
        <v>382</v>
      </c>
      <c r="S22" s="160" t="s">
        <v>164</v>
      </c>
      <c r="T22" s="160" t="s">
        <v>164</v>
      </c>
      <c r="U22" s="160">
        <v>0</v>
      </c>
      <c r="V22" s="160">
        <f>ROUND(E22*U22,2)</f>
        <v>0</v>
      </c>
      <c r="W22" s="160"/>
      <c r="X22" s="160" t="s">
        <v>383</v>
      </c>
      <c r="Y22" s="160" t="s">
        <v>166</v>
      </c>
      <c r="Z22" s="150"/>
      <c r="AA22" s="150"/>
      <c r="AB22" s="150"/>
      <c r="AC22" s="150"/>
      <c r="AD22" s="150"/>
      <c r="AE22" s="150"/>
      <c r="AF22" s="150"/>
      <c r="AG22" s="150" t="s">
        <v>384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191" t="s">
        <v>517</v>
      </c>
      <c r="D23" s="165"/>
      <c r="E23" s="166">
        <v>1.8591800000000001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171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9" t="s">
        <v>159</v>
      </c>
      <c r="B24" s="170" t="s">
        <v>84</v>
      </c>
      <c r="C24" s="189" t="s">
        <v>85</v>
      </c>
      <c r="D24" s="171"/>
      <c r="E24" s="172"/>
      <c r="F24" s="173"/>
      <c r="G24" s="174">
        <f>SUMIF(AG25:AG34,"&lt;&gt;NOR",G25:G34)</f>
        <v>0</v>
      </c>
      <c r="H24" s="168"/>
      <c r="I24" s="168">
        <f>SUM(I25:I34)</f>
        <v>0</v>
      </c>
      <c r="J24" s="168"/>
      <c r="K24" s="168">
        <f>SUM(K25:K34)</f>
        <v>557520</v>
      </c>
      <c r="L24" s="168"/>
      <c r="M24" s="168">
        <f>SUM(M25:M34)</f>
        <v>0</v>
      </c>
      <c r="N24" s="167"/>
      <c r="O24" s="167">
        <f>SUM(O25:O34)</f>
        <v>16.5</v>
      </c>
      <c r="P24" s="167"/>
      <c r="Q24" s="167">
        <f>SUM(Q25:Q34)</f>
        <v>0</v>
      </c>
      <c r="R24" s="168"/>
      <c r="S24" s="168"/>
      <c r="T24" s="168"/>
      <c r="U24" s="168"/>
      <c r="V24" s="168">
        <f>SUM(V25:V34)</f>
        <v>557.67999999999995</v>
      </c>
      <c r="W24" s="168"/>
      <c r="X24" s="168"/>
      <c r="Y24" s="168"/>
      <c r="AG24" t="s">
        <v>160</v>
      </c>
    </row>
    <row r="25" spans="1:60" ht="22.5" outlineLevel="1" x14ac:dyDescent="0.2">
      <c r="A25" s="176">
        <v>8</v>
      </c>
      <c r="B25" s="177" t="s">
        <v>518</v>
      </c>
      <c r="C25" s="190" t="s">
        <v>519</v>
      </c>
      <c r="D25" s="178" t="s">
        <v>218</v>
      </c>
      <c r="E25" s="179">
        <v>314</v>
      </c>
      <c r="F25" s="180"/>
      <c r="G25" s="181">
        <f>ROUND(E25*F25,2)</f>
        <v>0</v>
      </c>
      <c r="H25" s="161">
        <v>0</v>
      </c>
      <c r="I25" s="160">
        <f>ROUND(E25*H25,2)</f>
        <v>0</v>
      </c>
      <c r="J25" s="161">
        <v>1650</v>
      </c>
      <c r="K25" s="160">
        <f>ROUND(E25*J25,2)</f>
        <v>518100</v>
      </c>
      <c r="L25" s="160">
        <v>21</v>
      </c>
      <c r="M25" s="160">
        <f>G25*(1+L25/100)</f>
        <v>0</v>
      </c>
      <c r="N25" s="159">
        <v>5.0889999999999998E-2</v>
      </c>
      <c r="O25" s="159">
        <f>ROUND(E25*N25,2)</f>
        <v>15.98</v>
      </c>
      <c r="P25" s="159">
        <v>0</v>
      </c>
      <c r="Q25" s="159">
        <f>ROUND(E25*P25,2)</f>
        <v>0</v>
      </c>
      <c r="R25" s="160"/>
      <c r="S25" s="160" t="s">
        <v>206</v>
      </c>
      <c r="T25" s="160" t="s">
        <v>207</v>
      </c>
      <c r="U25" s="160">
        <v>1.67</v>
      </c>
      <c r="V25" s="160">
        <f>ROUND(E25*U25,2)</f>
        <v>524.38</v>
      </c>
      <c r="W25" s="160"/>
      <c r="X25" s="160" t="s">
        <v>165</v>
      </c>
      <c r="Y25" s="160" t="s">
        <v>166</v>
      </c>
      <c r="Z25" s="150"/>
      <c r="AA25" s="150"/>
      <c r="AB25" s="150"/>
      <c r="AC25" s="150"/>
      <c r="AD25" s="150"/>
      <c r="AE25" s="150"/>
      <c r="AF25" s="150"/>
      <c r="AG25" s="150" t="s">
        <v>167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266" t="s">
        <v>520</v>
      </c>
      <c r="D26" s="267"/>
      <c r="E26" s="267"/>
      <c r="F26" s="267"/>
      <c r="G26" s="267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3" t="s">
        <v>297</v>
      </c>
      <c r="D27" s="162"/>
      <c r="E27" s="163"/>
      <c r="F27" s="164"/>
      <c r="G27" s="164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268" t="s">
        <v>630</v>
      </c>
      <c r="D28" s="269"/>
      <c r="E28" s="269"/>
      <c r="F28" s="269"/>
      <c r="G28" s="269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33.75" outlineLevel="3" x14ac:dyDescent="0.2">
      <c r="A29" s="157"/>
      <c r="B29" s="158"/>
      <c r="C29" s="268" t="s">
        <v>521</v>
      </c>
      <c r="D29" s="269"/>
      <c r="E29" s="269"/>
      <c r="F29" s="269"/>
      <c r="G29" s="269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88" t="str">
        <f>C29</f>
        <v>OCELOVÉ POZINKOVANÉ PROFILY PRO SÁDROKARTONOVÉ KONSTRUKCE - ZESÍLENÉ, SPOJOVÁNÍ SAMOŘEZNÝMI VRUTY, PODLOŽENÍ TĚSNÍCÍMI PÁSKAMI - SYSTÉMOVÉ ŘEŠENÍ PRO NOSNÉ KONSTRUKCE</v>
      </c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268" t="s">
        <v>522</v>
      </c>
      <c r="D30" s="269"/>
      <c r="E30" s="269"/>
      <c r="F30" s="269"/>
      <c r="G30" s="269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91" t="s">
        <v>523</v>
      </c>
      <c r="D31" s="165"/>
      <c r="E31" s="166">
        <v>314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171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1" t="s">
        <v>524</v>
      </c>
      <c r="D32" s="165"/>
      <c r="E32" s="166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171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6">
        <v>9</v>
      </c>
      <c r="B33" s="177" t="s">
        <v>525</v>
      </c>
      <c r="C33" s="190" t="s">
        <v>526</v>
      </c>
      <c r="D33" s="178" t="s">
        <v>218</v>
      </c>
      <c r="E33" s="179">
        <v>45</v>
      </c>
      <c r="F33" s="180"/>
      <c r="G33" s="181">
        <f>ROUND(E33*F33,2)</f>
        <v>0</v>
      </c>
      <c r="H33" s="161">
        <v>0</v>
      </c>
      <c r="I33" s="160">
        <f>ROUND(E33*H33,2)</f>
        <v>0</v>
      </c>
      <c r="J33" s="161">
        <v>876</v>
      </c>
      <c r="K33" s="160">
        <f>ROUND(E33*J33,2)</f>
        <v>39420</v>
      </c>
      <c r="L33" s="160">
        <v>21</v>
      </c>
      <c r="M33" s="160">
        <f>G33*(1+L33/100)</f>
        <v>0</v>
      </c>
      <c r="N33" s="159">
        <v>1.158E-2</v>
      </c>
      <c r="O33" s="159">
        <f>ROUND(E33*N33,2)</f>
        <v>0.52</v>
      </c>
      <c r="P33" s="159">
        <v>0</v>
      </c>
      <c r="Q33" s="159">
        <f>ROUND(E33*P33,2)</f>
        <v>0</v>
      </c>
      <c r="R33" s="160"/>
      <c r="S33" s="160" t="s">
        <v>206</v>
      </c>
      <c r="T33" s="160" t="s">
        <v>207</v>
      </c>
      <c r="U33" s="160">
        <v>0.74</v>
      </c>
      <c r="V33" s="160">
        <f>ROUND(E33*U33,2)</f>
        <v>33.299999999999997</v>
      </c>
      <c r="W33" s="160"/>
      <c r="X33" s="160" t="s">
        <v>165</v>
      </c>
      <c r="Y33" s="160" t="s">
        <v>166</v>
      </c>
      <c r="Z33" s="150"/>
      <c r="AA33" s="150"/>
      <c r="AB33" s="150"/>
      <c r="AC33" s="150"/>
      <c r="AD33" s="150"/>
      <c r="AE33" s="150"/>
      <c r="AF33" s="150"/>
      <c r="AG33" s="150" t="s">
        <v>167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266" t="s">
        <v>527</v>
      </c>
      <c r="D34" s="267"/>
      <c r="E34" s="267"/>
      <c r="F34" s="267"/>
      <c r="G34" s="267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169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9" t="s">
        <v>159</v>
      </c>
      <c r="B35" s="170" t="s">
        <v>86</v>
      </c>
      <c r="C35" s="189" t="s">
        <v>87</v>
      </c>
      <c r="D35" s="171"/>
      <c r="E35" s="172"/>
      <c r="F35" s="173"/>
      <c r="G35" s="174">
        <f>SUMIF(AG36:AG53,"&lt;&gt;NOR",G36:G53)</f>
        <v>0</v>
      </c>
      <c r="H35" s="168"/>
      <c r="I35" s="168">
        <f>SUM(I36:I53)</f>
        <v>248970.83</v>
      </c>
      <c r="J35" s="168"/>
      <c r="K35" s="168">
        <f>SUM(K36:K53)</f>
        <v>923018.66999999993</v>
      </c>
      <c r="L35" s="168"/>
      <c r="M35" s="168">
        <f>SUM(M36:M53)</f>
        <v>0</v>
      </c>
      <c r="N35" s="167"/>
      <c r="O35" s="167">
        <f>SUM(O36:O53)</f>
        <v>30.49</v>
      </c>
      <c r="P35" s="167"/>
      <c r="Q35" s="167">
        <f>SUM(Q36:Q53)</f>
        <v>0</v>
      </c>
      <c r="R35" s="168"/>
      <c r="S35" s="168"/>
      <c r="T35" s="168"/>
      <c r="U35" s="168"/>
      <c r="V35" s="168">
        <f>SUM(V36:V53)</f>
        <v>656.32999999999993</v>
      </c>
      <c r="W35" s="168"/>
      <c r="X35" s="168"/>
      <c r="Y35" s="168"/>
      <c r="AG35" t="s">
        <v>160</v>
      </c>
    </row>
    <row r="36" spans="1:60" ht="22.5" outlineLevel="1" x14ac:dyDescent="0.2">
      <c r="A36" s="176">
        <v>10</v>
      </c>
      <c r="B36" s="177" t="s">
        <v>249</v>
      </c>
      <c r="C36" s="190" t="s">
        <v>250</v>
      </c>
      <c r="D36" s="178" t="s">
        <v>163</v>
      </c>
      <c r="E36" s="179">
        <v>2</v>
      </c>
      <c r="F36" s="180"/>
      <c r="G36" s="181">
        <f>ROUND(E36*F36,2)</f>
        <v>0</v>
      </c>
      <c r="H36" s="161">
        <v>4326.9799999999996</v>
      </c>
      <c r="I36" s="160">
        <f>ROUND(E36*H36,2)</f>
        <v>8653.9599999999991</v>
      </c>
      <c r="J36" s="161">
        <v>2043.02</v>
      </c>
      <c r="K36" s="160">
        <f>ROUND(E36*J36,2)</f>
        <v>4086.04</v>
      </c>
      <c r="L36" s="160">
        <v>21</v>
      </c>
      <c r="M36" s="160">
        <f>G36*(1+L36/100)</f>
        <v>0</v>
      </c>
      <c r="N36" s="159">
        <v>1.8779399999999999</v>
      </c>
      <c r="O36" s="159">
        <f>ROUND(E36*N36,2)</f>
        <v>3.76</v>
      </c>
      <c r="P36" s="159">
        <v>0</v>
      </c>
      <c r="Q36" s="159">
        <f>ROUND(E36*P36,2)</f>
        <v>0</v>
      </c>
      <c r="R36" s="160"/>
      <c r="S36" s="160" t="s">
        <v>164</v>
      </c>
      <c r="T36" s="160" t="s">
        <v>164</v>
      </c>
      <c r="U36" s="160">
        <v>3.77</v>
      </c>
      <c r="V36" s="160">
        <f>ROUND(E36*U36,2)</f>
        <v>7.54</v>
      </c>
      <c r="W36" s="160"/>
      <c r="X36" s="160" t="s">
        <v>165</v>
      </c>
      <c r="Y36" s="160" t="s">
        <v>166</v>
      </c>
      <c r="Z36" s="150"/>
      <c r="AA36" s="150"/>
      <c r="AB36" s="150"/>
      <c r="AC36" s="150"/>
      <c r="AD36" s="150"/>
      <c r="AE36" s="150"/>
      <c r="AF36" s="150"/>
      <c r="AG36" s="150" t="s">
        <v>167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266" t="s">
        <v>528</v>
      </c>
      <c r="D37" s="267"/>
      <c r="E37" s="267"/>
      <c r="F37" s="267"/>
      <c r="G37" s="267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76">
        <v>11</v>
      </c>
      <c r="B38" s="177" t="s">
        <v>529</v>
      </c>
      <c r="C38" s="190" t="s">
        <v>530</v>
      </c>
      <c r="D38" s="178" t="s">
        <v>218</v>
      </c>
      <c r="E38" s="179">
        <v>660</v>
      </c>
      <c r="F38" s="180"/>
      <c r="G38" s="181">
        <f>ROUND(E38*F38,2)</f>
        <v>0</v>
      </c>
      <c r="H38" s="161">
        <v>325.42</v>
      </c>
      <c r="I38" s="160">
        <f>ROUND(E38*H38,2)</f>
        <v>214777.2</v>
      </c>
      <c r="J38" s="161">
        <v>591.58000000000004</v>
      </c>
      <c r="K38" s="160">
        <f>ROUND(E38*J38,2)</f>
        <v>390442.8</v>
      </c>
      <c r="L38" s="160">
        <v>21</v>
      </c>
      <c r="M38" s="160">
        <f>G38*(1+L38/100)</f>
        <v>0</v>
      </c>
      <c r="N38" s="159">
        <v>1.3270000000000001E-2</v>
      </c>
      <c r="O38" s="159">
        <f>ROUND(E38*N38,2)</f>
        <v>8.76</v>
      </c>
      <c r="P38" s="159">
        <v>0</v>
      </c>
      <c r="Q38" s="159">
        <f>ROUND(E38*P38,2)</f>
        <v>0</v>
      </c>
      <c r="R38" s="160"/>
      <c r="S38" s="160" t="s">
        <v>164</v>
      </c>
      <c r="T38" s="160" t="s">
        <v>164</v>
      </c>
      <c r="U38" s="160">
        <v>0.95</v>
      </c>
      <c r="V38" s="160">
        <f>ROUND(E38*U38,2)</f>
        <v>627</v>
      </c>
      <c r="W38" s="160"/>
      <c r="X38" s="160" t="s">
        <v>165</v>
      </c>
      <c r="Y38" s="160" t="s">
        <v>166</v>
      </c>
      <c r="Z38" s="150"/>
      <c r="AA38" s="150"/>
      <c r="AB38" s="150"/>
      <c r="AC38" s="150"/>
      <c r="AD38" s="150"/>
      <c r="AE38" s="150"/>
      <c r="AF38" s="150"/>
      <c r="AG38" s="150" t="s">
        <v>167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2" x14ac:dyDescent="0.2">
      <c r="A39" s="157"/>
      <c r="B39" s="158"/>
      <c r="C39" s="266" t="s">
        <v>531</v>
      </c>
      <c r="D39" s="267"/>
      <c r="E39" s="267"/>
      <c r="F39" s="267"/>
      <c r="G39" s="267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169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88" t="str">
        <f>C39</f>
        <v>V CELÉM PROSTORU 3.NP - PODKROVÍ - BUDE PROVEDEN SDK PODHLED Z POŽÁRNÍ ODOLNOSTÍ REI30 DP3 A U MÍSTNOSTÍ 3.02 A 3.03 S POŽÁRNÍ ODOLNOSTÍ REI30 DP1</v>
      </c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91" t="s">
        <v>532</v>
      </c>
      <c r="D40" s="165"/>
      <c r="E40" s="166">
        <v>660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171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12</v>
      </c>
      <c r="B41" s="177" t="s">
        <v>533</v>
      </c>
      <c r="C41" s="190" t="s">
        <v>534</v>
      </c>
      <c r="D41" s="178" t="s">
        <v>163</v>
      </c>
      <c r="E41" s="179">
        <v>6.5</v>
      </c>
      <c r="F41" s="180"/>
      <c r="G41" s="181">
        <f>ROUND(E41*F41,2)</f>
        <v>0</v>
      </c>
      <c r="H41" s="161">
        <v>3751.1</v>
      </c>
      <c r="I41" s="160">
        <f>ROUND(E41*H41,2)</f>
        <v>24382.15</v>
      </c>
      <c r="J41" s="161">
        <v>763.9</v>
      </c>
      <c r="K41" s="160">
        <f>ROUND(E41*J41,2)</f>
        <v>4965.3500000000004</v>
      </c>
      <c r="L41" s="160">
        <v>21</v>
      </c>
      <c r="M41" s="160">
        <f>G41*(1+L41/100)</f>
        <v>0</v>
      </c>
      <c r="N41" s="159">
        <v>2.7501099999999998</v>
      </c>
      <c r="O41" s="159">
        <f>ROUND(E41*N41,2)</f>
        <v>17.88</v>
      </c>
      <c r="P41" s="159">
        <v>0</v>
      </c>
      <c r="Q41" s="159">
        <f>ROUND(E41*P41,2)</f>
        <v>0</v>
      </c>
      <c r="R41" s="160"/>
      <c r="S41" s="160" t="s">
        <v>164</v>
      </c>
      <c r="T41" s="160" t="s">
        <v>164</v>
      </c>
      <c r="U41" s="160">
        <v>1.45</v>
      </c>
      <c r="V41" s="160">
        <f>ROUND(E41*U41,2)</f>
        <v>9.43</v>
      </c>
      <c r="W41" s="160"/>
      <c r="X41" s="160" t="s">
        <v>165</v>
      </c>
      <c r="Y41" s="160" t="s">
        <v>166</v>
      </c>
      <c r="Z41" s="150"/>
      <c r="AA41" s="150"/>
      <c r="AB41" s="150"/>
      <c r="AC41" s="150"/>
      <c r="AD41" s="150"/>
      <c r="AE41" s="150"/>
      <c r="AF41" s="150"/>
      <c r="AG41" s="150" t="s">
        <v>167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266" t="s">
        <v>535</v>
      </c>
      <c r="D42" s="267"/>
      <c r="E42" s="267"/>
      <c r="F42" s="267"/>
      <c r="G42" s="267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169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13</v>
      </c>
      <c r="B43" s="177" t="s">
        <v>536</v>
      </c>
      <c r="C43" s="190" t="s">
        <v>537</v>
      </c>
      <c r="D43" s="178" t="s">
        <v>218</v>
      </c>
      <c r="E43" s="179">
        <v>12</v>
      </c>
      <c r="F43" s="180"/>
      <c r="G43" s="181">
        <f>ROUND(E43*F43,2)</f>
        <v>0</v>
      </c>
      <c r="H43" s="161">
        <v>96.46</v>
      </c>
      <c r="I43" s="160">
        <f>ROUND(E43*H43,2)</f>
        <v>1157.52</v>
      </c>
      <c r="J43" s="161">
        <v>384.54</v>
      </c>
      <c r="K43" s="160">
        <f>ROUND(E43*J43,2)</f>
        <v>4614.4799999999996</v>
      </c>
      <c r="L43" s="160">
        <v>21</v>
      </c>
      <c r="M43" s="160">
        <f>G43*(1+L43/100)</f>
        <v>0</v>
      </c>
      <c r="N43" s="159">
        <v>7.8200000000000006E-3</v>
      </c>
      <c r="O43" s="159">
        <f>ROUND(E43*N43,2)</f>
        <v>0.09</v>
      </c>
      <c r="P43" s="159">
        <v>0</v>
      </c>
      <c r="Q43" s="159">
        <f>ROUND(E43*P43,2)</f>
        <v>0</v>
      </c>
      <c r="R43" s="160"/>
      <c r="S43" s="160" t="s">
        <v>164</v>
      </c>
      <c r="T43" s="160" t="s">
        <v>164</v>
      </c>
      <c r="U43" s="160">
        <v>0.79</v>
      </c>
      <c r="V43" s="160">
        <f>ROUND(E43*U43,2)</f>
        <v>9.48</v>
      </c>
      <c r="W43" s="160"/>
      <c r="X43" s="160" t="s">
        <v>165</v>
      </c>
      <c r="Y43" s="160" t="s">
        <v>166</v>
      </c>
      <c r="Z43" s="150"/>
      <c r="AA43" s="150"/>
      <c r="AB43" s="150"/>
      <c r="AC43" s="150"/>
      <c r="AD43" s="150"/>
      <c r="AE43" s="150"/>
      <c r="AF43" s="150"/>
      <c r="AG43" s="150" t="s">
        <v>167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66" t="s">
        <v>535</v>
      </c>
      <c r="D44" s="267"/>
      <c r="E44" s="267"/>
      <c r="F44" s="267"/>
      <c r="G44" s="267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14</v>
      </c>
      <c r="B45" s="177" t="s">
        <v>538</v>
      </c>
      <c r="C45" s="190" t="s">
        <v>539</v>
      </c>
      <c r="D45" s="178" t="s">
        <v>218</v>
      </c>
      <c r="E45" s="179">
        <v>12</v>
      </c>
      <c r="F45" s="180"/>
      <c r="G45" s="181">
        <f>ROUND(E45*F45,2)</f>
        <v>0</v>
      </c>
      <c r="H45" s="161">
        <v>0</v>
      </c>
      <c r="I45" s="160">
        <f>ROUND(E45*H45,2)</f>
        <v>0</v>
      </c>
      <c r="J45" s="161">
        <v>117.5</v>
      </c>
      <c r="K45" s="160">
        <f>ROUND(E45*J45,2)</f>
        <v>1410</v>
      </c>
      <c r="L45" s="160">
        <v>21</v>
      </c>
      <c r="M45" s="160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60"/>
      <c r="S45" s="160" t="s">
        <v>164</v>
      </c>
      <c r="T45" s="160" t="s">
        <v>164</v>
      </c>
      <c r="U45" s="160">
        <v>0.24</v>
      </c>
      <c r="V45" s="160">
        <f>ROUND(E45*U45,2)</f>
        <v>2.88</v>
      </c>
      <c r="W45" s="160"/>
      <c r="X45" s="160" t="s">
        <v>165</v>
      </c>
      <c r="Y45" s="160" t="s">
        <v>166</v>
      </c>
      <c r="Z45" s="150"/>
      <c r="AA45" s="150"/>
      <c r="AB45" s="150"/>
      <c r="AC45" s="150"/>
      <c r="AD45" s="150"/>
      <c r="AE45" s="150"/>
      <c r="AF45" s="150"/>
      <c r="AG45" s="150" t="s">
        <v>167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191" t="s">
        <v>540</v>
      </c>
      <c r="D46" s="165"/>
      <c r="E46" s="166">
        <v>12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171</v>
      </c>
      <c r="AH46" s="150">
        <v>5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6">
        <v>15</v>
      </c>
      <c r="B47" s="177" t="s">
        <v>541</v>
      </c>
      <c r="C47" s="190" t="s">
        <v>542</v>
      </c>
      <c r="D47" s="178" t="s">
        <v>218</v>
      </c>
      <c r="E47" s="179">
        <v>20</v>
      </c>
      <c r="F47" s="180"/>
      <c r="G47" s="181">
        <f>ROUND(E47*F47,2)</f>
        <v>0</v>
      </c>
      <c r="H47" s="161">
        <v>0</v>
      </c>
      <c r="I47" s="160">
        <f>ROUND(E47*H47,2)</f>
        <v>0</v>
      </c>
      <c r="J47" s="161">
        <v>2500</v>
      </c>
      <c r="K47" s="160">
        <f>ROUND(E47*J47,2)</f>
        <v>50000</v>
      </c>
      <c r="L47" s="160">
        <v>21</v>
      </c>
      <c r="M47" s="160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60"/>
      <c r="S47" s="160" t="s">
        <v>206</v>
      </c>
      <c r="T47" s="160" t="s">
        <v>207</v>
      </c>
      <c r="U47" s="160">
        <v>0</v>
      </c>
      <c r="V47" s="160">
        <f>ROUND(E47*U47,2)</f>
        <v>0</v>
      </c>
      <c r="W47" s="160"/>
      <c r="X47" s="160" t="s">
        <v>165</v>
      </c>
      <c r="Y47" s="160" t="s">
        <v>166</v>
      </c>
      <c r="Z47" s="150"/>
      <c r="AA47" s="150"/>
      <c r="AB47" s="150"/>
      <c r="AC47" s="150"/>
      <c r="AD47" s="150"/>
      <c r="AE47" s="150"/>
      <c r="AF47" s="150"/>
      <c r="AG47" s="150" t="s">
        <v>167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66" t="s">
        <v>543</v>
      </c>
      <c r="D48" s="267"/>
      <c r="E48" s="267"/>
      <c r="F48" s="267"/>
      <c r="G48" s="26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68" t="s">
        <v>544</v>
      </c>
      <c r="D49" s="269"/>
      <c r="E49" s="269"/>
      <c r="F49" s="269"/>
      <c r="G49" s="269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68" t="s">
        <v>545</v>
      </c>
      <c r="D50" s="269"/>
      <c r="E50" s="269"/>
      <c r="F50" s="269"/>
      <c r="G50" s="269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91" t="s">
        <v>546</v>
      </c>
      <c r="D51" s="165"/>
      <c r="E51" s="166">
        <v>20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171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82">
        <v>16</v>
      </c>
      <c r="B52" s="183" t="s">
        <v>547</v>
      </c>
      <c r="C52" s="192" t="s">
        <v>548</v>
      </c>
      <c r="D52" s="184" t="s">
        <v>279</v>
      </c>
      <c r="E52" s="185">
        <v>1</v>
      </c>
      <c r="F52" s="186"/>
      <c r="G52" s="187">
        <f>ROUND(E52*F52,2)</f>
        <v>0</v>
      </c>
      <c r="H52" s="161">
        <v>0</v>
      </c>
      <c r="I52" s="160">
        <f>ROUND(E52*H52,2)</f>
        <v>0</v>
      </c>
      <c r="J52" s="161">
        <v>85000</v>
      </c>
      <c r="K52" s="160">
        <f>ROUND(E52*J52,2)</f>
        <v>85000</v>
      </c>
      <c r="L52" s="160">
        <v>21</v>
      </c>
      <c r="M52" s="160">
        <f>G52*(1+L52/100)</f>
        <v>0</v>
      </c>
      <c r="N52" s="159">
        <v>0</v>
      </c>
      <c r="O52" s="159">
        <f>ROUND(E52*N52,2)</f>
        <v>0</v>
      </c>
      <c r="P52" s="159">
        <v>0</v>
      </c>
      <c r="Q52" s="159">
        <f>ROUND(E52*P52,2)</f>
        <v>0</v>
      </c>
      <c r="R52" s="160"/>
      <c r="S52" s="160" t="s">
        <v>206</v>
      </c>
      <c r="T52" s="160" t="s">
        <v>207</v>
      </c>
      <c r="U52" s="160">
        <v>0</v>
      </c>
      <c r="V52" s="160">
        <f>ROUND(E52*U52,2)</f>
        <v>0</v>
      </c>
      <c r="W52" s="160"/>
      <c r="X52" s="160" t="s">
        <v>165</v>
      </c>
      <c r="Y52" s="160" t="s">
        <v>166</v>
      </c>
      <c r="Z52" s="150"/>
      <c r="AA52" s="150"/>
      <c r="AB52" s="150"/>
      <c r="AC52" s="150"/>
      <c r="AD52" s="150"/>
      <c r="AE52" s="150"/>
      <c r="AF52" s="150"/>
      <c r="AG52" s="150" t="s">
        <v>167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82">
        <v>17</v>
      </c>
      <c r="B53" s="183" t="s">
        <v>549</v>
      </c>
      <c r="C53" s="192" t="s">
        <v>550</v>
      </c>
      <c r="D53" s="184" t="s">
        <v>551</v>
      </c>
      <c r="E53" s="185">
        <v>85</v>
      </c>
      <c r="F53" s="186"/>
      <c r="G53" s="187">
        <f>ROUND(E53*F53,2)</f>
        <v>0</v>
      </c>
      <c r="H53" s="161">
        <v>0</v>
      </c>
      <c r="I53" s="160">
        <f>ROUND(E53*H53,2)</f>
        <v>0</v>
      </c>
      <c r="J53" s="161">
        <v>4500</v>
      </c>
      <c r="K53" s="160">
        <f>ROUND(E53*J53,2)</f>
        <v>382500</v>
      </c>
      <c r="L53" s="160">
        <v>21</v>
      </c>
      <c r="M53" s="160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60" t="s">
        <v>552</v>
      </c>
      <c r="S53" s="160" t="s">
        <v>164</v>
      </c>
      <c r="T53" s="160" t="s">
        <v>207</v>
      </c>
      <c r="U53" s="160">
        <v>0</v>
      </c>
      <c r="V53" s="160">
        <f>ROUND(E53*U53,2)</f>
        <v>0</v>
      </c>
      <c r="W53" s="160"/>
      <c r="X53" s="160" t="s">
        <v>553</v>
      </c>
      <c r="Y53" s="160" t="s">
        <v>166</v>
      </c>
      <c r="Z53" s="150"/>
      <c r="AA53" s="150"/>
      <c r="AB53" s="150"/>
      <c r="AC53" s="150"/>
      <c r="AD53" s="150"/>
      <c r="AE53" s="150"/>
      <c r="AF53" s="150"/>
      <c r="AG53" s="150" t="s">
        <v>554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69" t="s">
        <v>159</v>
      </c>
      <c r="B54" s="170" t="s">
        <v>88</v>
      </c>
      <c r="C54" s="189" t="s">
        <v>89</v>
      </c>
      <c r="D54" s="171"/>
      <c r="E54" s="172"/>
      <c r="F54" s="173"/>
      <c r="G54" s="174">
        <f>SUMIF(AG55:AG55,"&lt;&gt;NOR",G55:G55)</f>
        <v>0</v>
      </c>
      <c r="H54" s="168"/>
      <c r="I54" s="168">
        <f>SUM(I55:I55)</f>
        <v>0</v>
      </c>
      <c r="J54" s="168"/>
      <c r="K54" s="168">
        <f>SUM(K55:K55)</f>
        <v>5000</v>
      </c>
      <c r="L54" s="168"/>
      <c r="M54" s="168">
        <f>SUM(M55:M55)</f>
        <v>0</v>
      </c>
      <c r="N54" s="167"/>
      <c r="O54" s="167">
        <f>SUM(O55:O55)</f>
        <v>0</v>
      </c>
      <c r="P54" s="167"/>
      <c r="Q54" s="167">
        <f>SUM(Q55:Q55)</f>
        <v>0</v>
      </c>
      <c r="R54" s="168"/>
      <c r="S54" s="168"/>
      <c r="T54" s="168"/>
      <c r="U54" s="168"/>
      <c r="V54" s="168">
        <f>SUM(V55:V55)</f>
        <v>0</v>
      </c>
      <c r="W54" s="168"/>
      <c r="X54" s="168"/>
      <c r="Y54" s="168"/>
      <c r="AG54" t="s">
        <v>160</v>
      </c>
    </row>
    <row r="55" spans="1:60" ht="22.5" outlineLevel="1" x14ac:dyDescent="0.2">
      <c r="A55" s="182">
        <v>18</v>
      </c>
      <c r="B55" s="183" t="s">
        <v>277</v>
      </c>
      <c r="C55" s="192" t="s">
        <v>278</v>
      </c>
      <c r="D55" s="184" t="s">
        <v>279</v>
      </c>
      <c r="E55" s="185">
        <v>1</v>
      </c>
      <c r="F55" s="186"/>
      <c r="G55" s="187">
        <f>ROUND(E55*F55,2)</f>
        <v>0</v>
      </c>
      <c r="H55" s="161">
        <v>0</v>
      </c>
      <c r="I55" s="160">
        <f>ROUND(E55*H55,2)</f>
        <v>0</v>
      </c>
      <c r="J55" s="161">
        <v>5000</v>
      </c>
      <c r="K55" s="160">
        <f>ROUND(E55*J55,2)</f>
        <v>5000</v>
      </c>
      <c r="L55" s="160">
        <v>21</v>
      </c>
      <c r="M55" s="160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60"/>
      <c r="S55" s="160" t="s">
        <v>206</v>
      </c>
      <c r="T55" s="160" t="s">
        <v>207</v>
      </c>
      <c r="U55" s="160">
        <v>0</v>
      </c>
      <c r="V55" s="160">
        <f>ROUND(E55*U55,2)</f>
        <v>0</v>
      </c>
      <c r="W55" s="160"/>
      <c r="X55" s="160" t="s">
        <v>165</v>
      </c>
      <c r="Y55" s="160" t="s">
        <v>166</v>
      </c>
      <c r="Z55" s="150"/>
      <c r="AA55" s="150"/>
      <c r="AB55" s="150"/>
      <c r="AC55" s="150"/>
      <c r="AD55" s="150"/>
      <c r="AE55" s="150"/>
      <c r="AF55" s="150"/>
      <c r="AG55" s="150" t="s">
        <v>167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9" t="s">
        <v>159</v>
      </c>
      <c r="B56" s="170" t="s">
        <v>96</v>
      </c>
      <c r="C56" s="189" t="s">
        <v>97</v>
      </c>
      <c r="D56" s="171"/>
      <c r="E56" s="172"/>
      <c r="F56" s="173"/>
      <c r="G56" s="174">
        <f>SUMIF(AG57:AG58,"&lt;&gt;NOR",G57:G58)</f>
        <v>0</v>
      </c>
      <c r="H56" s="168"/>
      <c r="I56" s="168">
        <f>SUM(I57:I58)</f>
        <v>34278.660000000003</v>
      </c>
      <c r="J56" s="168"/>
      <c r="K56" s="168">
        <f>SUM(K57:K58)</f>
        <v>50005.54</v>
      </c>
      <c r="L56" s="168"/>
      <c r="M56" s="168">
        <f>SUM(M57:M58)</f>
        <v>0</v>
      </c>
      <c r="N56" s="167"/>
      <c r="O56" s="167">
        <f>SUM(O57:O58)</f>
        <v>0.73</v>
      </c>
      <c r="P56" s="167"/>
      <c r="Q56" s="167">
        <f>SUM(Q57:Q58)</f>
        <v>0</v>
      </c>
      <c r="R56" s="168"/>
      <c r="S56" s="168"/>
      <c r="T56" s="168"/>
      <c r="U56" s="168"/>
      <c r="V56" s="168">
        <f>SUM(V57:V58)</f>
        <v>99.1</v>
      </c>
      <c r="W56" s="168"/>
      <c r="X56" s="168"/>
      <c r="Y56" s="168"/>
      <c r="AG56" t="s">
        <v>160</v>
      </c>
    </row>
    <row r="57" spans="1:60" outlineLevel="1" x14ac:dyDescent="0.2">
      <c r="A57" s="176">
        <v>19</v>
      </c>
      <c r="B57" s="177" t="s">
        <v>555</v>
      </c>
      <c r="C57" s="190" t="s">
        <v>556</v>
      </c>
      <c r="D57" s="178" t="s">
        <v>218</v>
      </c>
      <c r="E57" s="179">
        <v>463.1</v>
      </c>
      <c r="F57" s="180"/>
      <c r="G57" s="181">
        <f>ROUND(E57*F57,2)</f>
        <v>0</v>
      </c>
      <c r="H57" s="161">
        <v>74.02</v>
      </c>
      <c r="I57" s="160">
        <f>ROUND(E57*H57,2)</f>
        <v>34278.660000000003</v>
      </c>
      <c r="J57" s="161">
        <v>107.98</v>
      </c>
      <c r="K57" s="160">
        <f>ROUND(E57*J57,2)</f>
        <v>50005.54</v>
      </c>
      <c r="L57" s="160">
        <v>21</v>
      </c>
      <c r="M57" s="160">
        <f>G57*(1+L57/100)</f>
        <v>0</v>
      </c>
      <c r="N57" s="159">
        <v>1.58E-3</v>
      </c>
      <c r="O57" s="159">
        <f>ROUND(E57*N57,2)</f>
        <v>0.73</v>
      </c>
      <c r="P57" s="159">
        <v>0</v>
      </c>
      <c r="Q57" s="159">
        <f>ROUND(E57*P57,2)</f>
        <v>0</v>
      </c>
      <c r="R57" s="160"/>
      <c r="S57" s="160" t="s">
        <v>164</v>
      </c>
      <c r="T57" s="160" t="s">
        <v>164</v>
      </c>
      <c r="U57" s="160">
        <v>0.214</v>
      </c>
      <c r="V57" s="160">
        <f>ROUND(E57*U57,2)</f>
        <v>99.1</v>
      </c>
      <c r="W57" s="160"/>
      <c r="X57" s="160" t="s">
        <v>165</v>
      </c>
      <c r="Y57" s="160" t="s">
        <v>166</v>
      </c>
      <c r="Z57" s="150"/>
      <c r="AA57" s="150"/>
      <c r="AB57" s="150"/>
      <c r="AC57" s="150"/>
      <c r="AD57" s="150"/>
      <c r="AE57" s="150"/>
      <c r="AF57" s="150"/>
      <c r="AG57" s="150" t="s">
        <v>167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191" t="s">
        <v>557</v>
      </c>
      <c r="D58" s="165"/>
      <c r="E58" s="166">
        <v>463.1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171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5.5" x14ac:dyDescent="0.2">
      <c r="A59" s="169" t="s">
        <v>159</v>
      </c>
      <c r="B59" s="170" t="s">
        <v>98</v>
      </c>
      <c r="C59" s="189" t="s">
        <v>99</v>
      </c>
      <c r="D59" s="171"/>
      <c r="E59" s="172"/>
      <c r="F59" s="173"/>
      <c r="G59" s="174">
        <f>SUMIF(AG60:AG61,"&lt;&gt;NOR",G60:G61)</f>
        <v>0</v>
      </c>
      <c r="H59" s="168"/>
      <c r="I59" s="168">
        <f>SUM(I60:I61)</f>
        <v>1055.8699999999999</v>
      </c>
      <c r="J59" s="168"/>
      <c r="K59" s="168">
        <f>SUM(K60:K61)</f>
        <v>64704.33</v>
      </c>
      <c r="L59" s="168"/>
      <c r="M59" s="168">
        <f>SUM(M60:M61)</f>
        <v>0</v>
      </c>
      <c r="N59" s="167"/>
      <c r="O59" s="167">
        <f>SUM(O60:O61)</f>
        <v>0.02</v>
      </c>
      <c r="P59" s="167"/>
      <c r="Q59" s="167">
        <f>SUM(Q60:Q61)</f>
        <v>0</v>
      </c>
      <c r="R59" s="168"/>
      <c r="S59" s="168"/>
      <c r="T59" s="168"/>
      <c r="U59" s="168"/>
      <c r="V59" s="168">
        <f>SUM(V60:V61)</f>
        <v>143.56</v>
      </c>
      <c r="W59" s="168"/>
      <c r="X59" s="168"/>
      <c r="Y59" s="168"/>
      <c r="AG59" t="s">
        <v>160</v>
      </c>
    </row>
    <row r="60" spans="1:60" outlineLevel="1" x14ac:dyDescent="0.2">
      <c r="A60" s="176">
        <v>20</v>
      </c>
      <c r="B60" s="177" t="s">
        <v>300</v>
      </c>
      <c r="C60" s="190" t="s">
        <v>301</v>
      </c>
      <c r="D60" s="178" t="s">
        <v>218</v>
      </c>
      <c r="E60" s="179">
        <v>463.1</v>
      </c>
      <c r="F60" s="180"/>
      <c r="G60" s="181">
        <f>ROUND(E60*F60,2)</f>
        <v>0</v>
      </c>
      <c r="H60" s="161">
        <v>2.2799999999999998</v>
      </c>
      <c r="I60" s="160">
        <f>ROUND(E60*H60,2)</f>
        <v>1055.8699999999999</v>
      </c>
      <c r="J60" s="161">
        <v>139.72</v>
      </c>
      <c r="K60" s="160">
        <f>ROUND(E60*J60,2)</f>
        <v>64704.33</v>
      </c>
      <c r="L60" s="160">
        <v>21</v>
      </c>
      <c r="M60" s="160">
        <f>G60*(1+L60/100)</f>
        <v>0</v>
      </c>
      <c r="N60" s="159">
        <v>4.0000000000000003E-5</v>
      </c>
      <c r="O60" s="159">
        <f>ROUND(E60*N60,2)</f>
        <v>0.02</v>
      </c>
      <c r="P60" s="159">
        <v>0</v>
      </c>
      <c r="Q60" s="159">
        <f>ROUND(E60*P60,2)</f>
        <v>0</v>
      </c>
      <c r="R60" s="160"/>
      <c r="S60" s="160" t="s">
        <v>164</v>
      </c>
      <c r="T60" s="160" t="s">
        <v>164</v>
      </c>
      <c r="U60" s="160">
        <v>0.31</v>
      </c>
      <c r="V60" s="160">
        <f>ROUND(E60*U60,2)</f>
        <v>143.56</v>
      </c>
      <c r="W60" s="160"/>
      <c r="X60" s="160" t="s">
        <v>165</v>
      </c>
      <c r="Y60" s="160" t="s">
        <v>166</v>
      </c>
      <c r="Z60" s="150"/>
      <c r="AA60" s="150"/>
      <c r="AB60" s="150"/>
      <c r="AC60" s="150"/>
      <c r="AD60" s="150"/>
      <c r="AE60" s="150"/>
      <c r="AF60" s="150"/>
      <c r="AG60" s="150" t="s">
        <v>167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45" outlineLevel="2" x14ac:dyDescent="0.2">
      <c r="A61" s="157"/>
      <c r="B61" s="158"/>
      <c r="C61" s="266" t="s">
        <v>302</v>
      </c>
      <c r="D61" s="267"/>
      <c r="E61" s="267"/>
      <c r="F61" s="267"/>
      <c r="G61" s="26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88" t="str">
        <f>C61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9" t="s">
        <v>159</v>
      </c>
      <c r="B62" s="170" t="s">
        <v>102</v>
      </c>
      <c r="C62" s="189" t="s">
        <v>103</v>
      </c>
      <c r="D62" s="171"/>
      <c r="E62" s="172"/>
      <c r="F62" s="173"/>
      <c r="G62" s="174">
        <f>SUMIF(AG63:AG63,"&lt;&gt;NOR",G63:G63)</f>
        <v>0</v>
      </c>
      <c r="H62" s="168"/>
      <c r="I62" s="168">
        <f>SUM(I63:I63)</f>
        <v>0</v>
      </c>
      <c r="J62" s="168"/>
      <c r="K62" s="168">
        <f>SUM(K63:K63)</f>
        <v>21597.32</v>
      </c>
      <c r="L62" s="168"/>
      <c r="M62" s="168">
        <f>SUM(M63:M63)</f>
        <v>0</v>
      </c>
      <c r="N62" s="167"/>
      <c r="O62" s="167">
        <f>SUM(O63:O63)</f>
        <v>0</v>
      </c>
      <c r="P62" s="167"/>
      <c r="Q62" s="167">
        <f>SUM(Q63:Q63)</f>
        <v>0</v>
      </c>
      <c r="R62" s="168"/>
      <c r="S62" s="168"/>
      <c r="T62" s="168"/>
      <c r="U62" s="168"/>
      <c r="V62" s="168">
        <f>SUM(V63:V63)</f>
        <v>44.29</v>
      </c>
      <c r="W62" s="168"/>
      <c r="X62" s="168"/>
      <c r="Y62" s="168"/>
      <c r="AG62" t="s">
        <v>160</v>
      </c>
    </row>
    <row r="63" spans="1:60" outlineLevel="1" x14ac:dyDescent="0.2">
      <c r="A63" s="182">
        <v>21</v>
      </c>
      <c r="B63" s="183" t="s">
        <v>350</v>
      </c>
      <c r="C63" s="192" t="s">
        <v>351</v>
      </c>
      <c r="D63" s="184" t="s">
        <v>214</v>
      </c>
      <c r="E63" s="185">
        <v>51.979120000000002</v>
      </c>
      <c r="F63" s="186"/>
      <c r="G63" s="187">
        <f>ROUND(E63*F63,2)</f>
        <v>0</v>
      </c>
      <c r="H63" s="161">
        <v>0</v>
      </c>
      <c r="I63" s="160">
        <f>ROUND(E63*H63,2)</f>
        <v>0</v>
      </c>
      <c r="J63" s="161">
        <v>415.5</v>
      </c>
      <c r="K63" s="160">
        <f>ROUND(E63*J63,2)</f>
        <v>21597.32</v>
      </c>
      <c r="L63" s="160">
        <v>21</v>
      </c>
      <c r="M63" s="160">
        <f>G63*(1+L63/100)</f>
        <v>0</v>
      </c>
      <c r="N63" s="159">
        <v>0</v>
      </c>
      <c r="O63" s="159">
        <f>ROUND(E63*N63,2)</f>
        <v>0</v>
      </c>
      <c r="P63" s="159">
        <v>0</v>
      </c>
      <c r="Q63" s="159">
        <f>ROUND(E63*P63,2)</f>
        <v>0</v>
      </c>
      <c r="R63" s="160"/>
      <c r="S63" s="160" t="s">
        <v>164</v>
      </c>
      <c r="T63" s="160" t="s">
        <v>219</v>
      </c>
      <c r="U63" s="160">
        <v>0.85199999999999998</v>
      </c>
      <c r="V63" s="160">
        <f>ROUND(E63*U63,2)</f>
        <v>44.29</v>
      </c>
      <c r="W63" s="160"/>
      <c r="X63" s="160" t="s">
        <v>352</v>
      </c>
      <c r="Y63" s="160" t="s">
        <v>166</v>
      </c>
      <c r="Z63" s="150"/>
      <c r="AA63" s="150"/>
      <c r="AB63" s="150"/>
      <c r="AC63" s="150"/>
      <c r="AD63" s="150"/>
      <c r="AE63" s="150"/>
      <c r="AF63" s="150"/>
      <c r="AG63" s="150" t="s">
        <v>353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9" t="s">
        <v>159</v>
      </c>
      <c r="B64" s="170" t="s">
        <v>106</v>
      </c>
      <c r="C64" s="189" t="s">
        <v>107</v>
      </c>
      <c r="D64" s="171"/>
      <c r="E64" s="172"/>
      <c r="F64" s="173"/>
      <c r="G64" s="174">
        <f>SUMIF(AG65:AG87,"&lt;&gt;NOR",G65:G87)</f>
        <v>0</v>
      </c>
      <c r="H64" s="168"/>
      <c r="I64" s="168">
        <f>SUM(I65:I87)</f>
        <v>1348588.37</v>
      </c>
      <c r="J64" s="168"/>
      <c r="K64" s="168">
        <f>SUM(K65:K87)</f>
        <v>377324.44</v>
      </c>
      <c r="L64" s="168"/>
      <c r="M64" s="168">
        <f>SUM(M65:M87)</f>
        <v>0</v>
      </c>
      <c r="N64" s="167"/>
      <c r="O64" s="167">
        <f>SUM(O65:O87)</f>
        <v>10.790000000000001</v>
      </c>
      <c r="P64" s="167"/>
      <c r="Q64" s="167">
        <f>SUM(Q65:Q87)</f>
        <v>0</v>
      </c>
      <c r="R64" s="168"/>
      <c r="S64" s="168"/>
      <c r="T64" s="168"/>
      <c r="U64" s="168"/>
      <c r="V64" s="168">
        <f>SUM(V65:V87)</f>
        <v>618.53</v>
      </c>
      <c r="W64" s="168"/>
      <c r="X64" s="168"/>
      <c r="Y64" s="168"/>
      <c r="AG64" t="s">
        <v>160</v>
      </c>
    </row>
    <row r="65" spans="1:60" ht="22.5" outlineLevel="1" x14ac:dyDescent="0.2">
      <c r="A65" s="176">
        <v>22</v>
      </c>
      <c r="B65" s="177" t="s">
        <v>558</v>
      </c>
      <c r="C65" s="190" t="s">
        <v>559</v>
      </c>
      <c r="D65" s="178" t="s">
        <v>218</v>
      </c>
      <c r="E65" s="179">
        <v>1027.75</v>
      </c>
      <c r="F65" s="180"/>
      <c r="G65" s="181">
        <f>ROUND(E65*F65,2)</f>
        <v>0</v>
      </c>
      <c r="H65" s="161">
        <v>46.5</v>
      </c>
      <c r="I65" s="160">
        <f>ROUND(E65*H65,2)</f>
        <v>47790.38</v>
      </c>
      <c r="J65" s="161">
        <v>262.5</v>
      </c>
      <c r="K65" s="160">
        <f>ROUND(E65*J65,2)</f>
        <v>269784.38</v>
      </c>
      <c r="L65" s="160">
        <v>21</v>
      </c>
      <c r="M65" s="160">
        <f>G65*(1+L65/100)</f>
        <v>0</v>
      </c>
      <c r="N65" s="159">
        <v>8.3000000000000001E-4</v>
      </c>
      <c r="O65" s="159">
        <f>ROUND(E65*N65,2)</f>
        <v>0.85</v>
      </c>
      <c r="P65" s="159">
        <v>0</v>
      </c>
      <c r="Q65" s="159">
        <f>ROUND(E65*P65,2)</f>
        <v>0</v>
      </c>
      <c r="R65" s="160"/>
      <c r="S65" s="160" t="s">
        <v>164</v>
      </c>
      <c r="T65" s="160" t="s">
        <v>164</v>
      </c>
      <c r="U65" s="160">
        <v>0.46</v>
      </c>
      <c r="V65" s="160">
        <f>ROUND(E65*U65,2)</f>
        <v>472.77</v>
      </c>
      <c r="W65" s="160"/>
      <c r="X65" s="160" t="s">
        <v>165</v>
      </c>
      <c r="Y65" s="160" t="s">
        <v>166</v>
      </c>
      <c r="Z65" s="150"/>
      <c r="AA65" s="150"/>
      <c r="AB65" s="150"/>
      <c r="AC65" s="150"/>
      <c r="AD65" s="150"/>
      <c r="AE65" s="150"/>
      <c r="AF65" s="150"/>
      <c r="AG65" s="150" t="s">
        <v>167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266" t="s">
        <v>560</v>
      </c>
      <c r="D66" s="267"/>
      <c r="E66" s="267"/>
      <c r="F66" s="267"/>
      <c r="G66" s="267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169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68" t="s">
        <v>561</v>
      </c>
      <c r="D67" s="269"/>
      <c r="E67" s="269"/>
      <c r="F67" s="269"/>
      <c r="G67" s="269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68" t="s">
        <v>562</v>
      </c>
      <c r="D68" s="269"/>
      <c r="E68" s="269"/>
      <c r="F68" s="269"/>
      <c r="G68" s="269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68" t="s">
        <v>563</v>
      </c>
      <c r="D69" s="269"/>
      <c r="E69" s="269"/>
      <c r="F69" s="269"/>
      <c r="G69" s="269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191" t="s">
        <v>564</v>
      </c>
      <c r="D70" s="165"/>
      <c r="E70" s="166">
        <v>1027.75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171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76">
        <v>23</v>
      </c>
      <c r="B71" s="177" t="s">
        <v>565</v>
      </c>
      <c r="C71" s="190" t="s">
        <v>566</v>
      </c>
      <c r="D71" s="178" t="s">
        <v>218</v>
      </c>
      <c r="E71" s="179">
        <v>700</v>
      </c>
      <c r="F71" s="180"/>
      <c r="G71" s="181">
        <f>ROUND(E71*F71,2)</f>
        <v>0</v>
      </c>
      <c r="H71" s="161">
        <v>0</v>
      </c>
      <c r="I71" s="160">
        <f>ROUND(E71*H71,2)</f>
        <v>0</v>
      </c>
      <c r="J71" s="161">
        <v>135.5</v>
      </c>
      <c r="K71" s="160">
        <f>ROUND(E71*J71,2)</f>
        <v>94850</v>
      </c>
      <c r="L71" s="160">
        <v>21</v>
      </c>
      <c r="M71" s="160">
        <f>G71*(1+L71/100)</f>
        <v>0</v>
      </c>
      <c r="N71" s="159">
        <v>1.9000000000000001E-4</v>
      </c>
      <c r="O71" s="159">
        <f>ROUND(E71*N71,2)</f>
        <v>0.13</v>
      </c>
      <c r="P71" s="159">
        <v>0</v>
      </c>
      <c r="Q71" s="159">
        <f>ROUND(E71*P71,2)</f>
        <v>0</v>
      </c>
      <c r="R71" s="160"/>
      <c r="S71" s="160" t="s">
        <v>206</v>
      </c>
      <c r="T71" s="160" t="s">
        <v>164</v>
      </c>
      <c r="U71" s="160">
        <v>0.18</v>
      </c>
      <c r="V71" s="160">
        <f>ROUND(E71*U71,2)</f>
        <v>126</v>
      </c>
      <c r="W71" s="160"/>
      <c r="X71" s="160" t="s">
        <v>165</v>
      </c>
      <c r="Y71" s="160" t="s">
        <v>166</v>
      </c>
      <c r="Z71" s="150"/>
      <c r="AA71" s="150"/>
      <c r="AB71" s="150"/>
      <c r="AC71" s="150"/>
      <c r="AD71" s="150"/>
      <c r="AE71" s="150"/>
      <c r="AF71" s="150"/>
      <c r="AG71" s="150" t="s">
        <v>167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66" t="s">
        <v>567</v>
      </c>
      <c r="D72" s="267"/>
      <c r="E72" s="267"/>
      <c r="F72" s="267"/>
      <c r="G72" s="26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6">
        <v>24</v>
      </c>
      <c r="B73" s="177" t="s">
        <v>568</v>
      </c>
      <c r="C73" s="190" t="s">
        <v>569</v>
      </c>
      <c r="D73" s="178" t="s">
        <v>218</v>
      </c>
      <c r="E73" s="179">
        <v>327.75</v>
      </c>
      <c r="F73" s="180"/>
      <c r="G73" s="181">
        <f>ROUND(E73*F73,2)</f>
        <v>0</v>
      </c>
      <c r="H73" s="161">
        <v>435.5</v>
      </c>
      <c r="I73" s="160">
        <f>ROUND(E73*H73,2)</f>
        <v>142735.13</v>
      </c>
      <c r="J73" s="161">
        <v>0</v>
      </c>
      <c r="K73" s="160">
        <f>ROUND(E73*J73,2)</f>
        <v>0</v>
      </c>
      <c r="L73" s="160">
        <v>21</v>
      </c>
      <c r="M73" s="160">
        <f>G73*(1+L73/100)</f>
        <v>0</v>
      </c>
      <c r="N73" s="159">
        <v>6.0000000000000001E-3</v>
      </c>
      <c r="O73" s="159">
        <f>ROUND(E73*N73,2)</f>
        <v>1.97</v>
      </c>
      <c r="P73" s="159">
        <v>0</v>
      </c>
      <c r="Q73" s="159">
        <f>ROUND(E73*P73,2)</f>
        <v>0</v>
      </c>
      <c r="R73" s="160"/>
      <c r="S73" s="160" t="s">
        <v>206</v>
      </c>
      <c r="T73" s="160" t="s">
        <v>207</v>
      </c>
      <c r="U73" s="160">
        <v>0</v>
      </c>
      <c r="V73" s="160">
        <f>ROUND(E73*U73,2)</f>
        <v>0</v>
      </c>
      <c r="W73" s="160"/>
      <c r="X73" s="160" t="s">
        <v>383</v>
      </c>
      <c r="Y73" s="160" t="s">
        <v>166</v>
      </c>
      <c r="Z73" s="150"/>
      <c r="AA73" s="150"/>
      <c r="AB73" s="150"/>
      <c r="AC73" s="150"/>
      <c r="AD73" s="150"/>
      <c r="AE73" s="150"/>
      <c r="AF73" s="150"/>
      <c r="AG73" s="150" t="s">
        <v>384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66" t="s">
        <v>570</v>
      </c>
      <c r="D74" s="267"/>
      <c r="E74" s="267"/>
      <c r="F74" s="267"/>
      <c r="G74" s="26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6">
        <v>25</v>
      </c>
      <c r="B75" s="177" t="s">
        <v>571</v>
      </c>
      <c r="C75" s="190" t="s">
        <v>572</v>
      </c>
      <c r="D75" s="178" t="s">
        <v>218</v>
      </c>
      <c r="E75" s="179">
        <v>560</v>
      </c>
      <c r="F75" s="180"/>
      <c r="G75" s="181">
        <f>ROUND(E75*F75,2)</f>
        <v>0</v>
      </c>
      <c r="H75" s="161">
        <v>177.5</v>
      </c>
      <c r="I75" s="160">
        <f>ROUND(E75*H75,2)</f>
        <v>99400</v>
      </c>
      <c r="J75" s="161">
        <v>0</v>
      </c>
      <c r="K75" s="160">
        <f>ROUND(E75*J75,2)</f>
        <v>0</v>
      </c>
      <c r="L75" s="160">
        <v>21</v>
      </c>
      <c r="M75" s="160">
        <f>G75*(1+L75/100)</f>
        <v>0</v>
      </c>
      <c r="N75" s="159">
        <v>1.1999999999999999E-3</v>
      </c>
      <c r="O75" s="159">
        <f>ROUND(E75*N75,2)</f>
        <v>0.67</v>
      </c>
      <c r="P75" s="159">
        <v>0</v>
      </c>
      <c r="Q75" s="159">
        <f>ROUND(E75*P75,2)</f>
        <v>0</v>
      </c>
      <c r="R75" s="160" t="s">
        <v>382</v>
      </c>
      <c r="S75" s="160" t="s">
        <v>164</v>
      </c>
      <c r="T75" s="160" t="s">
        <v>164</v>
      </c>
      <c r="U75" s="160">
        <v>0</v>
      </c>
      <c r="V75" s="160">
        <f>ROUND(E75*U75,2)</f>
        <v>0</v>
      </c>
      <c r="W75" s="160"/>
      <c r="X75" s="160" t="s">
        <v>383</v>
      </c>
      <c r="Y75" s="160" t="s">
        <v>166</v>
      </c>
      <c r="Z75" s="150"/>
      <c r="AA75" s="150"/>
      <c r="AB75" s="150"/>
      <c r="AC75" s="150"/>
      <c r="AD75" s="150"/>
      <c r="AE75" s="150"/>
      <c r="AF75" s="150"/>
      <c r="AG75" s="150" t="s">
        <v>384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266" t="s">
        <v>573</v>
      </c>
      <c r="D76" s="267"/>
      <c r="E76" s="267"/>
      <c r="F76" s="267"/>
      <c r="G76" s="267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76">
        <v>26</v>
      </c>
      <c r="B77" s="177" t="s">
        <v>574</v>
      </c>
      <c r="C77" s="190" t="s">
        <v>575</v>
      </c>
      <c r="D77" s="178" t="s">
        <v>218</v>
      </c>
      <c r="E77" s="179">
        <v>1299.96</v>
      </c>
      <c r="F77" s="180"/>
      <c r="G77" s="181">
        <f>ROUND(E77*F77,2)</f>
        <v>0</v>
      </c>
      <c r="H77" s="161">
        <v>591</v>
      </c>
      <c r="I77" s="160">
        <f>ROUND(E77*H77,2)</f>
        <v>768276.36</v>
      </c>
      <c r="J77" s="161">
        <v>0</v>
      </c>
      <c r="K77" s="160">
        <f>ROUND(E77*J77,2)</f>
        <v>0</v>
      </c>
      <c r="L77" s="160">
        <v>21</v>
      </c>
      <c r="M77" s="160">
        <f>G77*(1+L77/100)</f>
        <v>0</v>
      </c>
      <c r="N77" s="159">
        <v>4.0000000000000001E-3</v>
      </c>
      <c r="O77" s="159">
        <f>ROUND(E77*N77,2)</f>
        <v>5.2</v>
      </c>
      <c r="P77" s="159">
        <v>0</v>
      </c>
      <c r="Q77" s="159">
        <f>ROUND(E77*P77,2)</f>
        <v>0</v>
      </c>
      <c r="R77" s="160" t="s">
        <v>382</v>
      </c>
      <c r="S77" s="160" t="s">
        <v>164</v>
      </c>
      <c r="T77" s="160" t="s">
        <v>164</v>
      </c>
      <c r="U77" s="160">
        <v>0</v>
      </c>
      <c r="V77" s="160">
        <f>ROUND(E77*U77,2)</f>
        <v>0</v>
      </c>
      <c r="W77" s="160"/>
      <c r="X77" s="160" t="s">
        <v>383</v>
      </c>
      <c r="Y77" s="160" t="s">
        <v>166</v>
      </c>
      <c r="Z77" s="150"/>
      <c r="AA77" s="150"/>
      <c r="AB77" s="150"/>
      <c r="AC77" s="150"/>
      <c r="AD77" s="150"/>
      <c r="AE77" s="150"/>
      <c r="AF77" s="150"/>
      <c r="AG77" s="150" t="s">
        <v>384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266" t="s">
        <v>561</v>
      </c>
      <c r="D78" s="267"/>
      <c r="E78" s="267"/>
      <c r="F78" s="267"/>
      <c r="G78" s="267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268" t="s">
        <v>562</v>
      </c>
      <c r="D79" s="269"/>
      <c r="E79" s="269"/>
      <c r="F79" s="269"/>
      <c r="G79" s="269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268" t="s">
        <v>570</v>
      </c>
      <c r="D80" s="269"/>
      <c r="E80" s="269"/>
      <c r="F80" s="269"/>
      <c r="G80" s="269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268" t="s">
        <v>576</v>
      </c>
      <c r="D81" s="269"/>
      <c r="E81" s="269"/>
      <c r="F81" s="269"/>
      <c r="G81" s="269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169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191" t="s">
        <v>577</v>
      </c>
      <c r="D82" s="165"/>
      <c r="E82" s="166">
        <v>1282.25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171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1" t="s">
        <v>578</v>
      </c>
      <c r="D83" s="165"/>
      <c r="E83" s="166">
        <v>17.71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171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6">
        <v>27</v>
      </c>
      <c r="B84" s="177" t="s">
        <v>579</v>
      </c>
      <c r="C84" s="190" t="s">
        <v>580</v>
      </c>
      <c r="D84" s="178" t="s">
        <v>218</v>
      </c>
      <c r="E84" s="179">
        <v>327.75</v>
      </c>
      <c r="F84" s="180"/>
      <c r="G84" s="181">
        <f>ROUND(E84*F84,2)</f>
        <v>0</v>
      </c>
      <c r="H84" s="161">
        <v>886</v>
      </c>
      <c r="I84" s="160">
        <f>ROUND(E84*H84,2)</f>
        <v>290386.5</v>
      </c>
      <c r="J84" s="161">
        <v>0</v>
      </c>
      <c r="K84" s="160">
        <f>ROUND(E84*J84,2)</f>
        <v>0</v>
      </c>
      <c r="L84" s="160">
        <v>21</v>
      </c>
      <c r="M84" s="160">
        <f>G84*(1+L84/100)</f>
        <v>0</v>
      </c>
      <c r="N84" s="159">
        <v>6.0000000000000001E-3</v>
      </c>
      <c r="O84" s="159">
        <f>ROUND(E84*N84,2)</f>
        <v>1.97</v>
      </c>
      <c r="P84" s="159">
        <v>0</v>
      </c>
      <c r="Q84" s="159">
        <f>ROUND(E84*P84,2)</f>
        <v>0</v>
      </c>
      <c r="R84" s="160"/>
      <c r="S84" s="160" t="s">
        <v>206</v>
      </c>
      <c r="T84" s="160" t="s">
        <v>164</v>
      </c>
      <c r="U84" s="160">
        <v>0</v>
      </c>
      <c r="V84" s="160">
        <f>ROUND(E84*U84,2)</f>
        <v>0</v>
      </c>
      <c r="W84" s="160"/>
      <c r="X84" s="160" t="s">
        <v>383</v>
      </c>
      <c r="Y84" s="160" t="s">
        <v>166</v>
      </c>
      <c r="Z84" s="150"/>
      <c r="AA84" s="150"/>
      <c r="AB84" s="150"/>
      <c r="AC84" s="150"/>
      <c r="AD84" s="150"/>
      <c r="AE84" s="150"/>
      <c r="AF84" s="150"/>
      <c r="AG84" s="150" t="s">
        <v>384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66" t="s">
        <v>570</v>
      </c>
      <c r="D85" s="267"/>
      <c r="E85" s="267"/>
      <c r="F85" s="267"/>
      <c r="G85" s="267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191" t="s">
        <v>581</v>
      </c>
      <c r="D86" s="165"/>
      <c r="E86" s="166">
        <v>327.75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171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82">
        <v>28</v>
      </c>
      <c r="B87" s="183" t="s">
        <v>582</v>
      </c>
      <c r="C87" s="192" t="s">
        <v>583</v>
      </c>
      <c r="D87" s="184" t="s">
        <v>214</v>
      </c>
      <c r="E87" s="185">
        <v>10.79087</v>
      </c>
      <c r="F87" s="186"/>
      <c r="G87" s="187">
        <f>ROUND(E87*F87,2)</f>
        <v>0</v>
      </c>
      <c r="H87" s="161">
        <v>0</v>
      </c>
      <c r="I87" s="160">
        <f>ROUND(E87*H87,2)</f>
        <v>0</v>
      </c>
      <c r="J87" s="161">
        <v>1176</v>
      </c>
      <c r="K87" s="160">
        <f>ROUND(E87*J87,2)</f>
        <v>12690.06</v>
      </c>
      <c r="L87" s="160">
        <v>21</v>
      </c>
      <c r="M87" s="160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60"/>
      <c r="S87" s="160" t="s">
        <v>164</v>
      </c>
      <c r="T87" s="160" t="s">
        <v>164</v>
      </c>
      <c r="U87" s="160">
        <v>1.831</v>
      </c>
      <c r="V87" s="160">
        <f>ROUND(E87*U87,2)</f>
        <v>19.760000000000002</v>
      </c>
      <c r="W87" s="160"/>
      <c r="X87" s="160" t="s">
        <v>352</v>
      </c>
      <c r="Y87" s="160" t="s">
        <v>166</v>
      </c>
      <c r="Z87" s="150"/>
      <c r="AA87" s="150"/>
      <c r="AB87" s="150"/>
      <c r="AC87" s="150"/>
      <c r="AD87" s="150"/>
      <c r="AE87" s="150"/>
      <c r="AF87" s="150"/>
      <c r="AG87" s="150" t="s">
        <v>353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69" t="s">
        <v>159</v>
      </c>
      <c r="B88" s="170" t="s">
        <v>110</v>
      </c>
      <c r="C88" s="189" t="s">
        <v>111</v>
      </c>
      <c r="D88" s="171"/>
      <c r="E88" s="172"/>
      <c r="F88" s="173"/>
      <c r="G88" s="174">
        <f>SUMIF(AG89:AG109,"&lt;&gt;NOR",G89:G109)</f>
        <v>0</v>
      </c>
      <c r="H88" s="168"/>
      <c r="I88" s="168">
        <f>SUM(I89:I109)</f>
        <v>42339.519999999997</v>
      </c>
      <c r="J88" s="168"/>
      <c r="K88" s="168">
        <f>SUM(K89:K109)</f>
        <v>703898.65999999992</v>
      </c>
      <c r="L88" s="168"/>
      <c r="M88" s="168">
        <f>SUM(M89:M109)</f>
        <v>0</v>
      </c>
      <c r="N88" s="167"/>
      <c r="O88" s="167">
        <f>SUM(O89:O109)</f>
        <v>19.579999999999998</v>
      </c>
      <c r="P88" s="167"/>
      <c r="Q88" s="167">
        <f>SUM(Q89:Q109)</f>
        <v>0</v>
      </c>
      <c r="R88" s="168"/>
      <c r="S88" s="168"/>
      <c r="T88" s="168"/>
      <c r="U88" s="168"/>
      <c r="V88" s="168">
        <f>SUM(V89:V109)</f>
        <v>432.72999999999996</v>
      </c>
      <c r="W88" s="168"/>
      <c r="X88" s="168"/>
      <c r="Y88" s="168"/>
      <c r="AG88" t="s">
        <v>160</v>
      </c>
    </row>
    <row r="89" spans="1:60" ht="22.5" outlineLevel="1" x14ac:dyDescent="0.2">
      <c r="A89" s="176">
        <v>29</v>
      </c>
      <c r="B89" s="177" t="s">
        <v>584</v>
      </c>
      <c r="C89" s="190" t="s">
        <v>585</v>
      </c>
      <c r="D89" s="178" t="s">
        <v>282</v>
      </c>
      <c r="E89" s="179">
        <v>278.99</v>
      </c>
      <c r="F89" s="180"/>
      <c r="G89" s="181">
        <f>ROUND(E89*F89,2)</f>
        <v>0</v>
      </c>
      <c r="H89" s="161">
        <v>151.76</v>
      </c>
      <c r="I89" s="160">
        <f>ROUND(E89*H89,2)</f>
        <v>42339.519999999997</v>
      </c>
      <c r="J89" s="161">
        <v>70.239999999999995</v>
      </c>
      <c r="K89" s="160">
        <f>ROUND(E89*J89,2)</f>
        <v>19596.259999999998</v>
      </c>
      <c r="L89" s="160">
        <v>21</v>
      </c>
      <c r="M89" s="160">
        <f>G89*(1+L89/100)</f>
        <v>0</v>
      </c>
      <c r="N89" s="159">
        <v>7.2899999999999996E-3</v>
      </c>
      <c r="O89" s="159">
        <f>ROUND(E89*N89,2)</f>
        <v>2.0299999999999998</v>
      </c>
      <c r="P89" s="159">
        <v>0</v>
      </c>
      <c r="Q89" s="159">
        <f>ROUND(E89*P89,2)</f>
        <v>0</v>
      </c>
      <c r="R89" s="160"/>
      <c r="S89" s="160" t="s">
        <v>164</v>
      </c>
      <c r="T89" s="160" t="s">
        <v>164</v>
      </c>
      <c r="U89" s="160">
        <v>0.12</v>
      </c>
      <c r="V89" s="160">
        <f>ROUND(E89*U89,2)</f>
        <v>33.479999999999997</v>
      </c>
      <c r="W89" s="160"/>
      <c r="X89" s="160" t="s">
        <v>165</v>
      </c>
      <c r="Y89" s="160" t="s">
        <v>166</v>
      </c>
      <c r="Z89" s="150"/>
      <c r="AA89" s="150"/>
      <c r="AB89" s="150"/>
      <c r="AC89" s="150"/>
      <c r="AD89" s="150"/>
      <c r="AE89" s="150"/>
      <c r="AF89" s="150"/>
      <c r="AG89" s="150" t="s">
        <v>167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191" t="s">
        <v>586</v>
      </c>
      <c r="D90" s="165"/>
      <c r="E90" s="166">
        <v>278.99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171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76">
        <v>30</v>
      </c>
      <c r="B91" s="177" t="s">
        <v>587</v>
      </c>
      <c r="C91" s="190" t="s">
        <v>588</v>
      </c>
      <c r="D91" s="178" t="s">
        <v>282</v>
      </c>
      <c r="E91" s="179">
        <v>516</v>
      </c>
      <c r="F91" s="180"/>
      <c r="G91" s="181">
        <f>ROUND(E91*F91,2)</f>
        <v>0</v>
      </c>
      <c r="H91" s="161">
        <v>0</v>
      </c>
      <c r="I91" s="160">
        <f>ROUND(E91*H91,2)</f>
        <v>0</v>
      </c>
      <c r="J91" s="161">
        <v>327</v>
      </c>
      <c r="K91" s="160">
        <f>ROUND(E91*J91,2)</f>
        <v>168732</v>
      </c>
      <c r="L91" s="160">
        <v>21</v>
      </c>
      <c r="M91" s="160">
        <f>G91*(1+L91/100)</f>
        <v>0</v>
      </c>
      <c r="N91" s="159">
        <v>6.79E-3</v>
      </c>
      <c r="O91" s="159">
        <f>ROUND(E91*N91,2)</f>
        <v>3.5</v>
      </c>
      <c r="P91" s="159">
        <v>0</v>
      </c>
      <c r="Q91" s="159">
        <f>ROUND(E91*P91,2)</f>
        <v>0</v>
      </c>
      <c r="R91" s="160"/>
      <c r="S91" s="160" t="s">
        <v>206</v>
      </c>
      <c r="T91" s="160" t="s">
        <v>207</v>
      </c>
      <c r="U91" s="160">
        <v>0.24</v>
      </c>
      <c r="V91" s="160">
        <f>ROUND(E91*U91,2)</f>
        <v>123.84</v>
      </c>
      <c r="W91" s="160"/>
      <c r="X91" s="160" t="s">
        <v>165</v>
      </c>
      <c r="Y91" s="160" t="s">
        <v>166</v>
      </c>
      <c r="Z91" s="150"/>
      <c r="AA91" s="150"/>
      <c r="AB91" s="150"/>
      <c r="AC91" s="150"/>
      <c r="AD91" s="150"/>
      <c r="AE91" s="150"/>
      <c r="AF91" s="150"/>
      <c r="AG91" s="150" t="s">
        <v>167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2" x14ac:dyDescent="0.2">
      <c r="A92" s="157"/>
      <c r="B92" s="158"/>
      <c r="C92" s="266" t="s">
        <v>589</v>
      </c>
      <c r="D92" s="267"/>
      <c r="E92" s="267"/>
      <c r="F92" s="267"/>
      <c r="G92" s="267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88" t="str">
        <f>C92</f>
        <v>DOPLNĚNÍ DŘEVĚNÝCH HRANOLŮ 60X200 POD STÁVAJÍCÍ KROKVE (PO APLIKACI POJISTNÉ HYDROIZOLAČNÍ FÓLIE NA SPODNÍ 	PLOCHY KROKVÍ)</v>
      </c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191" t="s">
        <v>590</v>
      </c>
      <c r="D93" s="165"/>
      <c r="E93" s="166">
        <v>516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171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76">
        <v>31</v>
      </c>
      <c r="B94" s="177" t="s">
        <v>591</v>
      </c>
      <c r="C94" s="190" t="s">
        <v>592</v>
      </c>
      <c r="D94" s="178" t="s">
        <v>282</v>
      </c>
      <c r="E94" s="179">
        <v>26</v>
      </c>
      <c r="F94" s="180"/>
      <c r="G94" s="181">
        <f>ROUND(E94*F94,2)</f>
        <v>0</v>
      </c>
      <c r="H94" s="161">
        <v>0</v>
      </c>
      <c r="I94" s="160">
        <f>ROUND(E94*H94,2)</f>
        <v>0</v>
      </c>
      <c r="J94" s="161">
        <v>357</v>
      </c>
      <c r="K94" s="160">
        <f>ROUND(E94*J94,2)</f>
        <v>9282</v>
      </c>
      <c r="L94" s="160">
        <v>21</v>
      </c>
      <c r="M94" s="160">
        <f>G94*(1+L94/100)</f>
        <v>0</v>
      </c>
      <c r="N94" s="159">
        <v>6.79E-3</v>
      </c>
      <c r="O94" s="159">
        <f>ROUND(E94*N94,2)</f>
        <v>0.18</v>
      </c>
      <c r="P94" s="159">
        <v>0</v>
      </c>
      <c r="Q94" s="159">
        <f>ROUND(E94*P94,2)</f>
        <v>0</v>
      </c>
      <c r="R94" s="160"/>
      <c r="S94" s="160" t="s">
        <v>206</v>
      </c>
      <c r="T94" s="160" t="s">
        <v>207</v>
      </c>
      <c r="U94" s="160">
        <v>0.24</v>
      </c>
      <c r="V94" s="160">
        <f>ROUND(E94*U94,2)</f>
        <v>6.24</v>
      </c>
      <c r="W94" s="160"/>
      <c r="X94" s="160" t="s">
        <v>165</v>
      </c>
      <c r="Y94" s="160" t="s">
        <v>166</v>
      </c>
      <c r="Z94" s="150"/>
      <c r="AA94" s="150"/>
      <c r="AB94" s="150"/>
      <c r="AC94" s="150"/>
      <c r="AD94" s="150"/>
      <c r="AE94" s="150"/>
      <c r="AF94" s="150"/>
      <c r="AG94" s="150" t="s">
        <v>167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266" t="s">
        <v>593</v>
      </c>
      <c r="D95" s="267"/>
      <c r="E95" s="267"/>
      <c r="F95" s="267"/>
      <c r="G95" s="267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33.75" outlineLevel="3" x14ac:dyDescent="0.2">
      <c r="A96" s="157"/>
      <c r="B96" s="158"/>
      <c r="C96" s="268" t="s">
        <v>594</v>
      </c>
      <c r="D96" s="269"/>
      <c r="E96" s="269"/>
      <c r="F96" s="269"/>
      <c r="G96" s="269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169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88" t="str">
        <f>C96</f>
        <v>osazení nového dřevěného hranolu 200x60mm na stávající strop, kotvení ocelovými úhelníky 50x50x100mm (kotva do betonu, vruty do dřeva), nová tepelná izolace z minerální desek tl.200mm (mezi nové hranoly)</v>
      </c>
      <c r="BB96" s="150"/>
      <c r="BC96" s="150"/>
      <c r="BD96" s="150"/>
      <c r="BE96" s="150"/>
      <c r="BF96" s="150"/>
      <c r="BG96" s="150"/>
      <c r="BH96" s="150"/>
    </row>
    <row r="97" spans="1:60" ht="33.75" outlineLevel="1" x14ac:dyDescent="0.2">
      <c r="A97" s="176">
        <v>32</v>
      </c>
      <c r="B97" s="177" t="s">
        <v>595</v>
      </c>
      <c r="C97" s="190" t="s">
        <v>596</v>
      </c>
      <c r="D97" s="178" t="s">
        <v>282</v>
      </c>
      <c r="E97" s="179">
        <v>266.8</v>
      </c>
      <c r="F97" s="180"/>
      <c r="G97" s="181">
        <f>ROUND(E97*F97,2)</f>
        <v>0</v>
      </c>
      <c r="H97" s="161">
        <v>0</v>
      </c>
      <c r="I97" s="160">
        <f>ROUND(E97*H97,2)</f>
        <v>0</v>
      </c>
      <c r="J97" s="161">
        <v>757</v>
      </c>
      <c r="K97" s="160">
        <f>ROUND(E97*J97,2)</f>
        <v>201967.6</v>
      </c>
      <c r="L97" s="160">
        <v>21</v>
      </c>
      <c r="M97" s="160">
        <f>G97*(1+L97/100)</f>
        <v>0</v>
      </c>
      <c r="N97" s="159">
        <v>2.2280000000000001E-2</v>
      </c>
      <c r="O97" s="159">
        <f>ROUND(E97*N97,2)</f>
        <v>5.94</v>
      </c>
      <c r="P97" s="159">
        <v>0</v>
      </c>
      <c r="Q97" s="159">
        <f>ROUND(E97*P97,2)</f>
        <v>0</v>
      </c>
      <c r="R97" s="160"/>
      <c r="S97" s="160" t="s">
        <v>206</v>
      </c>
      <c r="T97" s="160" t="s">
        <v>207</v>
      </c>
      <c r="U97" s="160">
        <v>0.4</v>
      </c>
      <c r="V97" s="160">
        <f>ROUND(E97*U97,2)</f>
        <v>106.72</v>
      </c>
      <c r="W97" s="160"/>
      <c r="X97" s="160" t="s">
        <v>165</v>
      </c>
      <c r="Y97" s="160" t="s">
        <v>166</v>
      </c>
      <c r="Z97" s="150"/>
      <c r="AA97" s="150"/>
      <c r="AB97" s="150"/>
      <c r="AC97" s="150"/>
      <c r="AD97" s="150"/>
      <c r="AE97" s="150"/>
      <c r="AF97" s="150"/>
      <c r="AG97" s="150" t="s">
        <v>167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">
      <c r="A98" s="157"/>
      <c r="B98" s="158"/>
      <c r="C98" s="266" t="s">
        <v>570</v>
      </c>
      <c r="D98" s="267"/>
      <c r="E98" s="267"/>
      <c r="F98" s="267"/>
      <c r="G98" s="267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268" t="s">
        <v>597</v>
      </c>
      <c r="D99" s="269"/>
      <c r="E99" s="269"/>
      <c r="F99" s="269"/>
      <c r="G99" s="269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169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2" x14ac:dyDescent="0.2">
      <c r="A100" s="157"/>
      <c r="B100" s="158"/>
      <c r="C100" s="191" t="s">
        <v>598</v>
      </c>
      <c r="D100" s="165"/>
      <c r="E100" s="166">
        <v>266.8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171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33.75" outlineLevel="1" x14ac:dyDescent="0.2">
      <c r="A101" s="176">
        <v>33</v>
      </c>
      <c r="B101" s="177" t="s">
        <v>599</v>
      </c>
      <c r="C101" s="190" t="s">
        <v>600</v>
      </c>
      <c r="D101" s="178" t="s">
        <v>282</v>
      </c>
      <c r="E101" s="179">
        <v>242.65</v>
      </c>
      <c r="F101" s="180"/>
      <c r="G101" s="181">
        <f>ROUND(E101*F101,2)</f>
        <v>0</v>
      </c>
      <c r="H101" s="161">
        <v>0</v>
      </c>
      <c r="I101" s="160">
        <f>ROUND(E101*H101,2)</f>
        <v>0</v>
      </c>
      <c r="J101" s="161">
        <v>797</v>
      </c>
      <c r="K101" s="160">
        <f>ROUND(E101*J101,2)</f>
        <v>193392.05</v>
      </c>
      <c r="L101" s="160">
        <v>21</v>
      </c>
      <c r="M101" s="160">
        <f>G101*(1+L101/100)</f>
        <v>0</v>
      </c>
      <c r="N101" s="159">
        <v>2.2280000000000001E-2</v>
      </c>
      <c r="O101" s="159">
        <f>ROUND(E101*N101,2)</f>
        <v>5.41</v>
      </c>
      <c r="P101" s="159">
        <v>0</v>
      </c>
      <c r="Q101" s="159">
        <f>ROUND(E101*P101,2)</f>
        <v>0</v>
      </c>
      <c r="R101" s="160"/>
      <c r="S101" s="160" t="s">
        <v>206</v>
      </c>
      <c r="T101" s="160" t="s">
        <v>207</v>
      </c>
      <c r="U101" s="160">
        <v>0.4</v>
      </c>
      <c r="V101" s="160">
        <f>ROUND(E101*U101,2)</f>
        <v>97.06</v>
      </c>
      <c r="W101" s="160"/>
      <c r="X101" s="160" t="s">
        <v>165</v>
      </c>
      <c r="Y101" s="160" t="s">
        <v>166</v>
      </c>
      <c r="Z101" s="150"/>
      <c r="AA101" s="150"/>
      <c r="AB101" s="150"/>
      <c r="AC101" s="150"/>
      <c r="AD101" s="150"/>
      <c r="AE101" s="150"/>
      <c r="AF101" s="150"/>
      <c r="AG101" s="150" t="s">
        <v>167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266" t="s">
        <v>570</v>
      </c>
      <c r="D102" s="267"/>
      <c r="E102" s="267"/>
      <c r="F102" s="267"/>
      <c r="G102" s="267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169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268" t="s">
        <v>597</v>
      </c>
      <c r="D103" s="269"/>
      <c r="E103" s="269"/>
      <c r="F103" s="269"/>
      <c r="G103" s="269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191" t="s">
        <v>601</v>
      </c>
      <c r="D104" s="165"/>
      <c r="E104" s="166">
        <v>242.65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171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76">
        <v>34</v>
      </c>
      <c r="B105" s="177" t="s">
        <v>602</v>
      </c>
      <c r="C105" s="190" t="s">
        <v>603</v>
      </c>
      <c r="D105" s="178" t="s">
        <v>282</v>
      </c>
      <c r="E105" s="179">
        <v>61.2</v>
      </c>
      <c r="F105" s="180"/>
      <c r="G105" s="181">
        <f>ROUND(E105*F105,2)</f>
        <v>0</v>
      </c>
      <c r="H105" s="161">
        <v>0</v>
      </c>
      <c r="I105" s="160">
        <f>ROUND(E105*H105,2)</f>
        <v>0</v>
      </c>
      <c r="J105" s="161">
        <v>588</v>
      </c>
      <c r="K105" s="160">
        <f>ROUND(E105*J105,2)</f>
        <v>35985.599999999999</v>
      </c>
      <c r="L105" s="160">
        <v>21</v>
      </c>
      <c r="M105" s="160">
        <f>G105*(1+L105/100)</f>
        <v>0</v>
      </c>
      <c r="N105" s="159">
        <v>1.9519999999999999E-2</v>
      </c>
      <c r="O105" s="159">
        <f>ROUND(E105*N105,2)</f>
        <v>1.19</v>
      </c>
      <c r="P105" s="159">
        <v>0</v>
      </c>
      <c r="Q105" s="159">
        <f>ROUND(E105*P105,2)</f>
        <v>0</v>
      </c>
      <c r="R105" s="160"/>
      <c r="S105" s="160" t="s">
        <v>206</v>
      </c>
      <c r="T105" s="160" t="s">
        <v>164</v>
      </c>
      <c r="U105" s="160">
        <v>0.24</v>
      </c>
      <c r="V105" s="160">
        <f>ROUND(E105*U105,2)</f>
        <v>14.69</v>
      </c>
      <c r="W105" s="160"/>
      <c r="X105" s="160" t="s">
        <v>165</v>
      </c>
      <c r="Y105" s="160" t="s">
        <v>166</v>
      </c>
      <c r="Z105" s="150"/>
      <c r="AA105" s="150"/>
      <c r="AB105" s="150"/>
      <c r="AC105" s="150"/>
      <c r="AD105" s="150"/>
      <c r="AE105" s="150"/>
      <c r="AF105" s="150"/>
      <c r="AG105" s="150" t="s">
        <v>167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 x14ac:dyDescent="0.2">
      <c r="A106" s="157"/>
      <c r="B106" s="158"/>
      <c r="C106" s="191" t="s">
        <v>604</v>
      </c>
      <c r="D106" s="165"/>
      <c r="E106" s="166">
        <v>61.2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171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76">
        <v>35</v>
      </c>
      <c r="B107" s="177" t="s">
        <v>605</v>
      </c>
      <c r="C107" s="190" t="s">
        <v>606</v>
      </c>
      <c r="D107" s="178" t="s">
        <v>282</v>
      </c>
      <c r="E107" s="179">
        <v>68.31</v>
      </c>
      <c r="F107" s="180"/>
      <c r="G107" s="181">
        <f>ROUND(E107*F107,2)</f>
        <v>0</v>
      </c>
      <c r="H107" s="161">
        <v>0</v>
      </c>
      <c r="I107" s="160">
        <f>ROUND(E107*H107,2)</f>
        <v>0</v>
      </c>
      <c r="J107" s="161">
        <v>588</v>
      </c>
      <c r="K107" s="160">
        <f>ROUND(E107*J107,2)</f>
        <v>40166.28</v>
      </c>
      <c r="L107" s="160">
        <v>21</v>
      </c>
      <c r="M107" s="160">
        <f>G107*(1+L107/100)</f>
        <v>0</v>
      </c>
      <c r="N107" s="159">
        <v>1.9519999999999999E-2</v>
      </c>
      <c r="O107" s="159">
        <f>ROUND(E107*N107,2)</f>
        <v>1.33</v>
      </c>
      <c r="P107" s="159">
        <v>0</v>
      </c>
      <c r="Q107" s="159">
        <f>ROUND(E107*P107,2)</f>
        <v>0</v>
      </c>
      <c r="R107" s="160"/>
      <c r="S107" s="160" t="s">
        <v>206</v>
      </c>
      <c r="T107" s="160" t="s">
        <v>164</v>
      </c>
      <c r="U107" s="160">
        <v>0.24</v>
      </c>
      <c r="V107" s="160">
        <f>ROUND(E107*U107,2)</f>
        <v>16.39</v>
      </c>
      <c r="W107" s="160"/>
      <c r="X107" s="160" t="s">
        <v>165</v>
      </c>
      <c r="Y107" s="160" t="s">
        <v>166</v>
      </c>
      <c r="Z107" s="150"/>
      <c r="AA107" s="150"/>
      <c r="AB107" s="150"/>
      <c r="AC107" s="150"/>
      <c r="AD107" s="150"/>
      <c r="AE107" s="150"/>
      <c r="AF107" s="150"/>
      <c r="AG107" s="150" t="s">
        <v>167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 x14ac:dyDescent="0.2">
      <c r="A108" s="157"/>
      <c r="B108" s="158"/>
      <c r="C108" s="191" t="s">
        <v>607</v>
      </c>
      <c r="D108" s="165"/>
      <c r="E108" s="166">
        <v>68.31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171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82">
        <v>36</v>
      </c>
      <c r="B109" s="183" t="s">
        <v>608</v>
      </c>
      <c r="C109" s="192" t="s">
        <v>609</v>
      </c>
      <c r="D109" s="184" t="s">
        <v>214</v>
      </c>
      <c r="E109" s="185">
        <v>19.592600000000001</v>
      </c>
      <c r="F109" s="186"/>
      <c r="G109" s="187">
        <f>ROUND(E109*F109,2)</f>
        <v>0</v>
      </c>
      <c r="H109" s="161">
        <v>0</v>
      </c>
      <c r="I109" s="160">
        <f>ROUND(E109*H109,2)</f>
        <v>0</v>
      </c>
      <c r="J109" s="161">
        <v>1775</v>
      </c>
      <c r="K109" s="160">
        <f>ROUND(E109*J109,2)</f>
        <v>34776.870000000003</v>
      </c>
      <c r="L109" s="160">
        <v>21</v>
      </c>
      <c r="M109" s="160">
        <f>G109*(1+L109/100)</f>
        <v>0</v>
      </c>
      <c r="N109" s="159">
        <v>0</v>
      </c>
      <c r="O109" s="159">
        <f>ROUND(E109*N109,2)</f>
        <v>0</v>
      </c>
      <c r="P109" s="159">
        <v>0</v>
      </c>
      <c r="Q109" s="159">
        <f>ROUND(E109*P109,2)</f>
        <v>0</v>
      </c>
      <c r="R109" s="160"/>
      <c r="S109" s="160" t="s">
        <v>164</v>
      </c>
      <c r="T109" s="160" t="s">
        <v>164</v>
      </c>
      <c r="U109" s="160">
        <v>1.7509999999999999</v>
      </c>
      <c r="V109" s="160">
        <f>ROUND(E109*U109,2)</f>
        <v>34.31</v>
      </c>
      <c r="W109" s="160"/>
      <c r="X109" s="160" t="s">
        <v>352</v>
      </c>
      <c r="Y109" s="160" t="s">
        <v>166</v>
      </c>
      <c r="Z109" s="150"/>
      <c r="AA109" s="150"/>
      <c r="AB109" s="150"/>
      <c r="AC109" s="150"/>
      <c r="AD109" s="150"/>
      <c r="AE109" s="150"/>
      <c r="AF109" s="150"/>
      <c r="AG109" s="150" t="s">
        <v>353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69" t="s">
        <v>159</v>
      </c>
      <c r="B110" s="170" t="s">
        <v>114</v>
      </c>
      <c r="C110" s="189" t="s">
        <v>115</v>
      </c>
      <c r="D110" s="171"/>
      <c r="E110" s="172"/>
      <c r="F110" s="173"/>
      <c r="G110" s="174">
        <f>SUMIF(AG111:AG115,"&lt;&gt;NOR",G111:G115)</f>
        <v>0</v>
      </c>
      <c r="H110" s="168"/>
      <c r="I110" s="168">
        <f>SUM(I111:I115)</f>
        <v>0</v>
      </c>
      <c r="J110" s="168"/>
      <c r="K110" s="168">
        <f>SUM(K111:K115)</f>
        <v>117802</v>
      </c>
      <c r="L110" s="168"/>
      <c r="M110" s="168">
        <f>SUM(M111:M115)</f>
        <v>0</v>
      </c>
      <c r="N110" s="167"/>
      <c r="O110" s="167">
        <f>SUM(O111:O115)</f>
        <v>0.15</v>
      </c>
      <c r="P110" s="167"/>
      <c r="Q110" s="167">
        <f>SUM(Q111:Q115)</f>
        <v>0</v>
      </c>
      <c r="R110" s="168"/>
      <c r="S110" s="168"/>
      <c r="T110" s="168"/>
      <c r="U110" s="168"/>
      <c r="V110" s="168">
        <f>SUM(V111:V115)</f>
        <v>84.35</v>
      </c>
      <c r="W110" s="168"/>
      <c r="X110" s="168"/>
      <c r="Y110" s="168"/>
      <c r="AG110" t="s">
        <v>160</v>
      </c>
    </row>
    <row r="111" spans="1:60" ht="22.5" outlineLevel="1" x14ac:dyDescent="0.2">
      <c r="A111" s="176">
        <v>37</v>
      </c>
      <c r="B111" s="177" t="s">
        <v>610</v>
      </c>
      <c r="C111" s="190" t="s">
        <v>611</v>
      </c>
      <c r="D111" s="178" t="s">
        <v>218</v>
      </c>
      <c r="E111" s="179">
        <v>840</v>
      </c>
      <c r="F111" s="180"/>
      <c r="G111" s="181">
        <f>ROUND(E111*F111,2)</f>
        <v>0</v>
      </c>
      <c r="H111" s="161">
        <v>0</v>
      </c>
      <c r="I111" s="160">
        <f>ROUND(E111*H111,2)</f>
        <v>0</v>
      </c>
      <c r="J111" s="161">
        <v>140</v>
      </c>
      <c r="K111" s="160">
        <f>ROUND(E111*J111,2)</f>
        <v>117600</v>
      </c>
      <c r="L111" s="160">
        <v>21</v>
      </c>
      <c r="M111" s="160">
        <f>G111*(1+L111/100)</f>
        <v>0</v>
      </c>
      <c r="N111" s="159">
        <v>1.8000000000000001E-4</v>
      </c>
      <c r="O111" s="159">
        <f>ROUND(E111*N111,2)</f>
        <v>0.15</v>
      </c>
      <c r="P111" s="159">
        <v>0</v>
      </c>
      <c r="Q111" s="159">
        <f>ROUND(E111*P111,2)</f>
        <v>0</v>
      </c>
      <c r="R111" s="160"/>
      <c r="S111" s="160" t="s">
        <v>206</v>
      </c>
      <c r="T111" s="160" t="s">
        <v>207</v>
      </c>
      <c r="U111" s="160">
        <v>0.1</v>
      </c>
      <c r="V111" s="160">
        <f>ROUND(E111*U111,2)</f>
        <v>84</v>
      </c>
      <c r="W111" s="160"/>
      <c r="X111" s="160" t="s">
        <v>165</v>
      </c>
      <c r="Y111" s="160" t="s">
        <v>166</v>
      </c>
      <c r="Z111" s="150"/>
      <c r="AA111" s="150"/>
      <c r="AB111" s="150"/>
      <c r="AC111" s="150"/>
      <c r="AD111" s="150"/>
      <c r="AE111" s="150"/>
      <c r="AF111" s="150"/>
      <c r="AG111" s="150" t="s">
        <v>167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 x14ac:dyDescent="0.2">
      <c r="A112" s="157"/>
      <c r="B112" s="158"/>
      <c r="C112" s="266" t="s">
        <v>612</v>
      </c>
      <c r="D112" s="267"/>
      <c r="E112" s="267"/>
      <c r="F112" s="267"/>
      <c r="G112" s="267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169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268" t="s">
        <v>613</v>
      </c>
      <c r="D113" s="269"/>
      <c r="E113" s="269"/>
      <c r="F113" s="269"/>
      <c r="G113" s="269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169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 x14ac:dyDescent="0.2">
      <c r="A114" s="157"/>
      <c r="B114" s="158"/>
      <c r="C114" s="191" t="s">
        <v>614</v>
      </c>
      <c r="D114" s="165"/>
      <c r="E114" s="166">
        <v>840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171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82">
        <v>38</v>
      </c>
      <c r="B115" s="183" t="s">
        <v>615</v>
      </c>
      <c r="C115" s="192" t="s">
        <v>616</v>
      </c>
      <c r="D115" s="184" t="s">
        <v>214</v>
      </c>
      <c r="E115" s="185">
        <v>0.1512</v>
      </c>
      <c r="F115" s="186"/>
      <c r="G115" s="187">
        <f>ROUND(E115*F115,2)</f>
        <v>0</v>
      </c>
      <c r="H115" s="161">
        <v>0</v>
      </c>
      <c r="I115" s="160">
        <f>ROUND(E115*H115,2)</f>
        <v>0</v>
      </c>
      <c r="J115" s="161">
        <v>1336</v>
      </c>
      <c r="K115" s="160">
        <f>ROUND(E115*J115,2)</f>
        <v>202</v>
      </c>
      <c r="L115" s="160">
        <v>21</v>
      </c>
      <c r="M115" s="160">
        <f>G115*(1+L115/100)</f>
        <v>0</v>
      </c>
      <c r="N115" s="159">
        <v>0</v>
      </c>
      <c r="O115" s="159">
        <f>ROUND(E115*N115,2)</f>
        <v>0</v>
      </c>
      <c r="P115" s="159">
        <v>0</v>
      </c>
      <c r="Q115" s="159">
        <f>ROUND(E115*P115,2)</f>
        <v>0</v>
      </c>
      <c r="R115" s="160"/>
      <c r="S115" s="160" t="s">
        <v>164</v>
      </c>
      <c r="T115" s="160" t="s">
        <v>164</v>
      </c>
      <c r="U115" s="160">
        <v>2.3290000000000002</v>
      </c>
      <c r="V115" s="160">
        <f>ROUND(E115*U115,2)</f>
        <v>0.35</v>
      </c>
      <c r="W115" s="160"/>
      <c r="X115" s="160" t="s">
        <v>352</v>
      </c>
      <c r="Y115" s="160" t="s">
        <v>166</v>
      </c>
      <c r="Z115" s="150"/>
      <c r="AA115" s="150"/>
      <c r="AB115" s="150"/>
      <c r="AC115" s="150"/>
      <c r="AD115" s="150"/>
      <c r="AE115" s="150"/>
      <c r="AF115" s="150"/>
      <c r="AG115" s="150" t="s">
        <v>353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169" t="s">
        <v>159</v>
      </c>
      <c r="B116" s="170" t="s">
        <v>116</v>
      </c>
      <c r="C116" s="189" t="s">
        <v>117</v>
      </c>
      <c r="D116" s="171"/>
      <c r="E116" s="172"/>
      <c r="F116" s="173"/>
      <c r="G116" s="174">
        <f>SUMIF(AG117:AG122,"&lt;&gt;NOR",G117:G122)</f>
        <v>0</v>
      </c>
      <c r="H116" s="168"/>
      <c r="I116" s="168">
        <f>SUM(I117:I122)</f>
        <v>21560</v>
      </c>
      <c r="J116" s="168"/>
      <c r="K116" s="168">
        <f>SUM(K117:K122)</f>
        <v>20500</v>
      </c>
      <c r="L116" s="168"/>
      <c r="M116" s="168">
        <f>SUM(M117:M122)</f>
        <v>0</v>
      </c>
      <c r="N116" s="167"/>
      <c r="O116" s="167">
        <f>SUM(O117:O122)</f>
        <v>0</v>
      </c>
      <c r="P116" s="167"/>
      <c r="Q116" s="167">
        <f>SUM(Q117:Q122)</f>
        <v>0</v>
      </c>
      <c r="R116" s="168"/>
      <c r="S116" s="168"/>
      <c r="T116" s="168"/>
      <c r="U116" s="168"/>
      <c r="V116" s="168">
        <f>SUM(V117:V122)</f>
        <v>0</v>
      </c>
      <c r="W116" s="168"/>
      <c r="X116" s="168"/>
      <c r="Y116" s="168"/>
      <c r="AG116" t="s">
        <v>160</v>
      </c>
    </row>
    <row r="117" spans="1:60" ht="22.5" outlineLevel="1" x14ac:dyDescent="0.2">
      <c r="A117" s="176">
        <v>39</v>
      </c>
      <c r="B117" s="177" t="s">
        <v>617</v>
      </c>
      <c r="C117" s="190" t="s">
        <v>618</v>
      </c>
      <c r="D117" s="178" t="s">
        <v>279</v>
      </c>
      <c r="E117" s="179">
        <v>1</v>
      </c>
      <c r="F117" s="180"/>
      <c r="G117" s="181">
        <f>ROUND(E117*F117,2)</f>
        <v>0</v>
      </c>
      <c r="H117" s="161">
        <v>0</v>
      </c>
      <c r="I117" s="160">
        <f>ROUND(E117*H117,2)</f>
        <v>0</v>
      </c>
      <c r="J117" s="161">
        <v>20500</v>
      </c>
      <c r="K117" s="160">
        <f>ROUND(E117*J117,2)</f>
        <v>20500</v>
      </c>
      <c r="L117" s="160">
        <v>21</v>
      </c>
      <c r="M117" s="160">
        <f>G117*(1+L117/100)</f>
        <v>0</v>
      </c>
      <c r="N117" s="159">
        <v>0</v>
      </c>
      <c r="O117" s="159">
        <f>ROUND(E117*N117,2)</f>
        <v>0</v>
      </c>
      <c r="P117" s="159">
        <v>0</v>
      </c>
      <c r="Q117" s="159">
        <f>ROUND(E117*P117,2)</f>
        <v>0</v>
      </c>
      <c r="R117" s="160"/>
      <c r="S117" s="160" t="s">
        <v>206</v>
      </c>
      <c r="T117" s="160" t="s">
        <v>207</v>
      </c>
      <c r="U117" s="160">
        <v>0</v>
      </c>
      <c r="V117" s="160">
        <f>ROUND(E117*U117,2)</f>
        <v>0</v>
      </c>
      <c r="W117" s="160"/>
      <c r="X117" s="160" t="s">
        <v>165</v>
      </c>
      <c r="Y117" s="160" t="s">
        <v>166</v>
      </c>
      <c r="Z117" s="150"/>
      <c r="AA117" s="150"/>
      <c r="AB117" s="150"/>
      <c r="AC117" s="150"/>
      <c r="AD117" s="150"/>
      <c r="AE117" s="150"/>
      <c r="AF117" s="150"/>
      <c r="AG117" s="150" t="s">
        <v>167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2" x14ac:dyDescent="0.2">
      <c r="A118" s="157"/>
      <c r="B118" s="158"/>
      <c r="C118" s="266" t="s">
        <v>619</v>
      </c>
      <c r="D118" s="267"/>
      <c r="E118" s="267"/>
      <c r="F118" s="267"/>
      <c r="G118" s="267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169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6">
        <v>40</v>
      </c>
      <c r="B119" s="177" t="s">
        <v>620</v>
      </c>
      <c r="C119" s="190" t="s">
        <v>621</v>
      </c>
      <c r="D119" s="178" t="s">
        <v>218</v>
      </c>
      <c r="E119" s="179">
        <v>77</v>
      </c>
      <c r="F119" s="180"/>
      <c r="G119" s="181">
        <f>ROUND(E119*F119,2)</f>
        <v>0</v>
      </c>
      <c r="H119" s="161">
        <v>280</v>
      </c>
      <c r="I119" s="160">
        <f>ROUND(E119*H119,2)</f>
        <v>21560</v>
      </c>
      <c r="J119" s="161">
        <v>0</v>
      </c>
      <c r="K119" s="160">
        <f>ROUND(E119*J119,2)</f>
        <v>0</v>
      </c>
      <c r="L119" s="160">
        <v>21</v>
      </c>
      <c r="M119" s="160">
        <f>G119*(1+L119/100)</f>
        <v>0</v>
      </c>
      <c r="N119" s="159">
        <v>0</v>
      </c>
      <c r="O119" s="159">
        <f>ROUND(E119*N119,2)</f>
        <v>0</v>
      </c>
      <c r="P119" s="159">
        <v>0</v>
      </c>
      <c r="Q119" s="159">
        <f>ROUND(E119*P119,2)</f>
        <v>0</v>
      </c>
      <c r="R119" s="160"/>
      <c r="S119" s="160" t="s">
        <v>206</v>
      </c>
      <c r="T119" s="160" t="s">
        <v>207</v>
      </c>
      <c r="U119" s="160">
        <v>0</v>
      </c>
      <c r="V119" s="160">
        <f>ROUND(E119*U119,2)</f>
        <v>0</v>
      </c>
      <c r="W119" s="160"/>
      <c r="X119" s="160" t="s">
        <v>383</v>
      </c>
      <c r="Y119" s="160" t="s">
        <v>166</v>
      </c>
      <c r="Z119" s="150"/>
      <c r="AA119" s="150"/>
      <c r="AB119" s="150"/>
      <c r="AC119" s="150"/>
      <c r="AD119" s="150"/>
      <c r="AE119" s="150"/>
      <c r="AF119" s="150"/>
      <c r="AG119" s="150" t="s">
        <v>384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2" x14ac:dyDescent="0.2">
      <c r="A120" s="157"/>
      <c r="B120" s="158"/>
      <c r="C120" s="266" t="s">
        <v>622</v>
      </c>
      <c r="D120" s="267"/>
      <c r="E120" s="267"/>
      <c r="F120" s="267"/>
      <c r="G120" s="267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169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 x14ac:dyDescent="0.2">
      <c r="A121" s="157"/>
      <c r="B121" s="158"/>
      <c r="C121" s="268" t="s">
        <v>623</v>
      </c>
      <c r="D121" s="269"/>
      <c r="E121" s="269"/>
      <c r="F121" s="269"/>
      <c r="G121" s="269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169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 x14ac:dyDescent="0.2">
      <c r="A122" s="157"/>
      <c r="B122" s="158"/>
      <c r="C122" s="268" t="s">
        <v>624</v>
      </c>
      <c r="D122" s="269"/>
      <c r="E122" s="269"/>
      <c r="F122" s="269"/>
      <c r="G122" s="269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169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169" t="s">
        <v>159</v>
      </c>
      <c r="B123" s="170" t="s">
        <v>126</v>
      </c>
      <c r="C123" s="189" t="s">
        <v>127</v>
      </c>
      <c r="D123" s="171"/>
      <c r="E123" s="172"/>
      <c r="F123" s="173"/>
      <c r="G123" s="174">
        <f>SUMIF(AG124:AG127,"&lt;&gt;NOR",G124:G127)</f>
        <v>0</v>
      </c>
      <c r="H123" s="168"/>
      <c r="I123" s="168">
        <f>SUM(I124:I127)</f>
        <v>2207.52</v>
      </c>
      <c r="J123" s="168"/>
      <c r="K123" s="168">
        <f>SUM(K124:K127)</f>
        <v>102912.88</v>
      </c>
      <c r="L123" s="168"/>
      <c r="M123" s="168">
        <f>SUM(M124:M127)</f>
        <v>0</v>
      </c>
      <c r="N123" s="167"/>
      <c r="O123" s="167">
        <f>SUM(O124:O127)</f>
        <v>0.15</v>
      </c>
      <c r="P123" s="167"/>
      <c r="Q123" s="167">
        <f>SUM(Q124:Q127)</f>
        <v>0</v>
      </c>
      <c r="R123" s="168"/>
      <c r="S123" s="168"/>
      <c r="T123" s="168"/>
      <c r="U123" s="168"/>
      <c r="V123" s="168">
        <f>SUM(V124:V127)</f>
        <v>56.66</v>
      </c>
      <c r="W123" s="168"/>
      <c r="X123" s="168"/>
      <c r="Y123" s="168"/>
      <c r="AG123" t="s">
        <v>160</v>
      </c>
    </row>
    <row r="124" spans="1:60" outlineLevel="1" x14ac:dyDescent="0.2">
      <c r="A124" s="182">
        <v>41</v>
      </c>
      <c r="B124" s="183" t="s">
        <v>467</v>
      </c>
      <c r="C124" s="192" t="s">
        <v>468</v>
      </c>
      <c r="D124" s="184" t="s">
        <v>218</v>
      </c>
      <c r="E124" s="185">
        <v>109.5</v>
      </c>
      <c r="F124" s="186"/>
      <c r="G124" s="187">
        <f>ROUND(E124*F124,2)</f>
        <v>0</v>
      </c>
      <c r="H124" s="161">
        <v>20.16</v>
      </c>
      <c r="I124" s="160">
        <f>ROUND(E124*H124,2)</f>
        <v>2207.52</v>
      </c>
      <c r="J124" s="161">
        <v>14.04</v>
      </c>
      <c r="K124" s="160">
        <f>ROUND(E124*J124,2)</f>
        <v>1537.38</v>
      </c>
      <c r="L124" s="160">
        <v>21</v>
      </c>
      <c r="M124" s="160">
        <f>G124*(1+L124/100)</f>
        <v>0</v>
      </c>
      <c r="N124" s="159">
        <v>1.4999999999999999E-4</v>
      </c>
      <c r="O124" s="159">
        <f>ROUND(E124*N124,2)</f>
        <v>0.02</v>
      </c>
      <c r="P124" s="159">
        <v>0</v>
      </c>
      <c r="Q124" s="159">
        <f>ROUND(E124*P124,2)</f>
        <v>0</v>
      </c>
      <c r="R124" s="160"/>
      <c r="S124" s="160" t="s">
        <v>164</v>
      </c>
      <c r="T124" s="160" t="s">
        <v>164</v>
      </c>
      <c r="U124" s="160">
        <v>0.03</v>
      </c>
      <c r="V124" s="160">
        <f>ROUND(E124*U124,2)</f>
        <v>3.29</v>
      </c>
      <c r="W124" s="160"/>
      <c r="X124" s="160" t="s">
        <v>165</v>
      </c>
      <c r="Y124" s="160" t="s">
        <v>166</v>
      </c>
      <c r="Z124" s="150"/>
      <c r="AA124" s="150"/>
      <c r="AB124" s="150"/>
      <c r="AC124" s="150"/>
      <c r="AD124" s="150"/>
      <c r="AE124" s="150"/>
      <c r="AF124" s="150"/>
      <c r="AG124" s="150" t="s">
        <v>167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6">
        <v>42</v>
      </c>
      <c r="B125" s="177" t="s">
        <v>625</v>
      </c>
      <c r="C125" s="190" t="s">
        <v>626</v>
      </c>
      <c r="D125" s="178" t="s">
        <v>218</v>
      </c>
      <c r="E125" s="179">
        <v>593</v>
      </c>
      <c r="F125" s="180"/>
      <c r="G125" s="181">
        <f>ROUND(E125*F125,2)</f>
        <v>0</v>
      </c>
      <c r="H125" s="161">
        <v>0</v>
      </c>
      <c r="I125" s="160">
        <f>ROUND(E125*H125,2)</f>
        <v>0</v>
      </c>
      <c r="J125" s="161">
        <v>103.5</v>
      </c>
      <c r="K125" s="160">
        <f>ROUND(E125*J125,2)</f>
        <v>61375.5</v>
      </c>
      <c r="L125" s="160">
        <v>21</v>
      </c>
      <c r="M125" s="160">
        <f>G125*(1+L125/100)</f>
        <v>0</v>
      </c>
      <c r="N125" s="159">
        <v>2.2000000000000001E-4</v>
      </c>
      <c r="O125" s="159">
        <f>ROUND(E125*N125,2)</f>
        <v>0.13</v>
      </c>
      <c r="P125" s="159">
        <v>0</v>
      </c>
      <c r="Q125" s="159">
        <f>ROUND(E125*P125,2)</f>
        <v>0</v>
      </c>
      <c r="R125" s="160"/>
      <c r="S125" s="160" t="s">
        <v>206</v>
      </c>
      <c r="T125" s="160" t="s">
        <v>164</v>
      </c>
      <c r="U125" s="160">
        <v>0.09</v>
      </c>
      <c r="V125" s="160">
        <f>ROUND(E125*U125,2)</f>
        <v>53.37</v>
      </c>
      <c r="W125" s="160"/>
      <c r="X125" s="160" t="s">
        <v>165</v>
      </c>
      <c r="Y125" s="160" t="s">
        <v>166</v>
      </c>
      <c r="Z125" s="150"/>
      <c r="AA125" s="150"/>
      <c r="AB125" s="150"/>
      <c r="AC125" s="150"/>
      <c r="AD125" s="150"/>
      <c r="AE125" s="150"/>
      <c r="AF125" s="150"/>
      <c r="AG125" s="150" t="s">
        <v>167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 x14ac:dyDescent="0.2">
      <c r="A126" s="157"/>
      <c r="B126" s="158"/>
      <c r="C126" s="191" t="s">
        <v>627</v>
      </c>
      <c r="D126" s="165"/>
      <c r="E126" s="166">
        <v>593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171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82">
        <v>43</v>
      </c>
      <c r="B127" s="183" t="s">
        <v>628</v>
      </c>
      <c r="C127" s="192" t="s">
        <v>629</v>
      </c>
      <c r="D127" s="184" t="s">
        <v>279</v>
      </c>
      <c r="E127" s="185">
        <v>1</v>
      </c>
      <c r="F127" s="186"/>
      <c r="G127" s="187">
        <f>ROUND(E127*F127,2)</f>
        <v>0</v>
      </c>
      <c r="H127" s="161">
        <v>0</v>
      </c>
      <c r="I127" s="160">
        <f>ROUND(E127*H127,2)</f>
        <v>0</v>
      </c>
      <c r="J127" s="161">
        <v>40000</v>
      </c>
      <c r="K127" s="160">
        <f>ROUND(E127*J127,2)</f>
        <v>40000</v>
      </c>
      <c r="L127" s="160">
        <v>21</v>
      </c>
      <c r="M127" s="160">
        <f>G127*(1+L127/100)</f>
        <v>0</v>
      </c>
      <c r="N127" s="159">
        <v>0</v>
      </c>
      <c r="O127" s="159">
        <f>ROUND(E127*N127,2)</f>
        <v>0</v>
      </c>
      <c r="P127" s="159">
        <v>0</v>
      </c>
      <c r="Q127" s="159">
        <f>ROUND(E127*P127,2)</f>
        <v>0</v>
      </c>
      <c r="R127" s="160"/>
      <c r="S127" s="160" t="s">
        <v>206</v>
      </c>
      <c r="T127" s="160" t="s">
        <v>207</v>
      </c>
      <c r="U127" s="160">
        <v>0</v>
      </c>
      <c r="V127" s="160">
        <f>ROUND(E127*U127,2)</f>
        <v>0</v>
      </c>
      <c r="W127" s="160"/>
      <c r="X127" s="160" t="s">
        <v>165</v>
      </c>
      <c r="Y127" s="160" t="s">
        <v>166</v>
      </c>
      <c r="Z127" s="150"/>
      <c r="AA127" s="150"/>
      <c r="AB127" s="150"/>
      <c r="AC127" s="150"/>
      <c r="AD127" s="150"/>
      <c r="AE127" s="150"/>
      <c r="AF127" s="150"/>
      <c r="AG127" s="150" t="s">
        <v>167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x14ac:dyDescent="0.2">
      <c r="A128" s="169" t="s">
        <v>159</v>
      </c>
      <c r="B128" s="170" t="s">
        <v>131</v>
      </c>
      <c r="C128" s="189" t="s">
        <v>29</v>
      </c>
      <c r="D128" s="171"/>
      <c r="E128" s="172"/>
      <c r="F128" s="173"/>
      <c r="G128" s="174">
        <f>SUMIF(AG129:AG129,"&lt;&gt;NOR",G129:G129)</f>
        <v>0</v>
      </c>
      <c r="H128" s="168"/>
      <c r="I128" s="168">
        <f>SUM(I129:I129)</f>
        <v>0</v>
      </c>
      <c r="J128" s="168"/>
      <c r="K128" s="168">
        <f>SUM(K129:K129)</f>
        <v>24700.97</v>
      </c>
      <c r="L128" s="168"/>
      <c r="M128" s="168">
        <f>SUM(M129:M129)</f>
        <v>0</v>
      </c>
      <c r="N128" s="167"/>
      <c r="O128" s="167">
        <f>SUM(O129:O129)</f>
        <v>0</v>
      </c>
      <c r="P128" s="167"/>
      <c r="Q128" s="167">
        <f>SUM(Q129:Q129)</f>
        <v>0</v>
      </c>
      <c r="R128" s="168"/>
      <c r="S128" s="168"/>
      <c r="T128" s="168"/>
      <c r="U128" s="168"/>
      <c r="V128" s="168">
        <f>SUM(V129:V129)</f>
        <v>0</v>
      </c>
      <c r="W128" s="168"/>
      <c r="X128" s="168"/>
      <c r="Y128" s="168"/>
      <c r="AG128" t="s">
        <v>160</v>
      </c>
    </row>
    <row r="129" spans="1:60" outlineLevel="1" x14ac:dyDescent="0.2">
      <c r="A129" s="176">
        <v>44</v>
      </c>
      <c r="B129" s="177" t="s">
        <v>485</v>
      </c>
      <c r="C129" s="190" t="s">
        <v>486</v>
      </c>
      <c r="D129" s="178" t="s">
        <v>487</v>
      </c>
      <c r="E129" s="179">
        <v>1</v>
      </c>
      <c r="F129" s="180"/>
      <c r="G129" s="181">
        <f>ROUND(E129*F129,2)</f>
        <v>0</v>
      </c>
      <c r="H129" s="161">
        <v>0</v>
      </c>
      <c r="I129" s="160">
        <f>ROUND(E129*H129,2)</f>
        <v>0</v>
      </c>
      <c r="J129" s="161">
        <v>24700.97</v>
      </c>
      <c r="K129" s="160">
        <f>ROUND(E129*J129,2)</f>
        <v>24700.97</v>
      </c>
      <c r="L129" s="160">
        <v>21</v>
      </c>
      <c r="M129" s="160">
        <f>G129*(1+L129/100)</f>
        <v>0</v>
      </c>
      <c r="N129" s="159">
        <v>0</v>
      </c>
      <c r="O129" s="159">
        <f>ROUND(E129*N129,2)</f>
        <v>0</v>
      </c>
      <c r="P129" s="159">
        <v>0</v>
      </c>
      <c r="Q129" s="159">
        <f>ROUND(E129*P129,2)</f>
        <v>0</v>
      </c>
      <c r="R129" s="160"/>
      <c r="S129" s="160" t="s">
        <v>164</v>
      </c>
      <c r="T129" s="160" t="s">
        <v>207</v>
      </c>
      <c r="U129" s="160">
        <v>0</v>
      </c>
      <c r="V129" s="160">
        <f>ROUND(E129*U129,2)</f>
        <v>0</v>
      </c>
      <c r="W129" s="160"/>
      <c r="X129" s="160" t="s">
        <v>488</v>
      </c>
      <c r="Y129" s="160" t="s">
        <v>166</v>
      </c>
      <c r="Z129" s="150"/>
      <c r="AA129" s="150"/>
      <c r="AB129" s="150"/>
      <c r="AC129" s="150"/>
      <c r="AD129" s="150"/>
      <c r="AE129" s="150"/>
      <c r="AF129" s="150"/>
      <c r="AG129" s="150" t="s">
        <v>489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x14ac:dyDescent="0.2">
      <c r="A130" s="3"/>
      <c r="B130" s="4"/>
      <c r="C130" s="19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v>12</v>
      </c>
      <c r="AF130">
        <v>21</v>
      </c>
      <c r="AG130" t="s">
        <v>145</v>
      </c>
    </row>
    <row r="131" spans="1:60" x14ac:dyDescent="0.2">
      <c r="A131" s="153"/>
      <c r="B131" s="154" t="s">
        <v>31</v>
      </c>
      <c r="C131" s="195"/>
      <c r="D131" s="155"/>
      <c r="E131" s="156"/>
      <c r="F131" s="156"/>
      <c r="G131" s="175">
        <f>G8+G24+G35+G54+G56+G59+G62+G64+G88+G110+G116+G123+G128</f>
        <v>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f>SUMIF(L7:L129,AE130,G7:G129)</f>
        <v>0</v>
      </c>
      <c r="AF131">
        <f>SUMIF(L7:L129,AF130,G7:G129)</f>
        <v>0</v>
      </c>
      <c r="AG131" t="s">
        <v>492</v>
      </c>
    </row>
    <row r="132" spans="1:60" x14ac:dyDescent="0.2">
      <c r="A132" s="3"/>
      <c r="B132" s="4"/>
      <c r="C132" s="194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60" x14ac:dyDescent="0.2">
      <c r="A133" s="3"/>
      <c r="B133" s="4"/>
      <c r="C133" s="194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60" x14ac:dyDescent="0.2">
      <c r="A134" s="270" t="s">
        <v>493</v>
      </c>
      <c r="B134" s="270"/>
      <c r="C134" s="271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">
      <c r="A135" s="254"/>
      <c r="B135" s="255"/>
      <c r="C135" s="256"/>
      <c r="D135" s="255"/>
      <c r="E135" s="255"/>
      <c r="F135" s="255"/>
      <c r="G135" s="257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G135" t="s">
        <v>494</v>
      </c>
    </row>
    <row r="136" spans="1:60" x14ac:dyDescent="0.2">
      <c r="A136" s="258"/>
      <c r="B136" s="259"/>
      <c r="C136" s="260"/>
      <c r="D136" s="259"/>
      <c r="E136" s="259"/>
      <c r="F136" s="259"/>
      <c r="G136" s="26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">
      <c r="A137" s="258"/>
      <c r="B137" s="259"/>
      <c r="C137" s="260"/>
      <c r="D137" s="259"/>
      <c r="E137" s="259"/>
      <c r="F137" s="259"/>
      <c r="G137" s="26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258"/>
      <c r="B138" s="259"/>
      <c r="C138" s="260"/>
      <c r="D138" s="259"/>
      <c r="E138" s="259"/>
      <c r="F138" s="259"/>
      <c r="G138" s="26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62"/>
      <c r="B139" s="263"/>
      <c r="C139" s="264"/>
      <c r="D139" s="263"/>
      <c r="E139" s="263"/>
      <c r="F139" s="263"/>
      <c r="G139" s="26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3"/>
      <c r="B140" s="4"/>
      <c r="C140" s="194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C141" s="196"/>
      <c r="D141" s="10"/>
      <c r="AG141" t="s">
        <v>495</v>
      </c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6">
    <mergeCell ref="C81:G81"/>
    <mergeCell ref="C85:G85"/>
    <mergeCell ref="C122:G122"/>
    <mergeCell ref="C95:G95"/>
    <mergeCell ref="C96:G96"/>
    <mergeCell ref="C98:G98"/>
    <mergeCell ref="C99:G99"/>
    <mergeCell ref="C102:G102"/>
    <mergeCell ref="C103:G103"/>
    <mergeCell ref="C112:G112"/>
    <mergeCell ref="C113:G113"/>
    <mergeCell ref="C118:G118"/>
    <mergeCell ref="C120:G120"/>
    <mergeCell ref="C121:G121"/>
    <mergeCell ref="A1:G1"/>
    <mergeCell ref="C2:G2"/>
    <mergeCell ref="C3:G3"/>
    <mergeCell ref="C4:G4"/>
    <mergeCell ref="A134:C134"/>
    <mergeCell ref="C66:G66"/>
    <mergeCell ref="C29:G29"/>
    <mergeCell ref="C30:G30"/>
    <mergeCell ref="C34:G34"/>
    <mergeCell ref="C37:G37"/>
    <mergeCell ref="C39:G39"/>
    <mergeCell ref="C42:G42"/>
    <mergeCell ref="C44:G44"/>
    <mergeCell ref="C48:G48"/>
    <mergeCell ref="C49:G49"/>
    <mergeCell ref="C50:G50"/>
    <mergeCell ref="A135:G139"/>
    <mergeCell ref="C15:G15"/>
    <mergeCell ref="C16:G16"/>
    <mergeCell ref="C26:G26"/>
    <mergeCell ref="C28:G28"/>
    <mergeCell ref="C61:G61"/>
    <mergeCell ref="C92:G92"/>
    <mergeCell ref="C67:G67"/>
    <mergeCell ref="C68:G68"/>
    <mergeCell ref="C69:G69"/>
    <mergeCell ref="C72:G72"/>
    <mergeCell ref="C74:G74"/>
    <mergeCell ref="C76:G76"/>
    <mergeCell ref="C78:G78"/>
    <mergeCell ref="C79:G79"/>
    <mergeCell ref="C80:G8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208" activePane="bottomLeft" state="frozen"/>
      <selection pane="bottomLeft" activeCell="F211" sqref="F211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133</v>
      </c>
    </row>
    <row r="2" spans="1:60" ht="24.95" customHeight="1" x14ac:dyDescent="0.2">
      <c r="A2" s="50" t="s">
        <v>8</v>
      </c>
      <c r="B2" s="49"/>
      <c r="C2" s="273" t="s">
        <v>43</v>
      </c>
      <c r="D2" s="274"/>
      <c r="E2" s="274"/>
      <c r="F2" s="274"/>
      <c r="G2" s="275"/>
      <c r="AG2" t="s">
        <v>134</v>
      </c>
    </row>
    <row r="3" spans="1:60" ht="24.95" customHeight="1" x14ac:dyDescent="0.2">
      <c r="A3" s="50" t="s">
        <v>9</v>
      </c>
      <c r="B3" s="49" t="s">
        <v>55</v>
      </c>
      <c r="C3" s="273" t="s">
        <v>56</v>
      </c>
      <c r="D3" s="274"/>
      <c r="E3" s="274"/>
      <c r="F3" s="274"/>
      <c r="G3" s="275"/>
      <c r="AC3" s="124" t="s">
        <v>134</v>
      </c>
      <c r="AG3" t="s">
        <v>135</v>
      </c>
    </row>
    <row r="4" spans="1:60" ht="24.95" customHeight="1" x14ac:dyDescent="0.2">
      <c r="A4" s="143" t="s">
        <v>10</v>
      </c>
      <c r="B4" s="144" t="s">
        <v>60</v>
      </c>
      <c r="C4" s="276" t="s">
        <v>61</v>
      </c>
      <c r="D4" s="277"/>
      <c r="E4" s="277"/>
      <c r="F4" s="277"/>
      <c r="G4" s="278"/>
      <c r="AG4" t="s">
        <v>136</v>
      </c>
    </row>
    <row r="5" spans="1:60" x14ac:dyDescent="0.2">
      <c r="D5" s="10"/>
    </row>
    <row r="6" spans="1:60" ht="38.25" x14ac:dyDescent="0.2">
      <c r="A6" s="146" t="s">
        <v>137</v>
      </c>
      <c r="B6" s="148" t="s">
        <v>138</v>
      </c>
      <c r="C6" s="148" t="s">
        <v>139</v>
      </c>
      <c r="D6" s="147" t="s">
        <v>140</v>
      </c>
      <c r="E6" s="146" t="s">
        <v>141</v>
      </c>
      <c r="F6" s="145" t="s">
        <v>142</v>
      </c>
      <c r="G6" s="146" t="s">
        <v>31</v>
      </c>
      <c r="H6" s="149" t="s">
        <v>32</v>
      </c>
      <c r="I6" s="149" t="s">
        <v>143</v>
      </c>
      <c r="J6" s="149" t="s">
        <v>33</v>
      </c>
      <c r="K6" s="149" t="s">
        <v>144</v>
      </c>
      <c r="L6" s="149" t="s">
        <v>145</v>
      </c>
      <c r="M6" s="149" t="s">
        <v>146</v>
      </c>
      <c r="N6" s="149" t="s">
        <v>147</v>
      </c>
      <c r="O6" s="149" t="s">
        <v>148</v>
      </c>
      <c r="P6" s="149" t="s">
        <v>149</v>
      </c>
      <c r="Q6" s="149" t="s">
        <v>150</v>
      </c>
      <c r="R6" s="149" t="s">
        <v>151</v>
      </c>
      <c r="S6" s="149" t="s">
        <v>152</v>
      </c>
      <c r="T6" s="149" t="s">
        <v>153</v>
      </c>
      <c r="U6" s="149" t="s">
        <v>154</v>
      </c>
      <c r="V6" s="149" t="s">
        <v>155</v>
      </c>
      <c r="W6" s="149" t="s">
        <v>156</v>
      </c>
      <c r="X6" s="149" t="s">
        <v>157</v>
      </c>
      <c r="Y6" s="149" t="s">
        <v>158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9" t="s">
        <v>159</v>
      </c>
      <c r="B8" s="170" t="s">
        <v>88</v>
      </c>
      <c r="C8" s="189" t="s">
        <v>89</v>
      </c>
      <c r="D8" s="171"/>
      <c r="E8" s="172"/>
      <c r="F8" s="173"/>
      <c r="G8" s="174">
        <f>SUMIF(AG9:AG9,"&lt;&gt;NOR",G9:G9)</f>
        <v>0</v>
      </c>
      <c r="H8" s="168"/>
      <c r="I8" s="168">
        <f>SUM(I9:I9)</f>
        <v>0</v>
      </c>
      <c r="J8" s="168"/>
      <c r="K8" s="168">
        <f>SUM(K9:K9)</f>
        <v>86766.5</v>
      </c>
      <c r="L8" s="168"/>
      <c r="M8" s="168">
        <f>SUM(M9:M9)</f>
        <v>0</v>
      </c>
      <c r="N8" s="167"/>
      <c r="O8" s="167">
        <f>SUM(O9:O9)</f>
        <v>3.32</v>
      </c>
      <c r="P8" s="167"/>
      <c r="Q8" s="167">
        <f>SUM(Q9:Q9)</f>
        <v>0</v>
      </c>
      <c r="R8" s="168"/>
      <c r="S8" s="168"/>
      <c r="T8" s="168"/>
      <c r="U8" s="168"/>
      <c r="V8" s="168">
        <f>SUM(V9:V9)</f>
        <v>161.01</v>
      </c>
      <c r="W8" s="168"/>
      <c r="X8" s="168"/>
      <c r="Y8" s="168"/>
      <c r="AG8" t="s">
        <v>160</v>
      </c>
    </row>
    <row r="9" spans="1:60" outlineLevel="1" x14ac:dyDescent="0.2">
      <c r="A9" s="182">
        <v>1</v>
      </c>
      <c r="B9" s="183" t="s">
        <v>631</v>
      </c>
      <c r="C9" s="192" t="s">
        <v>632</v>
      </c>
      <c r="D9" s="184" t="s">
        <v>282</v>
      </c>
      <c r="E9" s="185">
        <v>894.5</v>
      </c>
      <c r="F9" s="186"/>
      <c r="G9" s="187">
        <f>ROUND(E9*F9,2)</f>
        <v>0</v>
      </c>
      <c r="H9" s="161">
        <v>0</v>
      </c>
      <c r="I9" s="160">
        <f>ROUND(E9*H9,2)</f>
        <v>0</v>
      </c>
      <c r="J9" s="161">
        <v>97</v>
      </c>
      <c r="K9" s="160">
        <f>ROUND(E9*J9,2)</f>
        <v>86766.5</v>
      </c>
      <c r="L9" s="160">
        <v>21</v>
      </c>
      <c r="M9" s="160">
        <f>G9*(1+L9/100)</f>
        <v>0</v>
      </c>
      <c r="N9" s="159">
        <v>3.7100000000000002E-3</v>
      </c>
      <c r="O9" s="159">
        <f>ROUND(E9*N9,2)</f>
        <v>3.32</v>
      </c>
      <c r="P9" s="159">
        <v>0</v>
      </c>
      <c r="Q9" s="159">
        <f>ROUND(E9*P9,2)</f>
        <v>0</v>
      </c>
      <c r="R9" s="160"/>
      <c r="S9" s="160" t="s">
        <v>206</v>
      </c>
      <c r="T9" s="160" t="s">
        <v>164</v>
      </c>
      <c r="U9" s="160">
        <v>0.18</v>
      </c>
      <c r="V9" s="160">
        <f>ROUND(E9*U9,2)</f>
        <v>161.01</v>
      </c>
      <c r="W9" s="160"/>
      <c r="X9" s="160" t="s">
        <v>165</v>
      </c>
      <c r="Y9" s="160" t="s">
        <v>166</v>
      </c>
      <c r="Z9" s="150"/>
      <c r="AA9" s="150"/>
      <c r="AB9" s="150"/>
      <c r="AC9" s="150"/>
      <c r="AD9" s="150"/>
      <c r="AE9" s="150"/>
      <c r="AF9" s="150"/>
      <c r="AG9" s="150" t="s">
        <v>167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169" t="s">
        <v>159</v>
      </c>
      <c r="B10" s="170" t="s">
        <v>90</v>
      </c>
      <c r="C10" s="189" t="s">
        <v>91</v>
      </c>
      <c r="D10" s="171"/>
      <c r="E10" s="172"/>
      <c r="F10" s="173"/>
      <c r="G10" s="174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84982.25</v>
      </c>
      <c r="L10" s="168"/>
      <c r="M10" s="168">
        <f>SUM(M11:M11)</f>
        <v>0</v>
      </c>
      <c r="N10" s="167"/>
      <c r="O10" s="167">
        <f>SUM(O11:O11)</f>
        <v>3.32</v>
      </c>
      <c r="P10" s="167"/>
      <c r="Q10" s="167">
        <f>SUM(Q11:Q11)</f>
        <v>0</v>
      </c>
      <c r="R10" s="168"/>
      <c r="S10" s="168"/>
      <c r="T10" s="168"/>
      <c r="U10" s="168"/>
      <c r="V10" s="168">
        <f>SUM(V11:V11)</f>
        <v>162.63</v>
      </c>
      <c r="W10" s="168"/>
      <c r="X10" s="168"/>
      <c r="Y10" s="168"/>
      <c r="AG10" t="s">
        <v>160</v>
      </c>
    </row>
    <row r="11" spans="1:60" outlineLevel="1" x14ac:dyDescent="0.2">
      <c r="A11" s="182">
        <v>2</v>
      </c>
      <c r="B11" s="183" t="s">
        <v>633</v>
      </c>
      <c r="C11" s="192" t="s">
        <v>634</v>
      </c>
      <c r="D11" s="184" t="s">
        <v>282</v>
      </c>
      <c r="E11" s="185">
        <v>894.55</v>
      </c>
      <c r="F11" s="186"/>
      <c r="G11" s="187">
        <f>ROUND(E11*F11,2)</f>
        <v>0</v>
      </c>
      <c r="H11" s="161">
        <v>0</v>
      </c>
      <c r="I11" s="160">
        <f>ROUND(E11*H11,2)</f>
        <v>0</v>
      </c>
      <c r="J11" s="161">
        <v>95</v>
      </c>
      <c r="K11" s="160">
        <f>ROUND(E11*J11,2)</f>
        <v>84982.25</v>
      </c>
      <c r="L11" s="160">
        <v>21</v>
      </c>
      <c r="M11" s="160">
        <f>G11*(1+L11/100)</f>
        <v>0</v>
      </c>
      <c r="N11" s="159">
        <v>3.7100000000000002E-3</v>
      </c>
      <c r="O11" s="159">
        <f>ROUND(E11*N11,2)</f>
        <v>3.32</v>
      </c>
      <c r="P11" s="159">
        <v>0</v>
      </c>
      <c r="Q11" s="159">
        <f>ROUND(E11*P11,2)</f>
        <v>0</v>
      </c>
      <c r="R11" s="160"/>
      <c r="S11" s="160" t="s">
        <v>206</v>
      </c>
      <c r="T11" s="160" t="s">
        <v>207</v>
      </c>
      <c r="U11" s="160">
        <v>0.18179999999999999</v>
      </c>
      <c r="V11" s="160">
        <f>ROUND(E11*U11,2)</f>
        <v>162.63</v>
      </c>
      <c r="W11" s="160"/>
      <c r="X11" s="160" t="s">
        <v>165</v>
      </c>
      <c r="Y11" s="160" t="s">
        <v>166</v>
      </c>
      <c r="Z11" s="150"/>
      <c r="AA11" s="150"/>
      <c r="AB11" s="150"/>
      <c r="AC11" s="150"/>
      <c r="AD11" s="150"/>
      <c r="AE11" s="150"/>
      <c r="AF11" s="150"/>
      <c r="AG11" s="150" t="s">
        <v>167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9" t="s">
        <v>159</v>
      </c>
      <c r="B12" s="170" t="s">
        <v>94</v>
      </c>
      <c r="C12" s="189" t="s">
        <v>95</v>
      </c>
      <c r="D12" s="171"/>
      <c r="E12" s="172"/>
      <c r="F12" s="173"/>
      <c r="G12" s="174">
        <f>SUMIF(AG13:AG22,"&lt;&gt;NOR",G13:G22)</f>
        <v>0</v>
      </c>
      <c r="H12" s="168"/>
      <c r="I12" s="168">
        <f>SUM(I13:I22)</f>
        <v>6075.57</v>
      </c>
      <c r="J12" s="168"/>
      <c r="K12" s="168">
        <f>SUM(K13:K22)</f>
        <v>9054.43</v>
      </c>
      <c r="L12" s="168"/>
      <c r="M12" s="168">
        <f>SUM(M13:M22)</f>
        <v>0</v>
      </c>
      <c r="N12" s="167"/>
      <c r="O12" s="167">
        <f>SUM(O13:O22)</f>
        <v>7.0000000000000007E-2</v>
      </c>
      <c r="P12" s="167"/>
      <c r="Q12" s="167">
        <f>SUM(Q13:Q22)</f>
        <v>0</v>
      </c>
      <c r="R12" s="168"/>
      <c r="S12" s="168"/>
      <c r="T12" s="168"/>
      <c r="U12" s="168"/>
      <c r="V12" s="168">
        <f>SUM(V13:V22)</f>
        <v>4.16</v>
      </c>
      <c r="W12" s="168"/>
      <c r="X12" s="168"/>
      <c r="Y12" s="168"/>
      <c r="AG12" t="s">
        <v>160</v>
      </c>
    </row>
    <row r="13" spans="1:60" ht="22.5" outlineLevel="1" x14ac:dyDescent="0.2">
      <c r="A13" s="176">
        <v>3</v>
      </c>
      <c r="B13" s="177" t="s">
        <v>635</v>
      </c>
      <c r="C13" s="190" t="s">
        <v>636</v>
      </c>
      <c r="D13" s="178" t="s">
        <v>287</v>
      </c>
      <c r="E13" s="179">
        <v>1</v>
      </c>
      <c r="F13" s="180"/>
      <c r="G13" s="181">
        <f>ROUND(E13*F13,2)</f>
        <v>0</v>
      </c>
      <c r="H13" s="161">
        <v>2260.5700000000002</v>
      </c>
      <c r="I13" s="160">
        <f>ROUND(E13*H13,2)</f>
        <v>2260.5700000000002</v>
      </c>
      <c r="J13" s="161">
        <v>1009.43</v>
      </c>
      <c r="K13" s="160">
        <f>ROUND(E13*J13,2)</f>
        <v>1009.43</v>
      </c>
      <c r="L13" s="160">
        <v>21</v>
      </c>
      <c r="M13" s="160">
        <f>G13*(1+L13/100)</f>
        <v>0</v>
      </c>
      <c r="N13" s="159">
        <v>3.2070000000000001E-2</v>
      </c>
      <c r="O13" s="159">
        <f>ROUND(E13*N13,2)</f>
        <v>0.03</v>
      </c>
      <c r="P13" s="159">
        <v>0</v>
      </c>
      <c r="Q13" s="159">
        <f>ROUND(E13*P13,2)</f>
        <v>0</v>
      </c>
      <c r="R13" s="160"/>
      <c r="S13" s="160" t="s">
        <v>164</v>
      </c>
      <c r="T13" s="160" t="s">
        <v>219</v>
      </c>
      <c r="U13" s="160">
        <v>1.86</v>
      </c>
      <c r="V13" s="160">
        <f>ROUND(E13*U13,2)</f>
        <v>1.86</v>
      </c>
      <c r="W13" s="160"/>
      <c r="X13" s="160" t="s">
        <v>165</v>
      </c>
      <c r="Y13" s="160" t="s">
        <v>166</v>
      </c>
      <c r="Z13" s="150"/>
      <c r="AA13" s="150"/>
      <c r="AB13" s="150"/>
      <c r="AC13" s="150"/>
      <c r="AD13" s="150"/>
      <c r="AE13" s="150"/>
      <c r="AF13" s="150"/>
      <c r="AG13" s="150" t="s">
        <v>167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66" t="s">
        <v>637</v>
      </c>
      <c r="D14" s="267"/>
      <c r="E14" s="267"/>
      <c r="F14" s="267"/>
      <c r="G14" s="26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6">
        <v>4</v>
      </c>
      <c r="B15" s="177" t="s">
        <v>638</v>
      </c>
      <c r="C15" s="190" t="s">
        <v>639</v>
      </c>
      <c r="D15" s="178" t="s">
        <v>287</v>
      </c>
      <c r="E15" s="179">
        <v>1</v>
      </c>
      <c r="F15" s="180"/>
      <c r="G15" s="181">
        <f>ROUND(E15*F15,2)</f>
        <v>0</v>
      </c>
      <c r="H15" s="161">
        <v>0</v>
      </c>
      <c r="I15" s="160">
        <f>ROUND(E15*H15,2)</f>
        <v>0</v>
      </c>
      <c r="J15" s="161">
        <v>8045</v>
      </c>
      <c r="K15" s="160">
        <f>ROUND(E15*J15,2)</f>
        <v>8045</v>
      </c>
      <c r="L15" s="160">
        <v>21</v>
      </c>
      <c r="M15" s="160">
        <f>G15*(1+L15/100)</f>
        <v>0</v>
      </c>
      <c r="N15" s="159">
        <v>0.02</v>
      </c>
      <c r="O15" s="159">
        <f>ROUND(E15*N15,2)</f>
        <v>0.02</v>
      </c>
      <c r="P15" s="159">
        <v>0</v>
      </c>
      <c r="Q15" s="159">
        <f>ROUND(E15*P15,2)</f>
        <v>0</v>
      </c>
      <c r="R15" s="160"/>
      <c r="S15" s="160" t="s">
        <v>206</v>
      </c>
      <c r="T15" s="160" t="s">
        <v>164</v>
      </c>
      <c r="U15" s="160">
        <v>2.2999999999999998</v>
      </c>
      <c r="V15" s="160">
        <f>ROUND(E15*U15,2)</f>
        <v>2.2999999999999998</v>
      </c>
      <c r="W15" s="160"/>
      <c r="X15" s="160" t="s">
        <v>165</v>
      </c>
      <c r="Y15" s="160" t="s">
        <v>166</v>
      </c>
      <c r="Z15" s="150"/>
      <c r="AA15" s="150"/>
      <c r="AB15" s="150"/>
      <c r="AC15" s="150"/>
      <c r="AD15" s="150"/>
      <c r="AE15" s="150"/>
      <c r="AF15" s="150"/>
      <c r="AG15" s="150" t="s">
        <v>167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66" t="s">
        <v>640</v>
      </c>
      <c r="D16" s="267"/>
      <c r="E16" s="267"/>
      <c r="F16" s="267"/>
      <c r="G16" s="267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6">
        <v>5</v>
      </c>
      <c r="B17" s="177" t="s">
        <v>641</v>
      </c>
      <c r="C17" s="190" t="s">
        <v>642</v>
      </c>
      <c r="D17" s="178" t="s">
        <v>287</v>
      </c>
      <c r="E17" s="179">
        <v>1</v>
      </c>
      <c r="F17" s="180"/>
      <c r="G17" s="181">
        <f>ROUND(E17*F17,2)</f>
        <v>0</v>
      </c>
      <c r="H17" s="161">
        <v>3815</v>
      </c>
      <c r="I17" s="160">
        <f>ROUND(E17*H17,2)</f>
        <v>3815</v>
      </c>
      <c r="J17" s="161">
        <v>0</v>
      </c>
      <c r="K17" s="160">
        <f>ROUND(E17*J17,2)</f>
        <v>0</v>
      </c>
      <c r="L17" s="160">
        <v>21</v>
      </c>
      <c r="M17" s="160">
        <f>G17*(1+L17/100)</f>
        <v>0</v>
      </c>
      <c r="N17" s="159">
        <v>1.7500000000000002E-2</v>
      </c>
      <c r="O17" s="159">
        <f>ROUND(E17*N17,2)</f>
        <v>0.02</v>
      </c>
      <c r="P17" s="159">
        <v>0</v>
      </c>
      <c r="Q17" s="159">
        <f>ROUND(E17*P17,2)</f>
        <v>0</v>
      </c>
      <c r="R17" s="160" t="s">
        <v>382</v>
      </c>
      <c r="S17" s="160" t="s">
        <v>164</v>
      </c>
      <c r="T17" s="160" t="s">
        <v>207</v>
      </c>
      <c r="U17" s="160">
        <v>0</v>
      </c>
      <c r="V17" s="160">
        <f>ROUND(E17*U17,2)</f>
        <v>0</v>
      </c>
      <c r="W17" s="160"/>
      <c r="X17" s="160" t="s">
        <v>383</v>
      </c>
      <c r="Y17" s="160" t="s">
        <v>166</v>
      </c>
      <c r="Z17" s="150"/>
      <c r="AA17" s="150"/>
      <c r="AB17" s="150"/>
      <c r="AC17" s="150"/>
      <c r="AD17" s="150"/>
      <c r="AE17" s="150"/>
      <c r="AF17" s="150"/>
      <c r="AG17" s="150" t="s">
        <v>384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66" t="s">
        <v>643</v>
      </c>
      <c r="D18" s="267"/>
      <c r="E18" s="267"/>
      <c r="F18" s="267"/>
      <c r="G18" s="267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268" t="s">
        <v>644</v>
      </c>
      <c r="D19" s="269"/>
      <c r="E19" s="269"/>
      <c r="F19" s="269"/>
      <c r="G19" s="269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93" t="s">
        <v>297</v>
      </c>
      <c r="D20" s="162"/>
      <c r="E20" s="163"/>
      <c r="F20" s="164"/>
      <c r="G20" s="164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3" x14ac:dyDescent="0.2">
      <c r="A21" s="157"/>
      <c r="B21" s="158"/>
      <c r="C21" s="268" t="s">
        <v>640</v>
      </c>
      <c r="D21" s="269"/>
      <c r="E21" s="269"/>
      <c r="F21" s="269"/>
      <c r="G21" s="269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268" t="s">
        <v>645</v>
      </c>
      <c r="D22" s="269"/>
      <c r="E22" s="269"/>
      <c r="F22" s="269"/>
      <c r="G22" s="269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9" t="s">
        <v>159</v>
      </c>
      <c r="B23" s="170" t="s">
        <v>112</v>
      </c>
      <c r="C23" s="189" t="s">
        <v>113</v>
      </c>
      <c r="D23" s="171"/>
      <c r="E23" s="172"/>
      <c r="F23" s="173"/>
      <c r="G23" s="174">
        <f>SUMIF(AG24:AG107,"&lt;&gt;NOR",G24:G107)</f>
        <v>0</v>
      </c>
      <c r="H23" s="168"/>
      <c r="I23" s="168">
        <f>SUM(I24:I107)</f>
        <v>123484.28999999998</v>
      </c>
      <c r="J23" s="168"/>
      <c r="K23" s="168">
        <f>SUM(K24:K107)</f>
        <v>56980.05000000001</v>
      </c>
      <c r="L23" s="168"/>
      <c r="M23" s="168">
        <f>SUM(M24:M107)</f>
        <v>0</v>
      </c>
      <c r="N23" s="167"/>
      <c r="O23" s="167">
        <f>SUM(O24:O107)</f>
        <v>0.34000000000000008</v>
      </c>
      <c r="P23" s="167"/>
      <c r="Q23" s="167">
        <f>SUM(Q24:Q107)</f>
        <v>0</v>
      </c>
      <c r="R23" s="168"/>
      <c r="S23" s="168"/>
      <c r="T23" s="168"/>
      <c r="U23" s="168"/>
      <c r="V23" s="168">
        <f>SUM(V24:V107)</f>
        <v>94.330000000000041</v>
      </c>
      <c r="W23" s="168"/>
      <c r="X23" s="168"/>
      <c r="Y23" s="168"/>
      <c r="AG23" t="s">
        <v>160</v>
      </c>
    </row>
    <row r="24" spans="1:60" outlineLevel="1" x14ac:dyDescent="0.2">
      <c r="A24" s="176">
        <v>6</v>
      </c>
      <c r="B24" s="177" t="s">
        <v>646</v>
      </c>
      <c r="C24" s="190" t="s">
        <v>647</v>
      </c>
      <c r="D24" s="178" t="s">
        <v>282</v>
      </c>
      <c r="E24" s="179">
        <v>35.200000000000003</v>
      </c>
      <c r="F24" s="180"/>
      <c r="G24" s="181">
        <f>ROUND(E24*F24,2)</f>
        <v>0</v>
      </c>
      <c r="H24" s="161">
        <v>1071.49</v>
      </c>
      <c r="I24" s="160">
        <f>ROUND(E24*H24,2)</f>
        <v>37716.449999999997</v>
      </c>
      <c r="J24" s="161">
        <v>536.51</v>
      </c>
      <c r="K24" s="160">
        <f>ROUND(E24*J24,2)</f>
        <v>18885.150000000001</v>
      </c>
      <c r="L24" s="160">
        <v>21</v>
      </c>
      <c r="M24" s="160">
        <f>G24*(1+L24/100)</f>
        <v>0</v>
      </c>
      <c r="N24" s="159">
        <v>2.9099999999999998E-3</v>
      </c>
      <c r="O24" s="159">
        <f>ROUND(E24*N24,2)</f>
        <v>0.1</v>
      </c>
      <c r="P24" s="159">
        <v>0</v>
      </c>
      <c r="Q24" s="159">
        <f>ROUND(E24*P24,2)</f>
        <v>0</v>
      </c>
      <c r="R24" s="160"/>
      <c r="S24" s="160" t="s">
        <v>164</v>
      </c>
      <c r="T24" s="160" t="s">
        <v>164</v>
      </c>
      <c r="U24" s="160">
        <v>0.81</v>
      </c>
      <c r="V24" s="160">
        <f>ROUND(E24*U24,2)</f>
        <v>28.51</v>
      </c>
      <c r="W24" s="160"/>
      <c r="X24" s="160" t="s">
        <v>165</v>
      </c>
      <c r="Y24" s="160" t="s">
        <v>166</v>
      </c>
      <c r="Z24" s="150"/>
      <c r="AA24" s="150"/>
      <c r="AB24" s="150"/>
      <c r="AC24" s="150"/>
      <c r="AD24" s="150"/>
      <c r="AE24" s="150"/>
      <c r="AF24" s="150"/>
      <c r="AG24" s="150" t="s">
        <v>167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66" t="s">
        <v>648</v>
      </c>
      <c r="D25" s="267"/>
      <c r="E25" s="267"/>
      <c r="F25" s="267"/>
      <c r="G25" s="267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93" t="s">
        <v>297</v>
      </c>
      <c r="D26" s="162"/>
      <c r="E26" s="163"/>
      <c r="F26" s="164"/>
      <c r="G26" s="164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268" t="s">
        <v>649</v>
      </c>
      <c r="D27" s="269"/>
      <c r="E27" s="269"/>
      <c r="F27" s="269"/>
      <c r="G27" s="269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268" t="s">
        <v>650</v>
      </c>
      <c r="D28" s="269"/>
      <c r="E28" s="269"/>
      <c r="F28" s="269"/>
      <c r="G28" s="269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191" t="s">
        <v>651</v>
      </c>
      <c r="D29" s="165"/>
      <c r="E29" s="166">
        <v>35.200000000000003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171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7</v>
      </c>
      <c r="B30" s="177" t="s">
        <v>646</v>
      </c>
      <c r="C30" s="190" t="s">
        <v>647</v>
      </c>
      <c r="D30" s="178" t="s">
        <v>282</v>
      </c>
      <c r="E30" s="179">
        <v>38.76</v>
      </c>
      <c r="F30" s="180"/>
      <c r="G30" s="181">
        <f>ROUND(E30*F30,2)</f>
        <v>0</v>
      </c>
      <c r="H30" s="161">
        <v>1071.49</v>
      </c>
      <c r="I30" s="160">
        <f>ROUND(E30*H30,2)</f>
        <v>41530.949999999997</v>
      </c>
      <c r="J30" s="161">
        <v>536.51</v>
      </c>
      <c r="K30" s="160">
        <f>ROUND(E30*J30,2)</f>
        <v>20795.13</v>
      </c>
      <c r="L30" s="160">
        <v>21</v>
      </c>
      <c r="M30" s="160">
        <f>G30*(1+L30/100)</f>
        <v>0</v>
      </c>
      <c r="N30" s="159">
        <v>2.9099999999999998E-3</v>
      </c>
      <c r="O30" s="159">
        <f>ROUND(E30*N30,2)</f>
        <v>0.11</v>
      </c>
      <c r="P30" s="159">
        <v>0</v>
      </c>
      <c r="Q30" s="159">
        <f>ROUND(E30*P30,2)</f>
        <v>0</v>
      </c>
      <c r="R30" s="160"/>
      <c r="S30" s="160" t="s">
        <v>164</v>
      </c>
      <c r="T30" s="160" t="s">
        <v>164</v>
      </c>
      <c r="U30" s="160">
        <v>0.81</v>
      </c>
      <c r="V30" s="160">
        <f>ROUND(E30*U30,2)</f>
        <v>31.4</v>
      </c>
      <c r="W30" s="160"/>
      <c r="X30" s="160" t="s">
        <v>165</v>
      </c>
      <c r="Y30" s="160" t="s">
        <v>166</v>
      </c>
      <c r="Z30" s="150"/>
      <c r="AA30" s="150"/>
      <c r="AB30" s="150"/>
      <c r="AC30" s="150"/>
      <c r="AD30" s="150"/>
      <c r="AE30" s="150"/>
      <c r="AF30" s="150"/>
      <c r="AG30" s="150" t="s">
        <v>167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66" t="s">
        <v>648</v>
      </c>
      <c r="D31" s="267"/>
      <c r="E31" s="267"/>
      <c r="F31" s="267"/>
      <c r="G31" s="267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3" t="s">
        <v>297</v>
      </c>
      <c r="D32" s="162"/>
      <c r="E32" s="163"/>
      <c r="F32" s="164"/>
      <c r="G32" s="164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268" t="s">
        <v>652</v>
      </c>
      <c r="D33" s="269"/>
      <c r="E33" s="269"/>
      <c r="F33" s="269"/>
      <c r="G33" s="269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268" t="s">
        <v>650</v>
      </c>
      <c r="D34" s="269"/>
      <c r="E34" s="269"/>
      <c r="F34" s="269"/>
      <c r="G34" s="269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169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191" t="s">
        <v>653</v>
      </c>
      <c r="D35" s="165"/>
      <c r="E35" s="166">
        <v>38.76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171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6">
        <v>8</v>
      </c>
      <c r="B36" s="177" t="s">
        <v>646</v>
      </c>
      <c r="C36" s="190" t="s">
        <v>647</v>
      </c>
      <c r="D36" s="178" t="s">
        <v>282</v>
      </c>
      <c r="E36" s="179">
        <v>8</v>
      </c>
      <c r="F36" s="180"/>
      <c r="G36" s="181">
        <f>ROUND(E36*F36,2)</f>
        <v>0</v>
      </c>
      <c r="H36" s="161">
        <v>1071.49</v>
      </c>
      <c r="I36" s="160">
        <f>ROUND(E36*H36,2)</f>
        <v>8571.92</v>
      </c>
      <c r="J36" s="161">
        <v>536.51</v>
      </c>
      <c r="K36" s="160">
        <f>ROUND(E36*J36,2)</f>
        <v>4292.08</v>
      </c>
      <c r="L36" s="160">
        <v>21</v>
      </c>
      <c r="M36" s="160">
        <f>G36*(1+L36/100)</f>
        <v>0</v>
      </c>
      <c r="N36" s="159">
        <v>2.9099999999999998E-3</v>
      </c>
      <c r="O36" s="159">
        <f>ROUND(E36*N36,2)</f>
        <v>0.02</v>
      </c>
      <c r="P36" s="159">
        <v>0</v>
      </c>
      <c r="Q36" s="159">
        <f>ROUND(E36*P36,2)</f>
        <v>0</v>
      </c>
      <c r="R36" s="160"/>
      <c r="S36" s="160" t="s">
        <v>164</v>
      </c>
      <c r="T36" s="160" t="s">
        <v>164</v>
      </c>
      <c r="U36" s="160">
        <v>0.81</v>
      </c>
      <c r="V36" s="160">
        <f>ROUND(E36*U36,2)</f>
        <v>6.48</v>
      </c>
      <c r="W36" s="160"/>
      <c r="X36" s="160" t="s">
        <v>165</v>
      </c>
      <c r="Y36" s="160" t="s">
        <v>166</v>
      </c>
      <c r="Z36" s="150"/>
      <c r="AA36" s="150"/>
      <c r="AB36" s="150"/>
      <c r="AC36" s="150"/>
      <c r="AD36" s="150"/>
      <c r="AE36" s="150"/>
      <c r="AF36" s="150"/>
      <c r="AG36" s="150" t="s">
        <v>167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266" t="s">
        <v>648</v>
      </c>
      <c r="D37" s="267"/>
      <c r="E37" s="267"/>
      <c r="F37" s="267"/>
      <c r="G37" s="267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93" t="s">
        <v>297</v>
      </c>
      <c r="D38" s="162"/>
      <c r="E38" s="163"/>
      <c r="F38" s="164"/>
      <c r="G38" s="164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169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268" t="s">
        <v>654</v>
      </c>
      <c r="D39" s="269"/>
      <c r="E39" s="269"/>
      <c r="F39" s="269"/>
      <c r="G39" s="269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169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268" t="s">
        <v>650</v>
      </c>
      <c r="D40" s="269"/>
      <c r="E40" s="269"/>
      <c r="F40" s="269"/>
      <c r="G40" s="269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169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91" t="s">
        <v>655</v>
      </c>
      <c r="D41" s="165"/>
      <c r="E41" s="166">
        <v>8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171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9</v>
      </c>
      <c r="B42" s="177" t="s">
        <v>646</v>
      </c>
      <c r="C42" s="190" t="s">
        <v>647</v>
      </c>
      <c r="D42" s="178" t="s">
        <v>282</v>
      </c>
      <c r="E42" s="179">
        <v>8</v>
      </c>
      <c r="F42" s="180"/>
      <c r="G42" s="181">
        <f>ROUND(E42*F42,2)</f>
        <v>0</v>
      </c>
      <c r="H42" s="161">
        <v>1071.49</v>
      </c>
      <c r="I42" s="160">
        <f>ROUND(E42*H42,2)</f>
        <v>8571.92</v>
      </c>
      <c r="J42" s="161">
        <v>536.51</v>
      </c>
      <c r="K42" s="160">
        <f>ROUND(E42*J42,2)</f>
        <v>4292.08</v>
      </c>
      <c r="L42" s="160">
        <v>21</v>
      </c>
      <c r="M42" s="160">
        <f>G42*(1+L42/100)</f>
        <v>0</v>
      </c>
      <c r="N42" s="159">
        <v>2.9099999999999998E-3</v>
      </c>
      <c r="O42" s="159">
        <f>ROUND(E42*N42,2)</f>
        <v>0.02</v>
      </c>
      <c r="P42" s="159">
        <v>0</v>
      </c>
      <c r="Q42" s="159">
        <f>ROUND(E42*P42,2)</f>
        <v>0</v>
      </c>
      <c r="R42" s="160"/>
      <c r="S42" s="160" t="s">
        <v>164</v>
      </c>
      <c r="T42" s="160" t="s">
        <v>164</v>
      </c>
      <c r="U42" s="160">
        <v>0.81</v>
      </c>
      <c r="V42" s="160">
        <f>ROUND(E42*U42,2)</f>
        <v>6.48</v>
      </c>
      <c r="W42" s="160"/>
      <c r="X42" s="160" t="s">
        <v>165</v>
      </c>
      <c r="Y42" s="160" t="s">
        <v>166</v>
      </c>
      <c r="Z42" s="150"/>
      <c r="AA42" s="150"/>
      <c r="AB42" s="150"/>
      <c r="AC42" s="150"/>
      <c r="AD42" s="150"/>
      <c r="AE42" s="150"/>
      <c r="AF42" s="150"/>
      <c r="AG42" s="150" t="s">
        <v>167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66" t="s">
        <v>648</v>
      </c>
      <c r="D43" s="267"/>
      <c r="E43" s="267"/>
      <c r="F43" s="267"/>
      <c r="G43" s="267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 x14ac:dyDescent="0.2">
      <c r="A44" s="157"/>
      <c r="B44" s="158"/>
      <c r="C44" s="193" t="s">
        <v>297</v>
      </c>
      <c r="D44" s="162"/>
      <c r="E44" s="163"/>
      <c r="F44" s="164"/>
      <c r="G44" s="164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68" t="s">
        <v>656</v>
      </c>
      <c r="D45" s="269"/>
      <c r="E45" s="269"/>
      <c r="F45" s="269"/>
      <c r="G45" s="269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68" t="s">
        <v>650</v>
      </c>
      <c r="D46" s="269"/>
      <c r="E46" s="269"/>
      <c r="F46" s="269"/>
      <c r="G46" s="269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 x14ac:dyDescent="0.2">
      <c r="A47" s="157"/>
      <c r="B47" s="158"/>
      <c r="C47" s="191" t="s">
        <v>655</v>
      </c>
      <c r="D47" s="165"/>
      <c r="E47" s="166">
        <v>8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171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6">
        <v>10</v>
      </c>
      <c r="B48" s="177" t="s">
        <v>646</v>
      </c>
      <c r="C48" s="190" t="s">
        <v>647</v>
      </c>
      <c r="D48" s="178" t="s">
        <v>282</v>
      </c>
      <c r="E48" s="179">
        <v>1.9</v>
      </c>
      <c r="F48" s="180"/>
      <c r="G48" s="181">
        <f>ROUND(E48*F48,2)</f>
        <v>0</v>
      </c>
      <c r="H48" s="161">
        <v>1071.49</v>
      </c>
      <c r="I48" s="160">
        <f>ROUND(E48*H48,2)</f>
        <v>2035.83</v>
      </c>
      <c r="J48" s="161">
        <v>536.51</v>
      </c>
      <c r="K48" s="160">
        <f>ROUND(E48*J48,2)</f>
        <v>1019.37</v>
      </c>
      <c r="L48" s="160">
        <v>21</v>
      </c>
      <c r="M48" s="160">
        <f>G48*(1+L48/100)</f>
        <v>0</v>
      </c>
      <c r="N48" s="159">
        <v>2.9099999999999998E-3</v>
      </c>
      <c r="O48" s="159">
        <f>ROUND(E48*N48,2)</f>
        <v>0.01</v>
      </c>
      <c r="P48" s="159">
        <v>0</v>
      </c>
      <c r="Q48" s="159">
        <f>ROUND(E48*P48,2)</f>
        <v>0</v>
      </c>
      <c r="R48" s="160"/>
      <c r="S48" s="160" t="s">
        <v>164</v>
      </c>
      <c r="T48" s="160" t="s">
        <v>164</v>
      </c>
      <c r="U48" s="160">
        <v>0.81</v>
      </c>
      <c r="V48" s="160">
        <f>ROUND(E48*U48,2)</f>
        <v>1.54</v>
      </c>
      <c r="W48" s="160"/>
      <c r="X48" s="160" t="s">
        <v>165</v>
      </c>
      <c r="Y48" s="160" t="s">
        <v>166</v>
      </c>
      <c r="Z48" s="150"/>
      <c r="AA48" s="150"/>
      <c r="AB48" s="150"/>
      <c r="AC48" s="150"/>
      <c r="AD48" s="150"/>
      <c r="AE48" s="150"/>
      <c r="AF48" s="150"/>
      <c r="AG48" s="150" t="s">
        <v>167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266" t="s">
        <v>648</v>
      </c>
      <c r="D49" s="267"/>
      <c r="E49" s="267"/>
      <c r="F49" s="267"/>
      <c r="G49" s="267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93" t="s">
        <v>297</v>
      </c>
      <c r="D50" s="162"/>
      <c r="E50" s="163"/>
      <c r="F50" s="164"/>
      <c r="G50" s="164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68" t="s">
        <v>657</v>
      </c>
      <c r="D51" s="269"/>
      <c r="E51" s="269"/>
      <c r="F51" s="269"/>
      <c r="G51" s="269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268" t="s">
        <v>650</v>
      </c>
      <c r="D52" s="269"/>
      <c r="E52" s="269"/>
      <c r="F52" s="269"/>
      <c r="G52" s="269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6">
        <v>11</v>
      </c>
      <c r="B53" s="177" t="s">
        <v>646</v>
      </c>
      <c r="C53" s="190" t="s">
        <v>647</v>
      </c>
      <c r="D53" s="178" t="s">
        <v>282</v>
      </c>
      <c r="E53" s="179">
        <v>1.28</v>
      </c>
      <c r="F53" s="180"/>
      <c r="G53" s="181">
        <f>ROUND(E53*F53,2)</f>
        <v>0</v>
      </c>
      <c r="H53" s="161">
        <v>1071.49</v>
      </c>
      <c r="I53" s="160">
        <f>ROUND(E53*H53,2)</f>
        <v>1371.51</v>
      </c>
      <c r="J53" s="161">
        <v>536.51</v>
      </c>
      <c r="K53" s="160">
        <f>ROUND(E53*J53,2)</f>
        <v>686.73</v>
      </c>
      <c r="L53" s="160">
        <v>21</v>
      </c>
      <c r="M53" s="160">
        <f>G53*(1+L53/100)</f>
        <v>0</v>
      </c>
      <c r="N53" s="159">
        <v>2.9099999999999998E-3</v>
      </c>
      <c r="O53" s="159">
        <f>ROUND(E53*N53,2)</f>
        <v>0</v>
      </c>
      <c r="P53" s="159">
        <v>0</v>
      </c>
      <c r="Q53" s="159">
        <f>ROUND(E53*P53,2)</f>
        <v>0</v>
      </c>
      <c r="R53" s="160"/>
      <c r="S53" s="160" t="s">
        <v>164</v>
      </c>
      <c r="T53" s="160" t="s">
        <v>164</v>
      </c>
      <c r="U53" s="160">
        <v>0.81</v>
      </c>
      <c r="V53" s="160">
        <f>ROUND(E53*U53,2)</f>
        <v>1.04</v>
      </c>
      <c r="W53" s="160"/>
      <c r="X53" s="160" t="s">
        <v>165</v>
      </c>
      <c r="Y53" s="160" t="s">
        <v>166</v>
      </c>
      <c r="Z53" s="150"/>
      <c r="AA53" s="150"/>
      <c r="AB53" s="150"/>
      <c r="AC53" s="150"/>
      <c r="AD53" s="150"/>
      <c r="AE53" s="150"/>
      <c r="AF53" s="150"/>
      <c r="AG53" s="150" t="s">
        <v>167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66" t="s">
        <v>648</v>
      </c>
      <c r="D54" s="267"/>
      <c r="E54" s="267"/>
      <c r="F54" s="267"/>
      <c r="G54" s="26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169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193" t="s">
        <v>297</v>
      </c>
      <c r="D55" s="162"/>
      <c r="E55" s="163"/>
      <c r="F55" s="164"/>
      <c r="G55" s="164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68" t="s">
        <v>658</v>
      </c>
      <c r="D56" s="269"/>
      <c r="E56" s="269"/>
      <c r="F56" s="269"/>
      <c r="G56" s="269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169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68" t="s">
        <v>650</v>
      </c>
      <c r="D57" s="269"/>
      <c r="E57" s="269"/>
      <c r="F57" s="269"/>
      <c r="G57" s="269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6">
        <v>12</v>
      </c>
      <c r="B58" s="177" t="s">
        <v>646</v>
      </c>
      <c r="C58" s="190" t="s">
        <v>647</v>
      </c>
      <c r="D58" s="178" t="s">
        <v>282</v>
      </c>
      <c r="E58" s="179">
        <v>0.75</v>
      </c>
      <c r="F58" s="180"/>
      <c r="G58" s="181">
        <f>ROUND(E58*F58,2)</f>
        <v>0</v>
      </c>
      <c r="H58" s="161">
        <v>1071.49</v>
      </c>
      <c r="I58" s="160">
        <f>ROUND(E58*H58,2)</f>
        <v>803.62</v>
      </c>
      <c r="J58" s="161">
        <v>536.51</v>
      </c>
      <c r="K58" s="160">
        <f>ROUND(E58*J58,2)</f>
        <v>402.38</v>
      </c>
      <c r="L58" s="160">
        <v>21</v>
      </c>
      <c r="M58" s="160">
        <f>G58*(1+L58/100)</f>
        <v>0</v>
      </c>
      <c r="N58" s="159">
        <v>2.9099999999999998E-3</v>
      </c>
      <c r="O58" s="159">
        <f>ROUND(E58*N58,2)</f>
        <v>0</v>
      </c>
      <c r="P58" s="159">
        <v>0</v>
      </c>
      <c r="Q58" s="159">
        <f>ROUND(E58*P58,2)</f>
        <v>0</v>
      </c>
      <c r="R58" s="160"/>
      <c r="S58" s="160" t="s">
        <v>164</v>
      </c>
      <c r="T58" s="160" t="s">
        <v>164</v>
      </c>
      <c r="U58" s="160">
        <v>0.81</v>
      </c>
      <c r="V58" s="160">
        <f>ROUND(E58*U58,2)</f>
        <v>0.61</v>
      </c>
      <c r="W58" s="160"/>
      <c r="X58" s="160" t="s">
        <v>165</v>
      </c>
      <c r="Y58" s="160" t="s">
        <v>166</v>
      </c>
      <c r="Z58" s="150"/>
      <c r="AA58" s="150"/>
      <c r="AB58" s="150"/>
      <c r="AC58" s="150"/>
      <c r="AD58" s="150"/>
      <c r="AE58" s="150"/>
      <c r="AF58" s="150"/>
      <c r="AG58" s="150" t="s">
        <v>167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266" t="s">
        <v>648</v>
      </c>
      <c r="D59" s="267"/>
      <c r="E59" s="267"/>
      <c r="F59" s="267"/>
      <c r="G59" s="267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93" t="s">
        <v>297</v>
      </c>
      <c r="D60" s="162"/>
      <c r="E60" s="163"/>
      <c r="F60" s="164"/>
      <c r="G60" s="164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68" t="s">
        <v>659</v>
      </c>
      <c r="D61" s="269"/>
      <c r="E61" s="269"/>
      <c r="F61" s="269"/>
      <c r="G61" s="269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68" t="s">
        <v>650</v>
      </c>
      <c r="D62" s="269"/>
      <c r="E62" s="269"/>
      <c r="F62" s="269"/>
      <c r="G62" s="269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13</v>
      </c>
      <c r="B63" s="177" t="s">
        <v>646</v>
      </c>
      <c r="C63" s="190" t="s">
        <v>647</v>
      </c>
      <c r="D63" s="178" t="s">
        <v>282</v>
      </c>
      <c r="E63" s="179">
        <v>4.2</v>
      </c>
      <c r="F63" s="180"/>
      <c r="G63" s="181">
        <f>ROUND(E63*F63,2)</f>
        <v>0</v>
      </c>
      <c r="H63" s="161">
        <v>1071.49</v>
      </c>
      <c r="I63" s="160">
        <f>ROUND(E63*H63,2)</f>
        <v>4500.26</v>
      </c>
      <c r="J63" s="161">
        <v>536.51</v>
      </c>
      <c r="K63" s="160">
        <f>ROUND(E63*J63,2)</f>
        <v>2253.34</v>
      </c>
      <c r="L63" s="160">
        <v>21</v>
      </c>
      <c r="M63" s="160">
        <f>G63*(1+L63/100)</f>
        <v>0</v>
      </c>
      <c r="N63" s="159">
        <v>2.9099999999999998E-3</v>
      </c>
      <c r="O63" s="159">
        <f>ROUND(E63*N63,2)</f>
        <v>0.01</v>
      </c>
      <c r="P63" s="159">
        <v>0</v>
      </c>
      <c r="Q63" s="159">
        <f>ROUND(E63*P63,2)</f>
        <v>0</v>
      </c>
      <c r="R63" s="160"/>
      <c r="S63" s="160" t="s">
        <v>164</v>
      </c>
      <c r="T63" s="160" t="s">
        <v>164</v>
      </c>
      <c r="U63" s="160">
        <v>0.81</v>
      </c>
      <c r="V63" s="160">
        <f>ROUND(E63*U63,2)</f>
        <v>3.4</v>
      </c>
      <c r="W63" s="160"/>
      <c r="X63" s="160" t="s">
        <v>165</v>
      </c>
      <c r="Y63" s="160" t="s">
        <v>166</v>
      </c>
      <c r="Z63" s="150"/>
      <c r="AA63" s="150"/>
      <c r="AB63" s="150"/>
      <c r="AC63" s="150"/>
      <c r="AD63" s="150"/>
      <c r="AE63" s="150"/>
      <c r="AF63" s="150"/>
      <c r="AG63" s="150" t="s">
        <v>167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66" t="s">
        <v>648</v>
      </c>
      <c r="D64" s="267"/>
      <c r="E64" s="267"/>
      <c r="F64" s="267"/>
      <c r="G64" s="26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93" t="s">
        <v>297</v>
      </c>
      <c r="D65" s="162"/>
      <c r="E65" s="163"/>
      <c r="F65" s="164"/>
      <c r="G65" s="164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169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68" t="s">
        <v>660</v>
      </c>
      <c r="D66" s="269"/>
      <c r="E66" s="269"/>
      <c r="F66" s="269"/>
      <c r="G66" s="269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169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68" t="s">
        <v>650</v>
      </c>
      <c r="D67" s="269"/>
      <c r="E67" s="269"/>
      <c r="F67" s="269"/>
      <c r="G67" s="269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191" t="s">
        <v>661</v>
      </c>
      <c r="D68" s="165"/>
      <c r="E68" s="166">
        <v>4.2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171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6">
        <v>14</v>
      </c>
      <c r="B69" s="177" t="s">
        <v>646</v>
      </c>
      <c r="C69" s="190" t="s">
        <v>647</v>
      </c>
      <c r="D69" s="178" t="s">
        <v>282</v>
      </c>
      <c r="E69" s="179">
        <v>3</v>
      </c>
      <c r="F69" s="180"/>
      <c r="G69" s="181">
        <f>ROUND(E69*F69,2)</f>
        <v>0</v>
      </c>
      <c r="H69" s="161">
        <v>1071.49</v>
      </c>
      <c r="I69" s="160">
        <f>ROUND(E69*H69,2)</f>
        <v>3214.47</v>
      </c>
      <c r="J69" s="161">
        <v>536.51</v>
      </c>
      <c r="K69" s="160">
        <f>ROUND(E69*J69,2)</f>
        <v>1609.53</v>
      </c>
      <c r="L69" s="160">
        <v>21</v>
      </c>
      <c r="M69" s="160">
        <f>G69*(1+L69/100)</f>
        <v>0</v>
      </c>
      <c r="N69" s="159">
        <v>2.9099999999999998E-3</v>
      </c>
      <c r="O69" s="159">
        <f>ROUND(E69*N69,2)</f>
        <v>0.01</v>
      </c>
      <c r="P69" s="159">
        <v>0</v>
      </c>
      <c r="Q69" s="159">
        <f>ROUND(E69*P69,2)</f>
        <v>0</v>
      </c>
      <c r="R69" s="160"/>
      <c r="S69" s="160" t="s">
        <v>164</v>
      </c>
      <c r="T69" s="160" t="s">
        <v>164</v>
      </c>
      <c r="U69" s="160">
        <v>0.81</v>
      </c>
      <c r="V69" s="160">
        <f>ROUND(E69*U69,2)</f>
        <v>2.4300000000000002</v>
      </c>
      <c r="W69" s="160"/>
      <c r="X69" s="160" t="s">
        <v>165</v>
      </c>
      <c r="Y69" s="160" t="s">
        <v>166</v>
      </c>
      <c r="Z69" s="150"/>
      <c r="AA69" s="150"/>
      <c r="AB69" s="150"/>
      <c r="AC69" s="150"/>
      <c r="AD69" s="150"/>
      <c r="AE69" s="150"/>
      <c r="AF69" s="150"/>
      <c r="AG69" s="150" t="s">
        <v>167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66" t="s">
        <v>648</v>
      </c>
      <c r="D70" s="267"/>
      <c r="E70" s="267"/>
      <c r="F70" s="267"/>
      <c r="G70" s="26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193" t="s">
        <v>297</v>
      </c>
      <c r="D71" s="162"/>
      <c r="E71" s="163"/>
      <c r="F71" s="164"/>
      <c r="G71" s="164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3" x14ac:dyDescent="0.2">
      <c r="A72" s="157"/>
      <c r="B72" s="158"/>
      <c r="C72" s="268" t="s">
        <v>662</v>
      </c>
      <c r="D72" s="269"/>
      <c r="E72" s="269"/>
      <c r="F72" s="269"/>
      <c r="G72" s="269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268" t="s">
        <v>650</v>
      </c>
      <c r="D73" s="269"/>
      <c r="E73" s="269"/>
      <c r="F73" s="269"/>
      <c r="G73" s="269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191" t="s">
        <v>663</v>
      </c>
      <c r="D74" s="165"/>
      <c r="E74" s="166">
        <v>3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171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15</v>
      </c>
      <c r="B75" s="177" t="s">
        <v>646</v>
      </c>
      <c r="C75" s="190" t="s">
        <v>647</v>
      </c>
      <c r="D75" s="178" t="s">
        <v>282</v>
      </c>
      <c r="E75" s="179">
        <v>3.6</v>
      </c>
      <c r="F75" s="180"/>
      <c r="G75" s="181">
        <f>ROUND(E75*F75,2)</f>
        <v>0</v>
      </c>
      <c r="H75" s="161">
        <v>1071.49</v>
      </c>
      <c r="I75" s="160">
        <f>ROUND(E75*H75,2)</f>
        <v>3857.36</v>
      </c>
      <c r="J75" s="161">
        <v>536.51</v>
      </c>
      <c r="K75" s="160">
        <f>ROUND(E75*J75,2)</f>
        <v>1931.44</v>
      </c>
      <c r="L75" s="160">
        <v>21</v>
      </c>
      <c r="M75" s="160">
        <f>G75*(1+L75/100)</f>
        <v>0</v>
      </c>
      <c r="N75" s="159">
        <v>2.9099999999999998E-3</v>
      </c>
      <c r="O75" s="159">
        <f>ROUND(E75*N75,2)</f>
        <v>0.01</v>
      </c>
      <c r="P75" s="159">
        <v>0</v>
      </c>
      <c r="Q75" s="159">
        <f>ROUND(E75*P75,2)</f>
        <v>0</v>
      </c>
      <c r="R75" s="160"/>
      <c r="S75" s="160" t="s">
        <v>164</v>
      </c>
      <c r="T75" s="160" t="s">
        <v>164</v>
      </c>
      <c r="U75" s="160">
        <v>0.81</v>
      </c>
      <c r="V75" s="160">
        <f>ROUND(E75*U75,2)</f>
        <v>2.92</v>
      </c>
      <c r="W75" s="160"/>
      <c r="X75" s="160" t="s">
        <v>165</v>
      </c>
      <c r="Y75" s="160" t="s">
        <v>166</v>
      </c>
      <c r="Z75" s="150"/>
      <c r="AA75" s="150"/>
      <c r="AB75" s="150"/>
      <c r="AC75" s="150"/>
      <c r="AD75" s="150"/>
      <c r="AE75" s="150"/>
      <c r="AF75" s="150"/>
      <c r="AG75" s="150" t="s">
        <v>167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266" t="s">
        <v>648</v>
      </c>
      <c r="D76" s="267"/>
      <c r="E76" s="267"/>
      <c r="F76" s="267"/>
      <c r="G76" s="267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3" t="s">
        <v>297</v>
      </c>
      <c r="D77" s="162"/>
      <c r="E77" s="163"/>
      <c r="F77" s="164"/>
      <c r="G77" s="164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268" t="s">
        <v>664</v>
      </c>
      <c r="D78" s="269"/>
      <c r="E78" s="269"/>
      <c r="F78" s="269"/>
      <c r="G78" s="269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 x14ac:dyDescent="0.2">
      <c r="A79" s="157"/>
      <c r="B79" s="158"/>
      <c r="C79" s="268" t="s">
        <v>650</v>
      </c>
      <c r="D79" s="269"/>
      <c r="E79" s="269"/>
      <c r="F79" s="269"/>
      <c r="G79" s="269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2" x14ac:dyDescent="0.2">
      <c r="A80" s="157"/>
      <c r="B80" s="158"/>
      <c r="C80" s="191" t="s">
        <v>665</v>
      </c>
      <c r="D80" s="165"/>
      <c r="E80" s="166">
        <v>3.6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171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6">
        <v>16</v>
      </c>
      <c r="B81" s="177" t="s">
        <v>666</v>
      </c>
      <c r="C81" s="190" t="s">
        <v>667</v>
      </c>
      <c r="D81" s="178" t="s">
        <v>282</v>
      </c>
      <c r="E81" s="179">
        <v>3.1</v>
      </c>
      <c r="F81" s="180"/>
      <c r="G81" s="181">
        <f>ROUND(E81*F81,2)</f>
        <v>0</v>
      </c>
      <c r="H81" s="161">
        <v>900</v>
      </c>
      <c r="I81" s="160">
        <f>ROUND(E81*H81,2)</f>
        <v>2790</v>
      </c>
      <c r="J81" s="161">
        <v>0</v>
      </c>
      <c r="K81" s="160">
        <f>ROUND(E81*J81,2)</f>
        <v>0</v>
      </c>
      <c r="L81" s="160">
        <v>21</v>
      </c>
      <c r="M81" s="160">
        <f>G81*(1+L81/100)</f>
        <v>0</v>
      </c>
      <c r="N81" s="159">
        <v>3.0999999999999999E-3</v>
      </c>
      <c r="O81" s="159">
        <f>ROUND(E81*N81,2)</f>
        <v>0.01</v>
      </c>
      <c r="P81" s="159">
        <v>0</v>
      </c>
      <c r="Q81" s="159">
        <f>ROUND(E81*P81,2)</f>
        <v>0</v>
      </c>
      <c r="R81" s="160"/>
      <c r="S81" s="160" t="s">
        <v>206</v>
      </c>
      <c r="T81" s="160" t="s">
        <v>207</v>
      </c>
      <c r="U81" s="160">
        <v>0.59</v>
      </c>
      <c r="V81" s="160">
        <f>ROUND(E81*U81,2)</f>
        <v>1.83</v>
      </c>
      <c r="W81" s="160"/>
      <c r="X81" s="160" t="s">
        <v>420</v>
      </c>
      <c r="Y81" s="160" t="s">
        <v>166</v>
      </c>
      <c r="Z81" s="150"/>
      <c r="AA81" s="150"/>
      <c r="AB81" s="150"/>
      <c r="AC81" s="150"/>
      <c r="AD81" s="150"/>
      <c r="AE81" s="150"/>
      <c r="AF81" s="150"/>
      <c r="AG81" s="150" t="s">
        <v>421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266" t="s">
        <v>648</v>
      </c>
      <c r="D82" s="267"/>
      <c r="E82" s="267"/>
      <c r="F82" s="267"/>
      <c r="G82" s="267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3" t="s">
        <v>297</v>
      </c>
      <c r="D83" s="162"/>
      <c r="E83" s="163"/>
      <c r="F83" s="164"/>
      <c r="G83" s="164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268" t="s">
        <v>668</v>
      </c>
      <c r="D84" s="269"/>
      <c r="E84" s="269"/>
      <c r="F84" s="269"/>
      <c r="G84" s="269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268" t="s">
        <v>650</v>
      </c>
      <c r="D85" s="269"/>
      <c r="E85" s="269"/>
      <c r="F85" s="269"/>
      <c r="G85" s="269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76">
        <v>17</v>
      </c>
      <c r="B86" s="177" t="s">
        <v>669</v>
      </c>
      <c r="C86" s="190" t="s">
        <v>667</v>
      </c>
      <c r="D86" s="178" t="s">
        <v>282</v>
      </c>
      <c r="E86" s="179">
        <v>2.8</v>
      </c>
      <c r="F86" s="180"/>
      <c r="G86" s="181">
        <f>ROUND(E86*F86,2)</f>
        <v>0</v>
      </c>
      <c r="H86" s="161">
        <v>900</v>
      </c>
      <c r="I86" s="160">
        <f>ROUND(E86*H86,2)</f>
        <v>2520</v>
      </c>
      <c r="J86" s="161">
        <v>0</v>
      </c>
      <c r="K86" s="160">
        <f>ROUND(E86*J86,2)</f>
        <v>0</v>
      </c>
      <c r="L86" s="160">
        <v>21</v>
      </c>
      <c r="M86" s="160">
        <f>G86*(1+L86/100)</f>
        <v>0</v>
      </c>
      <c r="N86" s="159">
        <v>3.0999999999999999E-3</v>
      </c>
      <c r="O86" s="159">
        <f>ROUND(E86*N86,2)</f>
        <v>0.01</v>
      </c>
      <c r="P86" s="159">
        <v>0</v>
      </c>
      <c r="Q86" s="159">
        <f>ROUND(E86*P86,2)</f>
        <v>0</v>
      </c>
      <c r="R86" s="160"/>
      <c r="S86" s="160" t="s">
        <v>206</v>
      </c>
      <c r="T86" s="160" t="s">
        <v>207</v>
      </c>
      <c r="U86" s="160">
        <v>0.59</v>
      </c>
      <c r="V86" s="160">
        <f>ROUND(E86*U86,2)</f>
        <v>1.65</v>
      </c>
      <c r="W86" s="160"/>
      <c r="X86" s="160" t="s">
        <v>420</v>
      </c>
      <c r="Y86" s="160" t="s">
        <v>166</v>
      </c>
      <c r="Z86" s="150"/>
      <c r="AA86" s="150"/>
      <c r="AB86" s="150"/>
      <c r="AC86" s="150"/>
      <c r="AD86" s="150"/>
      <c r="AE86" s="150"/>
      <c r="AF86" s="150"/>
      <c r="AG86" s="150" t="s">
        <v>421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66" t="s">
        <v>648</v>
      </c>
      <c r="D87" s="267"/>
      <c r="E87" s="267"/>
      <c r="F87" s="267"/>
      <c r="G87" s="26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169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93" t="s">
        <v>297</v>
      </c>
      <c r="D88" s="162"/>
      <c r="E88" s="163"/>
      <c r="F88" s="164"/>
      <c r="G88" s="164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268" t="s">
        <v>670</v>
      </c>
      <c r="D89" s="269"/>
      <c r="E89" s="269"/>
      <c r="F89" s="269"/>
      <c r="G89" s="269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268" t="s">
        <v>650</v>
      </c>
      <c r="D90" s="269"/>
      <c r="E90" s="269"/>
      <c r="F90" s="269"/>
      <c r="G90" s="269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76">
        <v>18</v>
      </c>
      <c r="B91" s="177" t="s">
        <v>671</v>
      </c>
      <c r="C91" s="190" t="s">
        <v>667</v>
      </c>
      <c r="D91" s="178" t="s">
        <v>282</v>
      </c>
      <c r="E91" s="179">
        <v>1.9</v>
      </c>
      <c r="F91" s="180"/>
      <c r="G91" s="181">
        <f>ROUND(E91*F91,2)</f>
        <v>0</v>
      </c>
      <c r="H91" s="161">
        <v>900</v>
      </c>
      <c r="I91" s="160">
        <f>ROUND(E91*H91,2)</f>
        <v>1710</v>
      </c>
      <c r="J91" s="161">
        <v>0</v>
      </c>
      <c r="K91" s="160">
        <f>ROUND(E91*J91,2)</f>
        <v>0</v>
      </c>
      <c r="L91" s="160">
        <v>21</v>
      </c>
      <c r="M91" s="160">
        <f>G91*(1+L91/100)</f>
        <v>0</v>
      </c>
      <c r="N91" s="159">
        <v>3.0999999999999999E-3</v>
      </c>
      <c r="O91" s="159">
        <f>ROUND(E91*N91,2)</f>
        <v>0.01</v>
      </c>
      <c r="P91" s="159">
        <v>0</v>
      </c>
      <c r="Q91" s="159">
        <f>ROUND(E91*P91,2)</f>
        <v>0</v>
      </c>
      <c r="R91" s="160"/>
      <c r="S91" s="160" t="s">
        <v>206</v>
      </c>
      <c r="T91" s="160" t="s">
        <v>207</v>
      </c>
      <c r="U91" s="160">
        <v>0.59</v>
      </c>
      <c r="V91" s="160">
        <f>ROUND(E91*U91,2)</f>
        <v>1.1200000000000001</v>
      </c>
      <c r="W91" s="160"/>
      <c r="X91" s="160" t="s">
        <v>420</v>
      </c>
      <c r="Y91" s="160" t="s">
        <v>166</v>
      </c>
      <c r="Z91" s="150"/>
      <c r="AA91" s="150"/>
      <c r="AB91" s="150"/>
      <c r="AC91" s="150"/>
      <c r="AD91" s="150"/>
      <c r="AE91" s="150"/>
      <c r="AF91" s="150"/>
      <c r="AG91" s="150" t="s">
        <v>421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66" t="s">
        <v>648</v>
      </c>
      <c r="D92" s="267"/>
      <c r="E92" s="267"/>
      <c r="F92" s="267"/>
      <c r="G92" s="267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93" t="s">
        <v>297</v>
      </c>
      <c r="D93" s="162"/>
      <c r="E93" s="163"/>
      <c r="F93" s="164"/>
      <c r="G93" s="164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268" t="s">
        <v>672</v>
      </c>
      <c r="D94" s="269"/>
      <c r="E94" s="269"/>
      <c r="F94" s="269"/>
      <c r="G94" s="269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">
      <c r="A95" s="157"/>
      <c r="B95" s="158"/>
      <c r="C95" s="268" t="s">
        <v>650</v>
      </c>
      <c r="D95" s="269"/>
      <c r="E95" s="269"/>
      <c r="F95" s="269"/>
      <c r="G95" s="269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76">
        <v>19</v>
      </c>
      <c r="B96" s="177" t="s">
        <v>673</v>
      </c>
      <c r="C96" s="190" t="s">
        <v>667</v>
      </c>
      <c r="D96" s="178" t="s">
        <v>282</v>
      </c>
      <c r="E96" s="179">
        <v>2.2000000000000002</v>
      </c>
      <c r="F96" s="180"/>
      <c r="G96" s="181">
        <f>ROUND(E96*F96,2)</f>
        <v>0</v>
      </c>
      <c r="H96" s="161">
        <v>900</v>
      </c>
      <c r="I96" s="160">
        <f>ROUND(E96*H96,2)</f>
        <v>1980</v>
      </c>
      <c r="J96" s="161">
        <v>0</v>
      </c>
      <c r="K96" s="160">
        <f>ROUND(E96*J96,2)</f>
        <v>0</v>
      </c>
      <c r="L96" s="160">
        <v>21</v>
      </c>
      <c r="M96" s="160">
        <f>G96*(1+L96/100)</f>
        <v>0</v>
      </c>
      <c r="N96" s="159">
        <v>3.0999999999999999E-3</v>
      </c>
      <c r="O96" s="159">
        <f>ROUND(E96*N96,2)</f>
        <v>0.01</v>
      </c>
      <c r="P96" s="159">
        <v>0</v>
      </c>
      <c r="Q96" s="159">
        <f>ROUND(E96*P96,2)</f>
        <v>0</v>
      </c>
      <c r="R96" s="160"/>
      <c r="S96" s="160" t="s">
        <v>206</v>
      </c>
      <c r="T96" s="160" t="s">
        <v>207</v>
      </c>
      <c r="U96" s="160">
        <v>0.59</v>
      </c>
      <c r="V96" s="160">
        <f>ROUND(E96*U96,2)</f>
        <v>1.3</v>
      </c>
      <c r="W96" s="160"/>
      <c r="X96" s="160" t="s">
        <v>420</v>
      </c>
      <c r="Y96" s="160" t="s">
        <v>166</v>
      </c>
      <c r="Z96" s="150"/>
      <c r="AA96" s="150"/>
      <c r="AB96" s="150"/>
      <c r="AC96" s="150"/>
      <c r="AD96" s="150"/>
      <c r="AE96" s="150"/>
      <c r="AF96" s="150"/>
      <c r="AG96" s="150" t="s">
        <v>421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66" t="s">
        <v>648</v>
      </c>
      <c r="D97" s="267"/>
      <c r="E97" s="267"/>
      <c r="F97" s="267"/>
      <c r="G97" s="26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3" t="s">
        <v>297</v>
      </c>
      <c r="D98" s="162"/>
      <c r="E98" s="163"/>
      <c r="F98" s="164"/>
      <c r="G98" s="164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268" t="s">
        <v>674</v>
      </c>
      <c r="D99" s="269"/>
      <c r="E99" s="269"/>
      <c r="F99" s="269"/>
      <c r="G99" s="269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169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">
      <c r="A100" s="157"/>
      <c r="B100" s="158"/>
      <c r="C100" s="268" t="s">
        <v>650</v>
      </c>
      <c r="D100" s="269"/>
      <c r="E100" s="269"/>
      <c r="F100" s="269"/>
      <c r="G100" s="269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169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191" t="s">
        <v>675</v>
      </c>
      <c r="D101" s="165"/>
      <c r="E101" s="166">
        <v>2.2000000000000002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171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6">
        <v>20</v>
      </c>
      <c r="B102" s="177" t="s">
        <v>676</v>
      </c>
      <c r="C102" s="190" t="s">
        <v>677</v>
      </c>
      <c r="D102" s="178" t="s">
        <v>282</v>
      </c>
      <c r="E102" s="179">
        <v>3.3</v>
      </c>
      <c r="F102" s="180"/>
      <c r="G102" s="181">
        <f>ROUND(E102*F102,2)</f>
        <v>0</v>
      </c>
      <c r="H102" s="161">
        <v>700</v>
      </c>
      <c r="I102" s="160">
        <f>ROUND(E102*H102,2)</f>
        <v>2310</v>
      </c>
      <c r="J102" s="161">
        <v>0</v>
      </c>
      <c r="K102" s="160">
        <f>ROUND(E102*J102,2)</f>
        <v>0</v>
      </c>
      <c r="L102" s="160">
        <v>21</v>
      </c>
      <c r="M102" s="160">
        <f>G102*(1+L102/100)</f>
        <v>0</v>
      </c>
      <c r="N102" s="159">
        <v>3.0999999999999999E-3</v>
      </c>
      <c r="O102" s="159">
        <f>ROUND(E102*N102,2)</f>
        <v>0.01</v>
      </c>
      <c r="P102" s="159">
        <v>0</v>
      </c>
      <c r="Q102" s="159">
        <f>ROUND(E102*P102,2)</f>
        <v>0</v>
      </c>
      <c r="R102" s="160"/>
      <c r="S102" s="160" t="s">
        <v>206</v>
      </c>
      <c r="T102" s="160" t="s">
        <v>207</v>
      </c>
      <c r="U102" s="160">
        <v>0.59</v>
      </c>
      <c r="V102" s="160">
        <f>ROUND(E102*U102,2)</f>
        <v>1.95</v>
      </c>
      <c r="W102" s="160"/>
      <c r="X102" s="160" t="s">
        <v>420</v>
      </c>
      <c r="Y102" s="160" t="s">
        <v>166</v>
      </c>
      <c r="Z102" s="150"/>
      <c r="AA102" s="150"/>
      <c r="AB102" s="150"/>
      <c r="AC102" s="150"/>
      <c r="AD102" s="150"/>
      <c r="AE102" s="150"/>
      <c r="AF102" s="150"/>
      <c r="AG102" s="150" t="s">
        <v>421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266" t="s">
        <v>648</v>
      </c>
      <c r="D103" s="267"/>
      <c r="E103" s="267"/>
      <c r="F103" s="267"/>
      <c r="G103" s="267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3" x14ac:dyDescent="0.2">
      <c r="A104" s="157"/>
      <c r="B104" s="158"/>
      <c r="C104" s="193" t="s">
        <v>297</v>
      </c>
      <c r="D104" s="162"/>
      <c r="E104" s="163"/>
      <c r="F104" s="164"/>
      <c r="G104" s="164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169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268" t="s">
        <v>678</v>
      </c>
      <c r="D105" s="269"/>
      <c r="E105" s="269"/>
      <c r="F105" s="269"/>
      <c r="G105" s="269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169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 x14ac:dyDescent="0.2">
      <c r="A106" s="157"/>
      <c r="B106" s="158"/>
      <c r="C106" s="268" t="s">
        <v>650</v>
      </c>
      <c r="D106" s="269"/>
      <c r="E106" s="269"/>
      <c r="F106" s="269"/>
      <c r="G106" s="269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169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82">
        <v>21</v>
      </c>
      <c r="B107" s="183" t="s">
        <v>679</v>
      </c>
      <c r="C107" s="192" t="s">
        <v>680</v>
      </c>
      <c r="D107" s="184" t="s">
        <v>214</v>
      </c>
      <c r="E107" s="185">
        <v>0.34588000000000002</v>
      </c>
      <c r="F107" s="186"/>
      <c r="G107" s="187">
        <f>ROUND(E107*F107,2)</f>
        <v>0</v>
      </c>
      <c r="H107" s="161">
        <v>0</v>
      </c>
      <c r="I107" s="160">
        <f>ROUND(E107*H107,2)</f>
        <v>0</v>
      </c>
      <c r="J107" s="161">
        <v>2350</v>
      </c>
      <c r="K107" s="160">
        <f>ROUND(E107*J107,2)</f>
        <v>812.82</v>
      </c>
      <c r="L107" s="160">
        <v>21</v>
      </c>
      <c r="M107" s="160">
        <f>G107*(1+L107/100)</f>
        <v>0</v>
      </c>
      <c r="N107" s="159">
        <v>0</v>
      </c>
      <c r="O107" s="159">
        <f>ROUND(E107*N107,2)</f>
        <v>0</v>
      </c>
      <c r="P107" s="159">
        <v>0</v>
      </c>
      <c r="Q107" s="159">
        <f>ROUND(E107*P107,2)</f>
        <v>0</v>
      </c>
      <c r="R107" s="160"/>
      <c r="S107" s="160" t="s">
        <v>164</v>
      </c>
      <c r="T107" s="160" t="s">
        <v>164</v>
      </c>
      <c r="U107" s="160">
        <v>4.82</v>
      </c>
      <c r="V107" s="160">
        <f>ROUND(E107*U107,2)</f>
        <v>1.67</v>
      </c>
      <c r="W107" s="160"/>
      <c r="X107" s="160" t="s">
        <v>352</v>
      </c>
      <c r="Y107" s="160" t="s">
        <v>166</v>
      </c>
      <c r="Z107" s="150"/>
      <c r="AA107" s="150"/>
      <c r="AB107" s="150"/>
      <c r="AC107" s="150"/>
      <c r="AD107" s="150"/>
      <c r="AE107" s="150"/>
      <c r="AF107" s="150"/>
      <c r="AG107" s="150" t="s">
        <v>353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169" t="s">
        <v>159</v>
      </c>
      <c r="B108" s="170" t="s">
        <v>116</v>
      </c>
      <c r="C108" s="189" t="s">
        <v>117</v>
      </c>
      <c r="D108" s="171"/>
      <c r="E108" s="172"/>
      <c r="F108" s="173"/>
      <c r="G108" s="174">
        <f>SUMIF(AG109:AG215,"&lt;&gt;NOR",G109:G215)</f>
        <v>0</v>
      </c>
      <c r="H108" s="168"/>
      <c r="I108" s="168">
        <f>SUM(I109:I215)</f>
        <v>4014052.5200000005</v>
      </c>
      <c r="J108" s="168"/>
      <c r="K108" s="168">
        <f>SUM(K109:K215)</f>
        <v>270870.55</v>
      </c>
      <c r="L108" s="168"/>
      <c r="M108" s="168">
        <f>SUM(M109:M215)</f>
        <v>0</v>
      </c>
      <c r="N108" s="167"/>
      <c r="O108" s="167">
        <f>SUM(O109:O215)</f>
        <v>0</v>
      </c>
      <c r="P108" s="167"/>
      <c r="Q108" s="167">
        <f>SUM(Q109:Q215)</f>
        <v>0</v>
      </c>
      <c r="R108" s="168"/>
      <c r="S108" s="168"/>
      <c r="T108" s="168"/>
      <c r="U108" s="168"/>
      <c r="V108" s="168">
        <f>SUM(V109:V215)</f>
        <v>16.600000000000001</v>
      </c>
      <c r="W108" s="168"/>
      <c r="X108" s="168"/>
      <c r="Y108" s="168"/>
      <c r="AG108" t="s">
        <v>160</v>
      </c>
    </row>
    <row r="109" spans="1:60" outlineLevel="1" x14ac:dyDescent="0.2">
      <c r="A109" s="176">
        <v>22</v>
      </c>
      <c r="B109" s="177" t="s">
        <v>681</v>
      </c>
      <c r="C109" s="190" t="s">
        <v>682</v>
      </c>
      <c r="D109" s="178" t="s">
        <v>214</v>
      </c>
      <c r="E109" s="179">
        <v>5.5949999999999998</v>
      </c>
      <c r="F109" s="180"/>
      <c r="G109" s="181">
        <f>ROUND(E109*F109,2)</f>
        <v>0</v>
      </c>
      <c r="H109" s="161">
        <v>0</v>
      </c>
      <c r="I109" s="160">
        <f>ROUND(E109*H109,2)</f>
        <v>0</v>
      </c>
      <c r="J109" s="161">
        <v>1340</v>
      </c>
      <c r="K109" s="160">
        <f>ROUND(E109*J109,2)</f>
        <v>7497.3</v>
      </c>
      <c r="L109" s="160">
        <v>21</v>
      </c>
      <c r="M109" s="160">
        <f>G109*(1+L109/100)</f>
        <v>0</v>
      </c>
      <c r="N109" s="159">
        <v>0</v>
      </c>
      <c r="O109" s="159">
        <f>ROUND(E109*N109,2)</f>
        <v>0</v>
      </c>
      <c r="P109" s="159">
        <v>0</v>
      </c>
      <c r="Q109" s="159">
        <f>ROUND(E109*P109,2)</f>
        <v>0</v>
      </c>
      <c r="R109" s="160"/>
      <c r="S109" s="160" t="s">
        <v>164</v>
      </c>
      <c r="T109" s="160" t="s">
        <v>164</v>
      </c>
      <c r="U109" s="160">
        <v>2.4209999999999998</v>
      </c>
      <c r="V109" s="160">
        <f>ROUND(E109*U109,2)</f>
        <v>13.55</v>
      </c>
      <c r="W109" s="160"/>
      <c r="X109" s="160" t="s">
        <v>165</v>
      </c>
      <c r="Y109" s="160" t="s">
        <v>166</v>
      </c>
      <c r="Z109" s="150"/>
      <c r="AA109" s="150"/>
      <c r="AB109" s="150"/>
      <c r="AC109" s="150"/>
      <c r="AD109" s="150"/>
      <c r="AE109" s="150"/>
      <c r="AF109" s="150"/>
      <c r="AG109" s="150" t="s">
        <v>167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22.5" outlineLevel="2" x14ac:dyDescent="0.2">
      <c r="A110" s="157"/>
      <c r="B110" s="158"/>
      <c r="C110" s="191" t="s">
        <v>683</v>
      </c>
      <c r="D110" s="165"/>
      <c r="E110" s="166">
        <v>5.5949999999999998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171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82">
        <v>23</v>
      </c>
      <c r="B111" s="183" t="s">
        <v>684</v>
      </c>
      <c r="C111" s="192" t="s">
        <v>685</v>
      </c>
      <c r="D111" s="184" t="s">
        <v>279</v>
      </c>
      <c r="E111" s="185">
        <v>1</v>
      </c>
      <c r="F111" s="186"/>
      <c r="G111" s="187">
        <f>ROUND(E111*F111,2)</f>
        <v>0</v>
      </c>
      <c r="H111" s="161">
        <v>0</v>
      </c>
      <c r="I111" s="160">
        <f>ROUND(E111*H111,2)</f>
        <v>0</v>
      </c>
      <c r="J111" s="161">
        <v>145500</v>
      </c>
      <c r="K111" s="160">
        <f>ROUND(E111*J111,2)</f>
        <v>145500</v>
      </c>
      <c r="L111" s="160">
        <v>21</v>
      </c>
      <c r="M111" s="160">
        <f>G111*(1+L111/100)</f>
        <v>0</v>
      </c>
      <c r="N111" s="159">
        <v>1.65E-3</v>
      </c>
      <c r="O111" s="159">
        <f>ROUND(E111*N111,2)</f>
        <v>0</v>
      </c>
      <c r="P111" s="159">
        <v>0</v>
      </c>
      <c r="Q111" s="159">
        <f>ROUND(E111*P111,2)</f>
        <v>0</v>
      </c>
      <c r="R111" s="160"/>
      <c r="S111" s="160" t="s">
        <v>206</v>
      </c>
      <c r="T111" s="160" t="s">
        <v>207</v>
      </c>
      <c r="U111" s="160">
        <v>3.05</v>
      </c>
      <c r="V111" s="160">
        <f>ROUND(E111*U111,2)</f>
        <v>3.05</v>
      </c>
      <c r="W111" s="160"/>
      <c r="X111" s="160" t="s">
        <v>165</v>
      </c>
      <c r="Y111" s="160" t="s">
        <v>166</v>
      </c>
      <c r="Z111" s="150"/>
      <c r="AA111" s="150"/>
      <c r="AB111" s="150"/>
      <c r="AC111" s="150"/>
      <c r="AD111" s="150"/>
      <c r="AE111" s="150"/>
      <c r="AF111" s="150"/>
      <c r="AG111" s="150" t="s">
        <v>167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82">
        <v>24</v>
      </c>
      <c r="B112" s="183" t="s">
        <v>686</v>
      </c>
      <c r="C112" s="192" t="s">
        <v>687</v>
      </c>
      <c r="D112" s="184" t="s">
        <v>282</v>
      </c>
      <c r="E112" s="185">
        <v>894.55</v>
      </c>
      <c r="F112" s="186"/>
      <c r="G112" s="187">
        <f>ROUND(E112*F112,2)</f>
        <v>0</v>
      </c>
      <c r="H112" s="161">
        <v>0</v>
      </c>
      <c r="I112" s="160">
        <f>ROUND(E112*H112,2)</f>
        <v>0</v>
      </c>
      <c r="J112" s="161">
        <v>115</v>
      </c>
      <c r="K112" s="160">
        <f>ROUND(E112*J112,2)</f>
        <v>102873.25</v>
      </c>
      <c r="L112" s="160">
        <v>21</v>
      </c>
      <c r="M112" s="160">
        <f>G112*(1+L112/100)</f>
        <v>0</v>
      </c>
      <c r="N112" s="159">
        <v>0</v>
      </c>
      <c r="O112" s="159">
        <f>ROUND(E112*N112,2)</f>
        <v>0</v>
      </c>
      <c r="P112" s="159">
        <v>0</v>
      </c>
      <c r="Q112" s="159">
        <f>ROUND(E112*P112,2)</f>
        <v>0</v>
      </c>
      <c r="R112" s="160"/>
      <c r="S112" s="160" t="s">
        <v>206</v>
      </c>
      <c r="T112" s="160" t="s">
        <v>207</v>
      </c>
      <c r="U112" s="160">
        <v>0</v>
      </c>
      <c r="V112" s="160">
        <f>ROUND(E112*U112,2)</f>
        <v>0</v>
      </c>
      <c r="W112" s="160"/>
      <c r="X112" s="160" t="s">
        <v>165</v>
      </c>
      <c r="Y112" s="160" t="s">
        <v>166</v>
      </c>
      <c r="Z112" s="150"/>
      <c r="AA112" s="150"/>
      <c r="AB112" s="150"/>
      <c r="AC112" s="150"/>
      <c r="AD112" s="150"/>
      <c r="AE112" s="150"/>
      <c r="AF112" s="150"/>
      <c r="AG112" s="150" t="s">
        <v>167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82">
        <v>25</v>
      </c>
      <c r="B113" s="183" t="s">
        <v>688</v>
      </c>
      <c r="C113" s="192" t="s">
        <v>689</v>
      </c>
      <c r="D113" s="184" t="s">
        <v>279</v>
      </c>
      <c r="E113" s="185">
        <v>6</v>
      </c>
      <c r="F113" s="186"/>
      <c r="G113" s="187">
        <f>ROUND(E113*F113,2)</f>
        <v>0</v>
      </c>
      <c r="H113" s="161">
        <v>0</v>
      </c>
      <c r="I113" s="160">
        <f>ROUND(E113*H113,2)</f>
        <v>0</v>
      </c>
      <c r="J113" s="161">
        <v>2500</v>
      </c>
      <c r="K113" s="160">
        <f>ROUND(E113*J113,2)</f>
        <v>15000</v>
      </c>
      <c r="L113" s="160">
        <v>21</v>
      </c>
      <c r="M113" s="160">
        <f>G113*(1+L113/100)</f>
        <v>0</v>
      </c>
      <c r="N113" s="159">
        <v>0</v>
      </c>
      <c r="O113" s="159">
        <f>ROUND(E113*N113,2)</f>
        <v>0</v>
      </c>
      <c r="P113" s="159">
        <v>0</v>
      </c>
      <c r="Q113" s="159">
        <f>ROUND(E113*P113,2)</f>
        <v>0</v>
      </c>
      <c r="R113" s="160"/>
      <c r="S113" s="160" t="s">
        <v>206</v>
      </c>
      <c r="T113" s="160" t="s">
        <v>207</v>
      </c>
      <c r="U113" s="160">
        <v>0</v>
      </c>
      <c r="V113" s="160">
        <f>ROUND(E113*U113,2)</f>
        <v>0</v>
      </c>
      <c r="W113" s="160"/>
      <c r="X113" s="160" t="s">
        <v>165</v>
      </c>
      <c r="Y113" s="160" t="s">
        <v>166</v>
      </c>
      <c r="Z113" s="150"/>
      <c r="AA113" s="150"/>
      <c r="AB113" s="150"/>
      <c r="AC113" s="150"/>
      <c r="AD113" s="150"/>
      <c r="AE113" s="150"/>
      <c r="AF113" s="150"/>
      <c r="AG113" s="150" t="s">
        <v>167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6">
        <v>26</v>
      </c>
      <c r="B114" s="177" t="s">
        <v>690</v>
      </c>
      <c r="C114" s="190" t="s">
        <v>691</v>
      </c>
      <c r="D114" s="178" t="s">
        <v>279</v>
      </c>
      <c r="E114" s="179">
        <v>20</v>
      </c>
      <c r="F114" s="180"/>
      <c r="G114" s="181">
        <f>ROUND(E114*F114,2)</f>
        <v>0</v>
      </c>
      <c r="H114" s="161">
        <v>61077.7</v>
      </c>
      <c r="I114" s="160">
        <f>ROUND(E114*H114,2)</f>
        <v>1221554</v>
      </c>
      <c r="J114" s="161">
        <v>0</v>
      </c>
      <c r="K114" s="160">
        <f>ROUND(E114*J114,2)</f>
        <v>0</v>
      </c>
      <c r="L114" s="160">
        <v>21</v>
      </c>
      <c r="M114" s="160">
        <f>G114*(1+L114/100)</f>
        <v>0</v>
      </c>
      <c r="N114" s="159">
        <v>0</v>
      </c>
      <c r="O114" s="159">
        <f>ROUND(E114*N114,2)</f>
        <v>0</v>
      </c>
      <c r="P114" s="159">
        <v>0</v>
      </c>
      <c r="Q114" s="159">
        <f>ROUND(E114*P114,2)</f>
        <v>0</v>
      </c>
      <c r="R114" s="160"/>
      <c r="S114" s="160" t="s">
        <v>206</v>
      </c>
      <c r="T114" s="160" t="s">
        <v>207</v>
      </c>
      <c r="U114" s="160">
        <v>0</v>
      </c>
      <c r="V114" s="160">
        <f>ROUND(E114*U114,2)</f>
        <v>0</v>
      </c>
      <c r="W114" s="160"/>
      <c r="X114" s="160" t="s">
        <v>383</v>
      </c>
      <c r="Y114" s="160" t="s">
        <v>166</v>
      </c>
      <c r="Z114" s="150"/>
      <c r="AA114" s="150"/>
      <c r="AB114" s="150"/>
      <c r="AC114" s="150"/>
      <c r="AD114" s="150"/>
      <c r="AE114" s="150"/>
      <c r="AF114" s="150"/>
      <c r="AG114" s="150" t="s">
        <v>384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2" x14ac:dyDescent="0.2">
      <c r="A115" s="157"/>
      <c r="B115" s="158"/>
      <c r="C115" s="266" t="s">
        <v>692</v>
      </c>
      <c r="D115" s="267"/>
      <c r="E115" s="267"/>
      <c r="F115" s="267"/>
      <c r="G115" s="267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169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268" t="s">
        <v>693</v>
      </c>
      <c r="D116" s="269"/>
      <c r="E116" s="269"/>
      <c r="F116" s="269"/>
      <c r="G116" s="269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169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93" t="s">
        <v>297</v>
      </c>
      <c r="D117" s="162"/>
      <c r="E117" s="163"/>
      <c r="F117" s="164"/>
      <c r="G117" s="164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169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268" t="s">
        <v>694</v>
      </c>
      <c r="D118" s="269"/>
      <c r="E118" s="269"/>
      <c r="F118" s="269"/>
      <c r="G118" s="269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169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3" x14ac:dyDescent="0.2">
      <c r="A119" s="157"/>
      <c r="B119" s="158"/>
      <c r="C119" s="193" t="s">
        <v>297</v>
      </c>
      <c r="D119" s="162"/>
      <c r="E119" s="163"/>
      <c r="F119" s="164"/>
      <c r="G119" s="164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169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268" t="s">
        <v>695</v>
      </c>
      <c r="D120" s="269"/>
      <c r="E120" s="269"/>
      <c r="F120" s="269"/>
      <c r="G120" s="269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169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6">
        <v>27</v>
      </c>
      <c r="B121" s="177" t="s">
        <v>696</v>
      </c>
      <c r="C121" s="190" t="s">
        <v>691</v>
      </c>
      <c r="D121" s="178" t="s">
        <v>279</v>
      </c>
      <c r="E121" s="179">
        <v>12</v>
      </c>
      <c r="F121" s="180"/>
      <c r="G121" s="181">
        <f>ROUND(E121*F121,2)</f>
        <v>0</v>
      </c>
      <c r="H121" s="161">
        <v>57110.54</v>
      </c>
      <c r="I121" s="160">
        <f>ROUND(E121*H121,2)</f>
        <v>685326.48</v>
      </c>
      <c r="J121" s="161">
        <v>0</v>
      </c>
      <c r="K121" s="160">
        <f>ROUND(E121*J121,2)</f>
        <v>0</v>
      </c>
      <c r="L121" s="160">
        <v>21</v>
      </c>
      <c r="M121" s="160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60"/>
      <c r="S121" s="160" t="s">
        <v>206</v>
      </c>
      <c r="T121" s="160" t="s">
        <v>207</v>
      </c>
      <c r="U121" s="160">
        <v>0</v>
      </c>
      <c r="V121" s="160">
        <f>ROUND(E121*U121,2)</f>
        <v>0</v>
      </c>
      <c r="W121" s="160"/>
      <c r="X121" s="160" t="s">
        <v>383</v>
      </c>
      <c r="Y121" s="160" t="s">
        <v>166</v>
      </c>
      <c r="Z121" s="150"/>
      <c r="AA121" s="150"/>
      <c r="AB121" s="150"/>
      <c r="AC121" s="150"/>
      <c r="AD121" s="150"/>
      <c r="AE121" s="150"/>
      <c r="AF121" s="150"/>
      <c r="AG121" s="150" t="s">
        <v>384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2" x14ac:dyDescent="0.2">
      <c r="A122" s="157"/>
      <c r="B122" s="158"/>
      <c r="C122" s="266" t="s">
        <v>692</v>
      </c>
      <c r="D122" s="267"/>
      <c r="E122" s="267"/>
      <c r="F122" s="267"/>
      <c r="G122" s="267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169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268" t="s">
        <v>697</v>
      </c>
      <c r="D123" s="269"/>
      <c r="E123" s="269"/>
      <c r="F123" s="269"/>
      <c r="G123" s="269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169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93" t="s">
        <v>297</v>
      </c>
      <c r="D124" s="162"/>
      <c r="E124" s="163"/>
      <c r="F124" s="164"/>
      <c r="G124" s="164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169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">
      <c r="A125" s="157"/>
      <c r="B125" s="158"/>
      <c r="C125" s="268" t="s">
        <v>698</v>
      </c>
      <c r="D125" s="269"/>
      <c r="E125" s="269"/>
      <c r="F125" s="269"/>
      <c r="G125" s="269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169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3" t="s">
        <v>297</v>
      </c>
      <c r="D126" s="162"/>
      <c r="E126" s="163"/>
      <c r="F126" s="164"/>
      <c r="G126" s="164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169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268" t="s">
        <v>695</v>
      </c>
      <c r="D127" s="269"/>
      <c r="E127" s="269"/>
      <c r="F127" s="269"/>
      <c r="G127" s="269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169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6">
        <v>28</v>
      </c>
      <c r="B128" s="177" t="s">
        <v>699</v>
      </c>
      <c r="C128" s="190" t="s">
        <v>691</v>
      </c>
      <c r="D128" s="178" t="s">
        <v>279</v>
      </c>
      <c r="E128" s="179">
        <v>4</v>
      </c>
      <c r="F128" s="180"/>
      <c r="G128" s="181">
        <f>ROUND(E128*F128,2)</f>
        <v>0</v>
      </c>
      <c r="H128" s="161">
        <v>217154.86</v>
      </c>
      <c r="I128" s="160">
        <f>ROUND(E128*H128,2)</f>
        <v>868619.44</v>
      </c>
      <c r="J128" s="161">
        <v>0</v>
      </c>
      <c r="K128" s="160">
        <f>ROUND(E128*J128,2)</f>
        <v>0</v>
      </c>
      <c r="L128" s="160">
        <v>21</v>
      </c>
      <c r="M128" s="160">
        <f>G128*(1+L128/100)</f>
        <v>0</v>
      </c>
      <c r="N128" s="159">
        <v>0</v>
      </c>
      <c r="O128" s="159">
        <f>ROUND(E128*N128,2)</f>
        <v>0</v>
      </c>
      <c r="P128" s="159">
        <v>0</v>
      </c>
      <c r="Q128" s="159">
        <f>ROUND(E128*P128,2)</f>
        <v>0</v>
      </c>
      <c r="R128" s="160"/>
      <c r="S128" s="160" t="s">
        <v>206</v>
      </c>
      <c r="T128" s="160" t="s">
        <v>207</v>
      </c>
      <c r="U128" s="160">
        <v>0</v>
      </c>
      <c r="V128" s="160">
        <f>ROUND(E128*U128,2)</f>
        <v>0</v>
      </c>
      <c r="W128" s="160"/>
      <c r="X128" s="160" t="s">
        <v>383</v>
      </c>
      <c r="Y128" s="160" t="s">
        <v>166</v>
      </c>
      <c r="Z128" s="150"/>
      <c r="AA128" s="150"/>
      <c r="AB128" s="150"/>
      <c r="AC128" s="150"/>
      <c r="AD128" s="150"/>
      <c r="AE128" s="150"/>
      <c r="AF128" s="150"/>
      <c r="AG128" s="150" t="s">
        <v>384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">
      <c r="A129" s="157"/>
      <c r="B129" s="158"/>
      <c r="C129" s="266" t="s">
        <v>692</v>
      </c>
      <c r="D129" s="267"/>
      <c r="E129" s="267"/>
      <c r="F129" s="267"/>
      <c r="G129" s="267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169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3" x14ac:dyDescent="0.2">
      <c r="A130" s="157"/>
      <c r="B130" s="158"/>
      <c r="C130" s="268" t="s">
        <v>700</v>
      </c>
      <c r="D130" s="269"/>
      <c r="E130" s="269"/>
      <c r="F130" s="269"/>
      <c r="G130" s="269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169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3" x14ac:dyDescent="0.2">
      <c r="A131" s="157"/>
      <c r="B131" s="158"/>
      <c r="C131" s="193" t="s">
        <v>297</v>
      </c>
      <c r="D131" s="162"/>
      <c r="E131" s="163"/>
      <c r="F131" s="164"/>
      <c r="G131" s="164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169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">
      <c r="A132" s="157"/>
      <c r="B132" s="158"/>
      <c r="C132" s="268" t="s">
        <v>701</v>
      </c>
      <c r="D132" s="269"/>
      <c r="E132" s="269"/>
      <c r="F132" s="269"/>
      <c r="G132" s="269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169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">
      <c r="A133" s="157"/>
      <c r="B133" s="158"/>
      <c r="C133" s="193" t="s">
        <v>297</v>
      </c>
      <c r="D133" s="162"/>
      <c r="E133" s="163"/>
      <c r="F133" s="164"/>
      <c r="G133" s="164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169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">
      <c r="A134" s="157"/>
      <c r="B134" s="158"/>
      <c r="C134" s="268" t="s">
        <v>695</v>
      </c>
      <c r="D134" s="269"/>
      <c r="E134" s="269"/>
      <c r="F134" s="269"/>
      <c r="G134" s="269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169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6">
        <v>29</v>
      </c>
      <c r="B135" s="177" t="s">
        <v>702</v>
      </c>
      <c r="C135" s="190" t="s">
        <v>703</v>
      </c>
      <c r="D135" s="178" t="s">
        <v>279</v>
      </c>
      <c r="E135" s="179">
        <v>1</v>
      </c>
      <c r="F135" s="180"/>
      <c r="G135" s="181">
        <f>ROUND(E135*F135,2)</f>
        <v>0</v>
      </c>
      <c r="H135" s="161">
        <v>219744.42</v>
      </c>
      <c r="I135" s="160">
        <f>ROUND(E135*H135,2)</f>
        <v>219744.42</v>
      </c>
      <c r="J135" s="161">
        <v>0</v>
      </c>
      <c r="K135" s="160">
        <f>ROUND(E135*J135,2)</f>
        <v>0</v>
      </c>
      <c r="L135" s="160">
        <v>21</v>
      </c>
      <c r="M135" s="160">
        <f>G135*(1+L135/100)</f>
        <v>0</v>
      </c>
      <c r="N135" s="159">
        <v>0</v>
      </c>
      <c r="O135" s="159">
        <f>ROUND(E135*N135,2)</f>
        <v>0</v>
      </c>
      <c r="P135" s="159">
        <v>0</v>
      </c>
      <c r="Q135" s="159">
        <f>ROUND(E135*P135,2)</f>
        <v>0</v>
      </c>
      <c r="R135" s="160"/>
      <c r="S135" s="160" t="s">
        <v>206</v>
      </c>
      <c r="T135" s="160" t="s">
        <v>207</v>
      </c>
      <c r="U135" s="160">
        <v>0</v>
      </c>
      <c r="V135" s="160">
        <f>ROUND(E135*U135,2)</f>
        <v>0</v>
      </c>
      <c r="W135" s="160"/>
      <c r="X135" s="160" t="s">
        <v>383</v>
      </c>
      <c r="Y135" s="160" t="s">
        <v>166</v>
      </c>
      <c r="Z135" s="150"/>
      <c r="AA135" s="150"/>
      <c r="AB135" s="150"/>
      <c r="AC135" s="150"/>
      <c r="AD135" s="150"/>
      <c r="AE135" s="150"/>
      <c r="AF135" s="150"/>
      <c r="AG135" s="150" t="s">
        <v>384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2" x14ac:dyDescent="0.2">
      <c r="A136" s="157"/>
      <c r="B136" s="158"/>
      <c r="C136" s="266" t="s">
        <v>692</v>
      </c>
      <c r="D136" s="267"/>
      <c r="E136" s="267"/>
      <c r="F136" s="267"/>
      <c r="G136" s="267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169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 x14ac:dyDescent="0.2">
      <c r="A137" s="157"/>
      <c r="B137" s="158"/>
      <c r="C137" s="268" t="s">
        <v>704</v>
      </c>
      <c r="D137" s="269"/>
      <c r="E137" s="269"/>
      <c r="F137" s="269"/>
      <c r="G137" s="269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169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 x14ac:dyDescent="0.2">
      <c r="A138" s="157"/>
      <c r="B138" s="158"/>
      <c r="C138" s="193" t="s">
        <v>297</v>
      </c>
      <c r="D138" s="162"/>
      <c r="E138" s="163"/>
      <c r="F138" s="164"/>
      <c r="G138" s="164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169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 x14ac:dyDescent="0.2">
      <c r="A139" s="157"/>
      <c r="B139" s="158"/>
      <c r="C139" s="268" t="s">
        <v>701</v>
      </c>
      <c r="D139" s="269"/>
      <c r="E139" s="269"/>
      <c r="F139" s="269"/>
      <c r="G139" s="269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169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6">
        <v>30</v>
      </c>
      <c r="B140" s="177" t="s">
        <v>705</v>
      </c>
      <c r="C140" s="190" t="s">
        <v>691</v>
      </c>
      <c r="D140" s="178" t="s">
        <v>279</v>
      </c>
      <c r="E140" s="179">
        <v>10</v>
      </c>
      <c r="F140" s="180"/>
      <c r="G140" s="181">
        <f>ROUND(E140*F140,2)</f>
        <v>0</v>
      </c>
      <c r="H140" s="161">
        <v>33924.22</v>
      </c>
      <c r="I140" s="160">
        <f>ROUND(E140*H140,2)</f>
        <v>339242.2</v>
      </c>
      <c r="J140" s="161">
        <v>0</v>
      </c>
      <c r="K140" s="160">
        <f>ROUND(E140*J140,2)</f>
        <v>0</v>
      </c>
      <c r="L140" s="160">
        <v>21</v>
      </c>
      <c r="M140" s="160">
        <f>G140*(1+L140/100)</f>
        <v>0</v>
      </c>
      <c r="N140" s="159">
        <v>0</v>
      </c>
      <c r="O140" s="159">
        <f>ROUND(E140*N140,2)</f>
        <v>0</v>
      </c>
      <c r="P140" s="159">
        <v>0</v>
      </c>
      <c r="Q140" s="159">
        <f>ROUND(E140*P140,2)</f>
        <v>0</v>
      </c>
      <c r="R140" s="160"/>
      <c r="S140" s="160" t="s">
        <v>206</v>
      </c>
      <c r="T140" s="160" t="s">
        <v>207</v>
      </c>
      <c r="U140" s="160">
        <v>0</v>
      </c>
      <c r="V140" s="160">
        <f>ROUND(E140*U140,2)</f>
        <v>0</v>
      </c>
      <c r="W140" s="160"/>
      <c r="X140" s="160" t="s">
        <v>383</v>
      </c>
      <c r="Y140" s="160" t="s">
        <v>166</v>
      </c>
      <c r="Z140" s="150"/>
      <c r="AA140" s="150"/>
      <c r="AB140" s="150"/>
      <c r="AC140" s="150"/>
      <c r="AD140" s="150"/>
      <c r="AE140" s="150"/>
      <c r="AF140" s="150"/>
      <c r="AG140" s="150" t="s">
        <v>384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2" x14ac:dyDescent="0.2">
      <c r="A141" s="157"/>
      <c r="B141" s="158"/>
      <c r="C141" s="266" t="s">
        <v>692</v>
      </c>
      <c r="D141" s="267"/>
      <c r="E141" s="267"/>
      <c r="F141" s="267"/>
      <c r="G141" s="267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169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 x14ac:dyDescent="0.2">
      <c r="A142" s="157"/>
      <c r="B142" s="158"/>
      <c r="C142" s="268" t="s">
        <v>706</v>
      </c>
      <c r="D142" s="269"/>
      <c r="E142" s="269"/>
      <c r="F142" s="269"/>
      <c r="G142" s="269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169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3" x14ac:dyDescent="0.2">
      <c r="A143" s="157"/>
      <c r="B143" s="158"/>
      <c r="C143" s="193" t="s">
        <v>297</v>
      </c>
      <c r="D143" s="162"/>
      <c r="E143" s="163"/>
      <c r="F143" s="164"/>
      <c r="G143" s="164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169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3" x14ac:dyDescent="0.2">
      <c r="A144" s="157"/>
      <c r="B144" s="158"/>
      <c r="C144" s="268" t="s">
        <v>707</v>
      </c>
      <c r="D144" s="269"/>
      <c r="E144" s="269"/>
      <c r="F144" s="269"/>
      <c r="G144" s="269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169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93" t="s">
        <v>297</v>
      </c>
      <c r="D145" s="162"/>
      <c r="E145" s="163"/>
      <c r="F145" s="164"/>
      <c r="G145" s="164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169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">
      <c r="A146" s="157"/>
      <c r="B146" s="158"/>
      <c r="C146" s="268" t="s">
        <v>695</v>
      </c>
      <c r="D146" s="269"/>
      <c r="E146" s="269"/>
      <c r="F146" s="269"/>
      <c r="G146" s="269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169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6">
        <v>31</v>
      </c>
      <c r="B147" s="177" t="s">
        <v>708</v>
      </c>
      <c r="C147" s="190" t="s">
        <v>709</v>
      </c>
      <c r="D147" s="178" t="s">
        <v>279</v>
      </c>
      <c r="E147" s="179">
        <v>2</v>
      </c>
      <c r="F147" s="180"/>
      <c r="G147" s="181">
        <f>ROUND(E147*F147,2)</f>
        <v>0</v>
      </c>
      <c r="H147" s="161">
        <v>8061.42</v>
      </c>
      <c r="I147" s="160">
        <f>ROUND(E147*H147,2)</f>
        <v>16122.84</v>
      </c>
      <c r="J147" s="161">
        <v>0</v>
      </c>
      <c r="K147" s="160">
        <f>ROUND(E147*J147,2)</f>
        <v>0</v>
      </c>
      <c r="L147" s="160">
        <v>21</v>
      </c>
      <c r="M147" s="160">
        <f>G147*(1+L147/100)</f>
        <v>0</v>
      </c>
      <c r="N147" s="159">
        <v>0</v>
      </c>
      <c r="O147" s="159">
        <f>ROUND(E147*N147,2)</f>
        <v>0</v>
      </c>
      <c r="P147" s="159">
        <v>0</v>
      </c>
      <c r="Q147" s="159">
        <f>ROUND(E147*P147,2)</f>
        <v>0</v>
      </c>
      <c r="R147" s="160"/>
      <c r="S147" s="160" t="s">
        <v>206</v>
      </c>
      <c r="T147" s="160" t="s">
        <v>207</v>
      </c>
      <c r="U147" s="160">
        <v>0</v>
      </c>
      <c r="V147" s="160">
        <f>ROUND(E147*U147,2)</f>
        <v>0</v>
      </c>
      <c r="W147" s="160"/>
      <c r="X147" s="160" t="s">
        <v>383</v>
      </c>
      <c r="Y147" s="160" t="s">
        <v>166</v>
      </c>
      <c r="Z147" s="150"/>
      <c r="AA147" s="150"/>
      <c r="AB147" s="150"/>
      <c r="AC147" s="150"/>
      <c r="AD147" s="150"/>
      <c r="AE147" s="150"/>
      <c r="AF147" s="150"/>
      <c r="AG147" s="150" t="s">
        <v>384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2" x14ac:dyDescent="0.2">
      <c r="A148" s="157"/>
      <c r="B148" s="158"/>
      <c r="C148" s="266" t="s">
        <v>692</v>
      </c>
      <c r="D148" s="267"/>
      <c r="E148" s="267"/>
      <c r="F148" s="267"/>
      <c r="G148" s="267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169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3" x14ac:dyDescent="0.2">
      <c r="A149" s="157"/>
      <c r="B149" s="158"/>
      <c r="C149" s="268" t="s">
        <v>710</v>
      </c>
      <c r="D149" s="269"/>
      <c r="E149" s="269"/>
      <c r="F149" s="269"/>
      <c r="G149" s="269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169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 x14ac:dyDescent="0.2">
      <c r="A150" s="157"/>
      <c r="B150" s="158"/>
      <c r="C150" s="193" t="s">
        <v>297</v>
      </c>
      <c r="D150" s="162"/>
      <c r="E150" s="163"/>
      <c r="F150" s="164"/>
      <c r="G150" s="164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169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268" t="s">
        <v>711</v>
      </c>
      <c r="D151" s="269"/>
      <c r="E151" s="269"/>
      <c r="F151" s="269"/>
      <c r="G151" s="269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169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6">
        <v>32</v>
      </c>
      <c r="B152" s="177" t="s">
        <v>712</v>
      </c>
      <c r="C152" s="190" t="s">
        <v>713</v>
      </c>
      <c r="D152" s="178" t="s">
        <v>279</v>
      </c>
      <c r="E152" s="179">
        <v>4</v>
      </c>
      <c r="F152" s="180"/>
      <c r="G152" s="181">
        <f>ROUND(E152*F152,2)</f>
        <v>0</v>
      </c>
      <c r="H152" s="161">
        <v>10398.42</v>
      </c>
      <c r="I152" s="160">
        <f>ROUND(E152*H152,2)</f>
        <v>41593.68</v>
      </c>
      <c r="J152" s="161">
        <v>0</v>
      </c>
      <c r="K152" s="160">
        <f>ROUND(E152*J152,2)</f>
        <v>0</v>
      </c>
      <c r="L152" s="160">
        <v>21</v>
      </c>
      <c r="M152" s="160">
        <f>G152*(1+L152/100)</f>
        <v>0</v>
      </c>
      <c r="N152" s="159">
        <v>0</v>
      </c>
      <c r="O152" s="159">
        <f>ROUND(E152*N152,2)</f>
        <v>0</v>
      </c>
      <c r="P152" s="159">
        <v>0</v>
      </c>
      <c r="Q152" s="159">
        <f>ROUND(E152*P152,2)</f>
        <v>0</v>
      </c>
      <c r="R152" s="160"/>
      <c r="S152" s="160" t="s">
        <v>206</v>
      </c>
      <c r="T152" s="160" t="s">
        <v>207</v>
      </c>
      <c r="U152" s="160">
        <v>0</v>
      </c>
      <c r="V152" s="160">
        <f>ROUND(E152*U152,2)</f>
        <v>0</v>
      </c>
      <c r="W152" s="160"/>
      <c r="X152" s="160" t="s">
        <v>383</v>
      </c>
      <c r="Y152" s="160" t="s">
        <v>166</v>
      </c>
      <c r="Z152" s="150"/>
      <c r="AA152" s="150"/>
      <c r="AB152" s="150"/>
      <c r="AC152" s="150"/>
      <c r="AD152" s="150"/>
      <c r="AE152" s="150"/>
      <c r="AF152" s="150"/>
      <c r="AG152" s="150" t="s">
        <v>384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2" x14ac:dyDescent="0.2">
      <c r="A153" s="157"/>
      <c r="B153" s="158"/>
      <c r="C153" s="266" t="s">
        <v>692</v>
      </c>
      <c r="D153" s="267"/>
      <c r="E153" s="267"/>
      <c r="F153" s="267"/>
      <c r="G153" s="267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169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">
      <c r="A154" s="157"/>
      <c r="B154" s="158"/>
      <c r="C154" s="268" t="s">
        <v>714</v>
      </c>
      <c r="D154" s="269"/>
      <c r="E154" s="269"/>
      <c r="F154" s="269"/>
      <c r="G154" s="269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169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93" t="s">
        <v>297</v>
      </c>
      <c r="D155" s="162"/>
      <c r="E155" s="163"/>
      <c r="F155" s="164"/>
      <c r="G155" s="164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169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">
      <c r="A156" s="157"/>
      <c r="B156" s="158"/>
      <c r="C156" s="268" t="s">
        <v>715</v>
      </c>
      <c r="D156" s="269"/>
      <c r="E156" s="269"/>
      <c r="F156" s="269"/>
      <c r="G156" s="269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169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6">
        <v>33</v>
      </c>
      <c r="B157" s="177" t="s">
        <v>716</v>
      </c>
      <c r="C157" s="190" t="s">
        <v>691</v>
      </c>
      <c r="D157" s="178" t="s">
        <v>279</v>
      </c>
      <c r="E157" s="179">
        <v>1</v>
      </c>
      <c r="F157" s="180"/>
      <c r="G157" s="181">
        <f>ROUND(E157*F157,2)</f>
        <v>0</v>
      </c>
      <c r="H157" s="161">
        <v>59040</v>
      </c>
      <c r="I157" s="160">
        <f>ROUND(E157*H157,2)</f>
        <v>59040</v>
      </c>
      <c r="J157" s="161">
        <v>0</v>
      </c>
      <c r="K157" s="160">
        <f>ROUND(E157*J157,2)</f>
        <v>0</v>
      </c>
      <c r="L157" s="160">
        <v>21</v>
      </c>
      <c r="M157" s="160">
        <f>G157*(1+L157/100)</f>
        <v>0</v>
      </c>
      <c r="N157" s="159">
        <v>0</v>
      </c>
      <c r="O157" s="159">
        <f>ROUND(E157*N157,2)</f>
        <v>0</v>
      </c>
      <c r="P157" s="159">
        <v>0</v>
      </c>
      <c r="Q157" s="159">
        <f>ROUND(E157*P157,2)</f>
        <v>0</v>
      </c>
      <c r="R157" s="160"/>
      <c r="S157" s="160" t="s">
        <v>206</v>
      </c>
      <c r="T157" s="160" t="s">
        <v>207</v>
      </c>
      <c r="U157" s="160">
        <v>0</v>
      </c>
      <c r="V157" s="160">
        <f>ROUND(E157*U157,2)</f>
        <v>0</v>
      </c>
      <c r="W157" s="160"/>
      <c r="X157" s="160" t="s">
        <v>383</v>
      </c>
      <c r="Y157" s="160" t="s">
        <v>166</v>
      </c>
      <c r="Z157" s="150"/>
      <c r="AA157" s="150"/>
      <c r="AB157" s="150"/>
      <c r="AC157" s="150"/>
      <c r="AD157" s="150"/>
      <c r="AE157" s="150"/>
      <c r="AF157" s="150"/>
      <c r="AG157" s="150" t="s">
        <v>384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266" t="s">
        <v>692</v>
      </c>
      <c r="D158" s="267"/>
      <c r="E158" s="267"/>
      <c r="F158" s="267"/>
      <c r="G158" s="267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169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268" t="s">
        <v>717</v>
      </c>
      <c r="D159" s="269"/>
      <c r="E159" s="269"/>
      <c r="F159" s="269"/>
      <c r="G159" s="269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169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 x14ac:dyDescent="0.2">
      <c r="A160" s="157"/>
      <c r="B160" s="158"/>
      <c r="C160" s="193" t="s">
        <v>297</v>
      </c>
      <c r="D160" s="162"/>
      <c r="E160" s="163"/>
      <c r="F160" s="164"/>
      <c r="G160" s="164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169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 x14ac:dyDescent="0.2">
      <c r="A161" s="157"/>
      <c r="B161" s="158"/>
      <c r="C161" s="268" t="s">
        <v>718</v>
      </c>
      <c r="D161" s="269"/>
      <c r="E161" s="269"/>
      <c r="F161" s="269"/>
      <c r="G161" s="269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169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3" x14ac:dyDescent="0.2">
      <c r="A162" s="157"/>
      <c r="B162" s="158"/>
      <c r="C162" s="193" t="s">
        <v>297</v>
      </c>
      <c r="D162" s="162"/>
      <c r="E162" s="163"/>
      <c r="F162" s="164"/>
      <c r="G162" s="164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169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3" x14ac:dyDescent="0.2">
      <c r="A163" s="157"/>
      <c r="B163" s="158"/>
      <c r="C163" s="268" t="s">
        <v>695</v>
      </c>
      <c r="D163" s="269"/>
      <c r="E163" s="269"/>
      <c r="F163" s="269"/>
      <c r="G163" s="269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169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76">
        <v>34</v>
      </c>
      <c r="B164" s="177" t="s">
        <v>719</v>
      </c>
      <c r="C164" s="190" t="s">
        <v>691</v>
      </c>
      <c r="D164" s="178" t="s">
        <v>279</v>
      </c>
      <c r="E164" s="179">
        <v>1</v>
      </c>
      <c r="F164" s="180"/>
      <c r="G164" s="181">
        <f>ROUND(E164*F164,2)</f>
        <v>0</v>
      </c>
      <c r="H164" s="161">
        <v>36965.599999999999</v>
      </c>
      <c r="I164" s="160">
        <f>ROUND(E164*H164,2)</f>
        <v>36965.599999999999</v>
      </c>
      <c r="J164" s="161">
        <v>0</v>
      </c>
      <c r="K164" s="160">
        <f>ROUND(E164*J164,2)</f>
        <v>0</v>
      </c>
      <c r="L164" s="160">
        <v>21</v>
      </c>
      <c r="M164" s="160">
        <f>G164*(1+L164/100)</f>
        <v>0</v>
      </c>
      <c r="N164" s="159">
        <v>0</v>
      </c>
      <c r="O164" s="159">
        <f>ROUND(E164*N164,2)</f>
        <v>0</v>
      </c>
      <c r="P164" s="159">
        <v>0</v>
      </c>
      <c r="Q164" s="159">
        <f>ROUND(E164*P164,2)</f>
        <v>0</v>
      </c>
      <c r="R164" s="160"/>
      <c r="S164" s="160" t="s">
        <v>206</v>
      </c>
      <c r="T164" s="160" t="s">
        <v>207</v>
      </c>
      <c r="U164" s="160">
        <v>0</v>
      </c>
      <c r="V164" s="160">
        <f>ROUND(E164*U164,2)</f>
        <v>0</v>
      </c>
      <c r="W164" s="160"/>
      <c r="X164" s="160" t="s">
        <v>383</v>
      </c>
      <c r="Y164" s="160" t="s">
        <v>166</v>
      </c>
      <c r="Z164" s="150"/>
      <c r="AA164" s="150"/>
      <c r="AB164" s="150"/>
      <c r="AC164" s="150"/>
      <c r="AD164" s="150"/>
      <c r="AE164" s="150"/>
      <c r="AF164" s="150"/>
      <c r="AG164" s="150" t="s">
        <v>384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2" x14ac:dyDescent="0.2">
      <c r="A165" s="157"/>
      <c r="B165" s="158"/>
      <c r="C165" s="266" t="s">
        <v>692</v>
      </c>
      <c r="D165" s="267"/>
      <c r="E165" s="267"/>
      <c r="F165" s="267"/>
      <c r="G165" s="267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169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">
      <c r="A166" s="157"/>
      <c r="B166" s="158"/>
      <c r="C166" s="268" t="s">
        <v>720</v>
      </c>
      <c r="D166" s="269"/>
      <c r="E166" s="269"/>
      <c r="F166" s="269"/>
      <c r="G166" s="269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169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 x14ac:dyDescent="0.2">
      <c r="A167" s="157"/>
      <c r="B167" s="158"/>
      <c r="C167" s="193" t="s">
        <v>297</v>
      </c>
      <c r="D167" s="162"/>
      <c r="E167" s="163"/>
      <c r="F167" s="164"/>
      <c r="G167" s="164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169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3" x14ac:dyDescent="0.2">
      <c r="A168" s="157"/>
      <c r="B168" s="158"/>
      <c r="C168" s="268" t="s">
        <v>721</v>
      </c>
      <c r="D168" s="269"/>
      <c r="E168" s="269"/>
      <c r="F168" s="269"/>
      <c r="G168" s="269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169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 x14ac:dyDescent="0.2">
      <c r="A169" s="157"/>
      <c r="B169" s="158"/>
      <c r="C169" s="193" t="s">
        <v>297</v>
      </c>
      <c r="D169" s="162"/>
      <c r="E169" s="163"/>
      <c r="F169" s="164"/>
      <c r="G169" s="164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169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3" x14ac:dyDescent="0.2">
      <c r="A170" s="157"/>
      <c r="B170" s="158"/>
      <c r="C170" s="268" t="s">
        <v>695</v>
      </c>
      <c r="D170" s="269"/>
      <c r="E170" s="269"/>
      <c r="F170" s="269"/>
      <c r="G170" s="269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169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76">
        <v>35</v>
      </c>
      <c r="B171" s="177" t="s">
        <v>722</v>
      </c>
      <c r="C171" s="190" t="s">
        <v>691</v>
      </c>
      <c r="D171" s="178" t="s">
        <v>279</v>
      </c>
      <c r="E171" s="179">
        <v>7</v>
      </c>
      <c r="F171" s="180"/>
      <c r="G171" s="181">
        <f>ROUND(E171*F171,2)</f>
        <v>0</v>
      </c>
      <c r="H171" s="161">
        <v>13307.78</v>
      </c>
      <c r="I171" s="160">
        <f>ROUND(E171*H171,2)</f>
        <v>93154.46</v>
      </c>
      <c r="J171" s="161">
        <v>0</v>
      </c>
      <c r="K171" s="160">
        <f>ROUND(E171*J171,2)</f>
        <v>0</v>
      </c>
      <c r="L171" s="160">
        <v>21</v>
      </c>
      <c r="M171" s="160">
        <f>G171*(1+L171/100)</f>
        <v>0</v>
      </c>
      <c r="N171" s="159">
        <v>0</v>
      </c>
      <c r="O171" s="159">
        <f>ROUND(E171*N171,2)</f>
        <v>0</v>
      </c>
      <c r="P171" s="159">
        <v>0</v>
      </c>
      <c r="Q171" s="159">
        <f>ROUND(E171*P171,2)</f>
        <v>0</v>
      </c>
      <c r="R171" s="160"/>
      <c r="S171" s="160" t="s">
        <v>206</v>
      </c>
      <c r="T171" s="160" t="s">
        <v>207</v>
      </c>
      <c r="U171" s="160">
        <v>0</v>
      </c>
      <c r="V171" s="160">
        <f>ROUND(E171*U171,2)</f>
        <v>0</v>
      </c>
      <c r="W171" s="160"/>
      <c r="X171" s="160" t="s">
        <v>383</v>
      </c>
      <c r="Y171" s="160" t="s">
        <v>166</v>
      </c>
      <c r="Z171" s="150"/>
      <c r="AA171" s="150"/>
      <c r="AB171" s="150"/>
      <c r="AC171" s="150"/>
      <c r="AD171" s="150"/>
      <c r="AE171" s="150"/>
      <c r="AF171" s="150"/>
      <c r="AG171" s="150" t="s">
        <v>384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2" x14ac:dyDescent="0.2">
      <c r="A172" s="157"/>
      <c r="B172" s="158"/>
      <c r="C172" s="266" t="s">
        <v>692</v>
      </c>
      <c r="D172" s="267"/>
      <c r="E172" s="267"/>
      <c r="F172" s="267"/>
      <c r="G172" s="267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169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3" x14ac:dyDescent="0.2">
      <c r="A173" s="157"/>
      <c r="B173" s="158"/>
      <c r="C173" s="268" t="s">
        <v>723</v>
      </c>
      <c r="D173" s="269"/>
      <c r="E173" s="269"/>
      <c r="F173" s="269"/>
      <c r="G173" s="269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169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">
      <c r="A174" s="157"/>
      <c r="B174" s="158"/>
      <c r="C174" s="193" t="s">
        <v>297</v>
      </c>
      <c r="D174" s="162"/>
      <c r="E174" s="163"/>
      <c r="F174" s="164"/>
      <c r="G174" s="164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169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3" x14ac:dyDescent="0.2">
      <c r="A175" s="157"/>
      <c r="B175" s="158"/>
      <c r="C175" s="268" t="s">
        <v>724</v>
      </c>
      <c r="D175" s="269"/>
      <c r="E175" s="269"/>
      <c r="F175" s="269"/>
      <c r="G175" s="269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169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 x14ac:dyDescent="0.2">
      <c r="A176" s="157"/>
      <c r="B176" s="158"/>
      <c r="C176" s="193" t="s">
        <v>297</v>
      </c>
      <c r="D176" s="162"/>
      <c r="E176" s="163"/>
      <c r="F176" s="164"/>
      <c r="G176" s="164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169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 x14ac:dyDescent="0.2">
      <c r="A177" s="157"/>
      <c r="B177" s="158"/>
      <c r="C177" s="268" t="s">
        <v>695</v>
      </c>
      <c r="D177" s="269"/>
      <c r="E177" s="269"/>
      <c r="F177" s="269"/>
      <c r="G177" s="269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169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6">
        <v>36</v>
      </c>
      <c r="B178" s="177" t="s">
        <v>725</v>
      </c>
      <c r="C178" s="190" t="s">
        <v>691</v>
      </c>
      <c r="D178" s="178" t="s">
        <v>279</v>
      </c>
      <c r="E178" s="179">
        <v>1</v>
      </c>
      <c r="F178" s="180"/>
      <c r="G178" s="181">
        <f>ROUND(E178*F178,2)</f>
        <v>0</v>
      </c>
      <c r="H178" s="161">
        <v>14695.22</v>
      </c>
      <c r="I178" s="160">
        <f>ROUND(E178*H178,2)</f>
        <v>14695.22</v>
      </c>
      <c r="J178" s="161">
        <v>0</v>
      </c>
      <c r="K178" s="160">
        <f>ROUND(E178*J178,2)</f>
        <v>0</v>
      </c>
      <c r="L178" s="160">
        <v>21</v>
      </c>
      <c r="M178" s="160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60"/>
      <c r="S178" s="160" t="s">
        <v>206</v>
      </c>
      <c r="T178" s="160" t="s">
        <v>207</v>
      </c>
      <c r="U178" s="160">
        <v>0</v>
      </c>
      <c r="V178" s="160">
        <f>ROUND(E178*U178,2)</f>
        <v>0</v>
      </c>
      <c r="W178" s="160"/>
      <c r="X178" s="160" t="s">
        <v>383</v>
      </c>
      <c r="Y178" s="160" t="s">
        <v>166</v>
      </c>
      <c r="Z178" s="150"/>
      <c r="AA178" s="150"/>
      <c r="AB178" s="150"/>
      <c r="AC178" s="150"/>
      <c r="AD178" s="150"/>
      <c r="AE178" s="150"/>
      <c r="AF178" s="150"/>
      <c r="AG178" s="150" t="s">
        <v>384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 x14ac:dyDescent="0.2">
      <c r="A179" s="157"/>
      <c r="B179" s="158"/>
      <c r="C179" s="266" t="s">
        <v>692</v>
      </c>
      <c r="D179" s="267"/>
      <c r="E179" s="267"/>
      <c r="F179" s="267"/>
      <c r="G179" s="267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169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 x14ac:dyDescent="0.2">
      <c r="A180" s="157"/>
      <c r="B180" s="158"/>
      <c r="C180" s="268" t="s">
        <v>726</v>
      </c>
      <c r="D180" s="269"/>
      <c r="E180" s="269"/>
      <c r="F180" s="269"/>
      <c r="G180" s="269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169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3" x14ac:dyDescent="0.2">
      <c r="A181" s="157"/>
      <c r="B181" s="158"/>
      <c r="C181" s="193" t="s">
        <v>297</v>
      </c>
      <c r="D181" s="162"/>
      <c r="E181" s="163"/>
      <c r="F181" s="164"/>
      <c r="G181" s="164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169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3" x14ac:dyDescent="0.2">
      <c r="A182" s="157"/>
      <c r="B182" s="158"/>
      <c r="C182" s="268" t="s">
        <v>727</v>
      </c>
      <c r="D182" s="269"/>
      <c r="E182" s="269"/>
      <c r="F182" s="269"/>
      <c r="G182" s="269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169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 x14ac:dyDescent="0.2">
      <c r="A183" s="157"/>
      <c r="B183" s="158"/>
      <c r="C183" s="193" t="s">
        <v>297</v>
      </c>
      <c r="D183" s="162"/>
      <c r="E183" s="163"/>
      <c r="F183" s="164"/>
      <c r="G183" s="164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169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3" x14ac:dyDescent="0.2">
      <c r="A184" s="157"/>
      <c r="B184" s="158"/>
      <c r="C184" s="268" t="s">
        <v>695</v>
      </c>
      <c r="D184" s="269"/>
      <c r="E184" s="269"/>
      <c r="F184" s="269"/>
      <c r="G184" s="269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169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76">
        <v>37</v>
      </c>
      <c r="B185" s="177" t="s">
        <v>728</v>
      </c>
      <c r="C185" s="190" t="s">
        <v>729</v>
      </c>
      <c r="D185" s="178" t="s">
        <v>279</v>
      </c>
      <c r="E185" s="179">
        <v>1</v>
      </c>
      <c r="F185" s="180"/>
      <c r="G185" s="181">
        <f>ROUND(E185*F185,2)</f>
        <v>0</v>
      </c>
      <c r="H185" s="161">
        <v>153538.44</v>
      </c>
      <c r="I185" s="160">
        <f>ROUND(E185*H185,2)</f>
        <v>153538.44</v>
      </c>
      <c r="J185" s="161">
        <v>0</v>
      </c>
      <c r="K185" s="160">
        <f>ROUND(E185*J185,2)</f>
        <v>0</v>
      </c>
      <c r="L185" s="160">
        <v>21</v>
      </c>
      <c r="M185" s="160">
        <f>G185*(1+L185/100)</f>
        <v>0</v>
      </c>
      <c r="N185" s="159">
        <v>0</v>
      </c>
      <c r="O185" s="159">
        <f>ROUND(E185*N185,2)</f>
        <v>0</v>
      </c>
      <c r="P185" s="159">
        <v>0</v>
      </c>
      <c r="Q185" s="159">
        <f>ROUND(E185*P185,2)</f>
        <v>0</v>
      </c>
      <c r="R185" s="160"/>
      <c r="S185" s="160" t="s">
        <v>206</v>
      </c>
      <c r="T185" s="160" t="s">
        <v>207</v>
      </c>
      <c r="U185" s="160">
        <v>0</v>
      </c>
      <c r="V185" s="160">
        <f>ROUND(E185*U185,2)</f>
        <v>0</v>
      </c>
      <c r="W185" s="160"/>
      <c r="X185" s="160" t="s">
        <v>383</v>
      </c>
      <c r="Y185" s="160" t="s">
        <v>166</v>
      </c>
      <c r="Z185" s="150"/>
      <c r="AA185" s="150"/>
      <c r="AB185" s="150"/>
      <c r="AC185" s="150"/>
      <c r="AD185" s="150"/>
      <c r="AE185" s="150"/>
      <c r="AF185" s="150"/>
      <c r="AG185" s="150" t="s">
        <v>384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2" x14ac:dyDescent="0.2">
      <c r="A186" s="157"/>
      <c r="B186" s="158"/>
      <c r="C186" s="266" t="s">
        <v>692</v>
      </c>
      <c r="D186" s="267"/>
      <c r="E186" s="267"/>
      <c r="F186" s="267"/>
      <c r="G186" s="267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50"/>
      <c r="AA186" s="150"/>
      <c r="AB186" s="150"/>
      <c r="AC186" s="150"/>
      <c r="AD186" s="150"/>
      <c r="AE186" s="150"/>
      <c r="AF186" s="150"/>
      <c r="AG186" s="150" t="s">
        <v>169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3" x14ac:dyDescent="0.2">
      <c r="A187" s="157"/>
      <c r="B187" s="158"/>
      <c r="C187" s="268" t="s">
        <v>730</v>
      </c>
      <c r="D187" s="269"/>
      <c r="E187" s="269"/>
      <c r="F187" s="269"/>
      <c r="G187" s="269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169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3" x14ac:dyDescent="0.2">
      <c r="A188" s="157"/>
      <c r="B188" s="158"/>
      <c r="C188" s="193" t="s">
        <v>297</v>
      </c>
      <c r="D188" s="162"/>
      <c r="E188" s="163"/>
      <c r="F188" s="164"/>
      <c r="G188" s="164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169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3" x14ac:dyDescent="0.2">
      <c r="A189" s="157"/>
      <c r="B189" s="158"/>
      <c r="C189" s="268" t="s">
        <v>731</v>
      </c>
      <c r="D189" s="269"/>
      <c r="E189" s="269"/>
      <c r="F189" s="269"/>
      <c r="G189" s="269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169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3" x14ac:dyDescent="0.2">
      <c r="A190" s="157"/>
      <c r="B190" s="158"/>
      <c r="C190" s="193" t="s">
        <v>297</v>
      </c>
      <c r="D190" s="162"/>
      <c r="E190" s="163"/>
      <c r="F190" s="164"/>
      <c r="G190" s="164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169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3" x14ac:dyDescent="0.2">
      <c r="A191" s="157"/>
      <c r="B191" s="158"/>
      <c r="C191" s="268" t="s">
        <v>732</v>
      </c>
      <c r="D191" s="269"/>
      <c r="E191" s="269"/>
      <c r="F191" s="269"/>
      <c r="G191" s="269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50"/>
      <c r="AA191" s="150"/>
      <c r="AB191" s="150"/>
      <c r="AC191" s="150"/>
      <c r="AD191" s="150"/>
      <c r="AE191" s="150"/>
      <c r="AF191" s="150"/>
      <c r="AG191" s="150" t="s">
        <v>169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6">
        <v>38</v>
      </c>
      <c r="B192" s="177" t="s">
        <v>733</v>
      </c>
      <c r="C192" s="190" t="s">
        <v>734</v>
      </c>
      <c r="D192" s="178" t="s">
        <v>279</v>
      </c>
      <c r="E192" s="179">
        <v>1</v>
      </c>
      <c r="F192" s="180"/>
      <c r="G192" s="181">
        <f>ROUND(E192*F192,2)</f>
        <v>0</v>
      </c>
      <c r="H192" s="161">
        <v>41000</v>
      </c>
      <c r="I192" s="160">
        <f>ROUND(E192*H192,2)</f>
        <v>41000</v>
      </c>
      <c r="J192" s="161">
        <v>0</v>
      </c>
      <c r="K192" s="160">
        <f>ROUND(E192*J192,2)</f>
        <v>0</v>
      </c>
      <c r="L192" s="160">
        <v>21</v>
      </c>
      <c r="M192" s="160">
        <f>G192*(1+L192/100)</f>
        <v>0</v>
      </c>
      <c r="N192" s="159">
        <v>0</v>
      </c>
      <c r="O192" s="159">
        <f>ROUND(E192*N192,2)</f>
        <v>0</v>
      </c>
      <c r="P192" s="159">
        <v>0</v>
      </c>
      <c r="Q192" s="159">
        <f>ROUND(E192*P192,2)</f>
        <v>0</v>
      </c>
      <c r="R192" s="160"/>
      <c r="S192" s="160" t="s">
        <v>206</v>
      </c>
      <c r="T192" s="160" t="s">
        <v>207</v>
      </c>
      <c r="U192" s="160">
        <v>0</v>
      </c>
      <c r="V192" s="160">
        <f>ROUND(E192*U192,2)</f>
        <v>0</v>
      </c>
      <c r="W192" s="160"/>
      <c r="X192" s="160" t="s">
        <v>383</v>
      </c>
      <c r="Y192" s="160" t="s">
        <v>166</v>
      </c>
      <c r="Z192" s="150"/>
      <c r="AA192" s="150"/>
      <c r="AB192" s="150"/>
      <c r="AC192" s="150"/>
      <c r="AD192" s="150"/>
      <c r="AE192" s="150"/>
      <c r="AF192" s="150"/>
      <c r="AG192" s="150" t="s">
        <v>384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2" x14ac:dyDescent="0.2">
      <c r="A193" s="157"/>
      <c r="B193" s="158"/>
      <c r="C193" s="266" t="s">
        <v>692</v>
      </c>
      <c r="D193" s="267"/>
      <c r="E193" s="267"/>
      <c r="F193" s="267"/>
      <c r="G193" s="267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169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3" x14ac:dyDescent="0.2">
      <c r="A194" s="157"/>
      <c r="B194" s="158"/>
      <c r="C194" s="268" t="s">
        <v>735</v>
      </c>
      <c r="D194" s="269"/>
      <c r="E194" s="269"/>
      <c r="F194" s="269"/>
      <c r="G194" s="269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169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3" x14ac:dyDescent="0.2">
      <c r="A195" s="157"/>
      <c r="B195" s="158"/>
      <c r="C195" s="193" t="s">
        <v>297</v>
      </c>
      <c r="D195" s="162"/>
      <c r="E195" s="163"/>
      <c r="F195" s="164"/>
      <c r="G195" s="164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169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3" x14ac:dyDescent="0.2">
      <c r="A196" s="157"/>
      <c r="B196" s="158"/>
      <c r="C196" s="268" t="s">
        <v>736</v>
      </c>
      <c r="D196" s="269"/>
      <c r="E196" s="269"/>
      <c r="F196" s="269"/>
      <c r="G196" s="269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169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 x14ac:dyDescent="0.2">
      <c r="A197" s="157"/>
      <c r="B197" s="158"/>
      <c r="C197" s="268" t="s">
        <v>746</v>
      </c>
      <c r="D197" s="269"/>
      <c r="E197" s="269"/>
      <c r="F197" s="269"/>
      <c r="G197" s="269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169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 x14ac:dyDescent="0.2">
      <c r="A198" s="157"/>
      <c r="B198" s="158"/>
      <c r="C198" s="268" t="s">
        <v>737</v>
      </c>
      <c r="D198" s="269"/>
      <c r="E198" s="269"/>
      <c r="F198" s="269"/>
      <c r="G198" s="269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169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76">
        <v>39</v>
      </c>
      <c r="B199" s="177" t="s">
        <v>738</v>
      </c>
      <c r="C199" s="190" t="s">
        <v>729</v>
      </c>
      <c r="D199" s="178" t="s">
        <v>279</v>
      </c>
      <c r="E199" s="179">
        <v>1</v>
      </c>
      <c r="F199" s="180"/>
      <c r="G199" s="181">
        <f>ROUND(E199*F199,2)</f>
        <v>0</v>
      </c>
      <c r="H199" s="161">
        <v>100106.42</v>
      </c>
      <c r="I199" s="160">
        <f>ROUND(E199*H199,2)</f>
        <v>100106.42</v>
      </c>
      <c r="J199" s="161">
        <v>0</v>
      </c>
      <c r="K199" s="160">
        <f>ROUND(E199*J199,2)</f>
        <v>0</v>
      </c>
      <c r="L199" s="160">
        <v>21</v>
      </c>
      <c r="M199" s="160">
        <f>G199*(1+L199/100)</f>
        <v>0</v>
      </c>
      <c r="N199" s="159">
        <v>0</v>
      </c>
      <c r="O199" s="159">
        <f>ROUND(E199*N199,2)</f>
        <v>0</v>
      </c>
      <c r="P199" s="159">
        <v>0</v>
      </c>
      <c r="Q199" s="159">
        <f>ROUND(E199*P199,2)</f>
        <v>0</v>
      </c>
      <c r="R199" s="160"/>
      <c r="S199" s="160" t="s">
        <v>206</v>
      </c>
      <c r="T199" s="160" t="s">
        <v>207</v>
      </c>
      <c r="U199" s="160">
        <v>0</v>
      </c>
      <c r="V199" s="160">
        <f>ROUND(E199*U199,2)</f>
        <v>0</v>
      </c>
      <c r="W199" s="160"/>
      <c r="X199" s="160" t="s">
        <v>383</v>
      </c>
      <c r="Y199" s="160" t="s">
        <v>166</v>
      </c>
      <c r="Z199" s="150"/>
      <c r="AA199" s="150"/>
      <c r="AB199" s="150"/>
      <c r="AC199" s="150"/>
      <c r="AD199" s="150"/>
      <c r="AE199" s="150"/>
      <c r="AF199" s="150"/>
      <c r="AG199" s="150" t="s">
        <v>384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2" x14ac:dyDescent="0.2">
      <c r="A200" s="157"/>
      <c r="B200" s="158"/>
      <c r="C200" s="266" t="s">
        <v>692</v>
      </c>
      <c r="D200" s="267"/>
      <c r="E200" s="267"/>
      <c r="F200" s="267"/>
      <c r="G200" s="267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169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3" x14ac:dyDescent="0.2">
      <c r="A201" s="157"/>
      <c r="B201" s="158"/>
      <c r="C201" s="268" t="s">
        <v>739</v>
      </c>
      <c r="D201" s="269"/>
      <c r="E201" s="269"/>
      <c r="F201" s="269"/>
      <c r="G201" s="269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169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">
      <c r="A202" s="157"/>
      <c r="B202" s="158"/>
      <c r="C202" s="193" t="s">
        <v>297</v>
      </c>
      <c r="D202" s="162"/>
      <c r="E202" s="163"/>
      <c r="F202" s="164"/>
      <c r="G202" s="164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169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 x14ac:dyDescent="0.2">
      <c r="A203" s="157"/>
      <c r="B203" s="158"/>
      <c r="C203" s="268" t="s">
        <v>740</v>
      </c>
      <c r="D203" s="269"/>
      <c r="E203" s="269"/>
      <c r="F203" s="269"/>
      <c r="G203" s="269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169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3" x14ac:dyDescent="0.2">
      <c r="A204" s="157"/>
      <c r="B204" s="158"/>
      <c r="C204" s="193" t="s">
        <v>297</v>
      </c>
      <c r="D204" s="162"/>
      <c r="E204" s="163"/>
      <c r="F204" s="164"/>
      <c r="G204" s="164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169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3" x14ac:dyDescent="0.2">
      <c r="A205" s="157"/>
      <c r="B205" s="158"/>
      <c r="C205" s="268" t="s">
        <v>732</v>
      </c>
      <c r="D205" s="269"/>
      <c r="E205" s="269"/>
      <c r="F205" s="269"/>
      <c r="G205" s="269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169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 x14ac:dyDescent="0.2">
      <c r="A206" s="176">
        <v>40</v>
      </c>
      <c r="B206" s="177" t="s">
        <v>741</v>
      </c>
      <c r="C206" s="190" t="s">
        <v>742</v>
      </c>
      <c r="D206" s="178" t="s">
        <v>279</v>
      </c>
      <c r="E206" s="179">
        <v>1</v>
      </c>
      <c r="F206" s="180"/>
      <c r="G206" s="181">
        <f>ROUND(E206*F206,2)</f>
        <v>0</v>
      </c>
      <c r="H206" s="161">
        <v>61674.66</v>
      </c>
      <c r="I206" s="160">
        <f>ROUND(E206*H206,2)</f>
        <v>61674.66</v>
      </c>
      <c r="J206" s="161">
        <v>0</v>
      </c>
      <c r="K206" s="160">
        <f>ROUND(E206*J206,2)</f>
        <v>0</v>
      </c>
      <c r="L206" s="160">
        <v>21</v>
      </c>
      <c r="M206" s="160">
        <f>G206*(1+L206/100)</f>
        <v>0</v>
      </c>
      <c r="N206" s="159">
        <v>0</v>
      </c>
      <c r="O206" s="159">
        <f>ROUND(E206*N206,2)</f>
        <v>0</v>
      </c>
      <c r="P206" s="159">
        <v>0</v>
      </c>
      <c r="Q206" s="159">
        <f>ROUND(E206*P206,2)</f>
        <v>0</v>
      </c>
      <c r="R206" s="160"/>
      <c r="S206" s="160" t="s">
        <v>206</v>
      </c>
      <c r="T206" s="160" t="s">
        <v>207</v>
      </c>
      <c r="U206" s="160">
        <v>0</v>
      </c>
      <c r="V206" s="160">
        <f>ROUND(E206*U206,2)</f>
        <v>0</v>
      </c>
      <c r="W206" s="160"/>
      <c r="X206" s="160" t="s">
        <v>383</v>
      </c>
      <c r="Y206" s="160" t="s">
        <v>166</v>
      </c>
      <c r="Z206" s="150"/>
      <c r="AA206" s="150"/>
      <c r="AB206" s="150"/>
      <c r="AC206" s="150"/>
      <c r="AD206" s="150"/>
      <c r="AE206" s="150"/>
      <c r="AF206" s="150"/>
      <c r="AG206" s="150" t="s">
        <v>384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">
      <c r="A207" s="157"/>
      <c r="B207" s="158"/>
      <c r="C207" s="266" t="s">
        <v>692</v>
      </c>
      <c r="D207" s="267"/>
      <c r="E207" s="267"/>
      <c r="F207" s="267"/>
      <c r="G207" s="267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169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 x14ac:dyDescent="0.2">
      <c r="A208" s="157"/>
      <c r="B208" s="158"/>
      <c r="C208" s="268" t="s">
        <v>743</v>
      </c>
      <c r="D208" s="269"/>
      <c r="E208" s="269"/>
      <c r="F208" s="269"/>
      <c r="G208" s="269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169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3" x14ac:dyDescent="0.2">
      <c r="A209" s="157"/>
      <c r="B209" s="158"/>
      <c r="C209" s="193" t="s">
        <v>297</v>
      </c>
      <c r="D209" s="162"/>
      <c r="E209" s="163"/>
      <c r="F209" s="164"/>
      <c r="G209" s="164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169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3" x14ac:dyDescent="0.2">
      <c r="A210" s="157"/>
      <c r="B210" s="158"/>
      <c r="C210" s="268" t="s">
        <v>744</v>
      </c>
      <c r="D210" s="269"/>
      <c r="E210" s="269"/>
      <c r="F210" s="269"/>
      <c r="G210" s="269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169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ht="22.5" outlineLevel="1" x14ac:dyDescent="0.2">
      <c r="A211" s="176">
        <v>41</v>
      </c>
      <c r="B211" s="177" t="s">
        <v>745</v>
      </c>
      <c r="C211" s="190" t="s">
        <v>742</v>
      </c>
      <c r="D211" s="178" t="s">
        <v>279</v>
      </c>
      <c r="E211" s="179">
        <v>1</v>
      </c>
      <c r="F211" s="180"/>
      <c r="G211" s="181">
        <f>ROUND(E211*F211,2)</f>
        <v>0</v>
      </c>
      <c r="H211" s="161">
        <v>61674.66</v>
      </c>
      <c r="I211" s="160">
        <f>ROUND(E211*H211,2)</f>
        <v>61674.66</v>
      </c>
      <c r="J211" s="161">
        <v>0</v>
      </c>
      <c r="K211" s="160">
        <f>ROUND(E211*J211,2)</f>
        <v>0</v>
      </c>
      <c r="L211" s="160">
        <v>21</v>
      </c>
      <c r="M211" s="160">
        <f>G211*(1+L211/100)</f>
        <v>0</v>
      </c>
      <c r="N211" s="159">
        <v>0</v>
      </c>
      <c r="O211" s="159">
        <f>ROUND(E211*N211,2)</f>
        <v>0</v>
      </c>
      <c r="P211" s="159">
        <v>0</v>
      </c>
      <c r="Q211" s="159">
        <f>ROUND(E211*P211,2)</f>
        <v>0</v>
      </c>
      <c r="R211" s="160"/>
      <c r="S211" s="160" t="s">
        <v>206</v>
      </c>
      <c r="T211" s="160" t="s">
        <v>207</v>
      </c>
      <c r="U211" s="160">
        <v>0</v>
      </c>
      <c r="V211" s="160">
        <f>ROUND(E211*U211,2)</f>
        <v>0</v>
      </c>
      <c r="W211" s="160"/>
      <c r="X211" s="160" t="s">
        <v>383</v>
      </c>
      <c r="Y211" s="160" t="s">
        <v>166</v>
      </c>
      <c r="Z211" s="150"/>
      <c r="AA211" s="150"/>
      <c r="AB211" s="150"/>
      <c r="AC211" s="150"/>
      <c r="AD211" s="150"/>
      <c r="AE211" s="150"/>
      <c r="AF211" s="150"/>
      <c r="AG211" s="150" t="s">
        <v>384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2" x14ac:dyDescent="0.2">
      <c r="A212" s="157"/>
      <c r="B212" s="158"/>
      <c r="C212" s="266" t="s">
        <v>692</v>
      </c>
      <c r="D212" s="267"/>
      <c r="E212" s="267"/>
      <c r="F212" s="267"/>
      <c r="G212" s="267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169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3" x14ac:dyDescent="0.2">
      <c r="A213" s="157"/>
      <c r="B213" s="158"/>
      <c r="C213" s="268" t="s">
        <v>743</v>
      </c>
      <c r="D213" s="269"/>
      <c r="E213" s="269"/>
      <c r="F213" s="269"/>
      <c r="G213" s="269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169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 x14ac:dyDescent="0.2">
      <c r="A214" s="157"/>
      <c r="B214" s="158"/>
      <c r="C214" s="193" t="s">
        <v>297</v>
      </c>
      <c r="D214" s="162"/>
      <c r="E214" s="163"/>
      <c r="F214" s="164"/>
      <c r="G214" s="164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169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3" x14ac:dyDescent="0.2">
      <c r="A215" s="157"/>
      <c r="B215" s="158"/>
      <c r="C215" s="268" t="s">
        <v>744</v>
      </c>
      <c r="D215" s="269"/>
      <c r="E215" s="269"/>
      <c r="F215" s="269"/>
      <c r="G215" s="269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169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x14ac:dyDescent="0.2">
      <c r="A216" s="3"/>
      <c r="B216" s="4"/>
      <c r="C216" s="194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v>12</v>
      </c>
      <c r="AF216">
        <v>21</v>
      </c>
      <c r="AG216" t="s">
        <v>145</v>
      </c>
    </row>
    <row r="217" spans="1:60" x14ac:dyDescent="0.2">
      <c r="A217" s="153"/>
      <c r="B217" s="154" t="s">
        <v>31</v>
      </c>
      <c r="C217" s="195"/>
      <c r="D217" s="155"/>
      <c r="E217" s="156"/>
      <c r="F217" s="156"/>
      <c r="G217" s="175">
        <f>G8+G10+G12+G23+G108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f>SUMIF(L7:L215,AE216,G7:G215)</f>
        <v>0</v>
      </c>
      <c r="AF217">
        <f>SUMIF(L7:L215,AF216,G7:G215)</f>
        <v>0</v>
      </c>
      <c r="AG217" t="s">
        <v>492</v>
      </c>
    </row>
    <row r="218" spans="1:60" x14ac:dyDescent="0.2">
      <c r="A218" s="3"/>
      <c r="B218" s="4"/>
      <c r="C218" s="194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3"/>
      <c r="B219" s="4"/>
      <c r="C219" s="194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270" t="s">
        <v>493</v>
      </c>
      <c r="B220" s="270"/>
      <c r="C220" s="271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254"/>
      <c r="B221" s="255"/>
      <c r="C221" s="256"/>
      <c r="D221" s="255"/>
      <c r="E221" s="255"/>
      <c r="F221" s="255"/>
      <c r="G221" s="25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G221" t="s">
        <v>494</v>
      </c>
    </row>
    <row r="222" spans="1:60" x14ac:dyDescent="0.2">
      <c r="A222" s="258"/>
      <c r="B222" s="259"/>
      <c r="C222" s="260"/>
      <c r="D222" s="259"/>
      <c r="E222" s="259"/>
      <c r="F222" s="259"/>
      <c r="G222" s="26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58"/>
      <c r="B223" s="259"/>
      <c r="C223" s="260"/>
      <c r="D223" s="259"/>
      <c r="E223" s="259"/>
      <c r="F223" s="259"/>
      <c r="G223" s="26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258"/>
      <c r="B224" s="259"/>
      <c r="C224" s="260"/>
      <c r="D224" s="259"/>
      <c r="E224" s="259"/>
      <c r="F224" s="259"/>
      <c r="G224" s="26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62"/>
      <c r="B225" s="263"/>
      <c r="C225" s="264"/>
      <c r="D225" s="263"/>
      <c r="E225" s="263"/>
      <c r="F225" s="263"/>
      <c r="G225" s="26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3"/>
      <c r="B226" s="4"/>
      <c r="C226" s="194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C227" s="196"/>
      <c r="D227" s="10"/>
      <c r="AG227" t="s">
        <v>495</v>
      </c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7">
    <mergeCell ref="C208:G208"/>
    <mergeCell ref="C210:G210"/>
    <mergeCell ref="C212:G212"/>
    <mergeCell ref="C213:G213"/>
    <mergeCell ref="C215:G215"/>
    <mergeCell ref="C198:G198"/>
    <mergeCell ref="C200:G200"/>
    <mergeCell ref="C201:G201"/>
    <mergeCell ref="C203:G203"/>
    <mergeCell ref="C205:G205"/>
    <mergeCell ref="C207:G207"/>
    <mergeCell ref="C189:G189"/>
    <mergeCell ref="C191:G191"/>
    <mergeCell ref="C193:G193"/>
    <mergeCell ref="C194:G194"/>
    <mergeCell ref="C196:G196"/>
    <mergeCell ref="C197:G197"/>
    <mergeCell ref="C179:G179"/>
    <mergeCell ref="C180:G180"/>
    <mergeCell ref="C182:G182"/>
    <mergeCell ref="C184:G184"/>
    <mergeCell ref="C186:G186"/>
    <mergeCell ref="C187:G187"/>
    <mergeCell ref="C168:G168"/>
    <mergeCell ref="C170:G170"/>
    <mergeCell ref="C172:G172"/>
    <mergeCell ref="C173:G173"/>
    <mergeCell ref="C175:G175"/>
    <mergeCell ref="C177:G177"/>
    <mergeCell ref="C158:G158"/>
    <mergeCell ref="C159:G159"/>
    <mergeCell ref="C161:G161"/>
    <mergeCell ref="C163:G163"/>
    <mergeCell ref="C165:G165"/>
    <mergeCell ref="C166:G166"/>
    <mergeCell ref="C148:G148"/>
    <mergeCell ref="C149:G149"/>
    <mergeCell ref="C151:G151"/>
    <mergeCell ref="C153:G153"/>
    <mergeCell ref="C154:G154"/>
    <mergeCell ref="C156:G156"/>
    <mergeCell ref="C137:G137"/>
    <mergeCell ref="C139:G139"/>
    <mergeCell ref="C141:G141"/>
    <mergeCell ref="C142:G142"/>
    <mergeCell ref="C144:G144"/>
    <mergeCell ref="C146:G146"/>
    <mergeCell ref="C127:G127"/>
    <mergeCell ref="C129:G129"/>
    <mergeCell ref="C130:G130"/>
    <mergeCell ref="C132:G132"/>
    <mergeCell ref="C134:G134"/>
    <mergeCell ref="C136:G136"/>
    <mergeCell ref="C116:G116"/>
    <mergeCell ref="C118:G118"/>
    <mergeCell ref="C120:G120"/>
    <mergeCell ref="C122:G122"/>
    <mergeCell ref="C123:G123"/>
    <mergeCell ref="C125:G125"/>
    <mergeCell ref="C99:G99"/>
    <mergeCell ref="C100:G100"/>
    <mergeCell ref="C103:G103"/>
    <mergeCell ref="C105:G105"/>
    <mergeCell ref="C106:G106"/>
    <mergeCell ref="C115:G115"/>
    <mergeCell ref="C89:G89"/>
    <mergeCell ref="C90:G90"/>
    <mergeCell ref="C92:G92"/>
    <mergeCell ref="C94:G94"/>
    <mergeCell ref="C95:G95"/>
    <mergeCell ref="C97:G97"/>
    <mergeCell ref="C78:G78"/>
    <mergeCell ref="C79:G79"/>
    <mergeCell ref="C82:G82"/>
    <mergeCell ref="C84:G84"/>
    <mergeCell ref="C85:G85"/>
    <mergeCell ref="C87:G87"/>
    <mergeCell ref="C66:G66"/>
    <mergeCell ref="C67:G67"/>
    <mergeCell ref="C70:G70"/>
    <mergeCell ref="C72:G72"/>
    <mergeCell ref="C73:G73"/>
    <mergeCell ref="C76:G76"/>
    <mergeCell ref="C59:G59"/>
    <mergeCell ref="C61:G61"/>
    <mergeCell ref="C62:G62"/>
    <mergeCell ref="C64:G64"/>
    <mergeCell ref="C45:G45"/>
    <mergeCell ref="C46:G46"/>
    <mergeCell ref="C49:G49"/>
    <mergeCell ref="C51:G51"/>
    <mergeCell ref="C52:G52"/>
    <mergeCell ref="C54:G54"/>
    <mergeCell ref="A1:G1"/>
    <mergeCell ref="C2:G2"/>
    <mergeCell ref="C3:G3"/>
    <mergeCell ref="C4:G4"/>
    <mergeCell ref="A220:C220"/>
    <mergeCell ref="A221:G225"/>
    <mergeCell ref="C14:G14"/>
    <mergeCell ref="C16:G16"/>
    <mergeCell ref="C18:G18"/>
    <mergeCell ref="C19:G19"/>
    <mergeCell ref="C33:G33"/>
    <mergeCell ref="C34:G34"/>
    <mergeCell ref="C37:G37"/>
    <mergeCell ref="C39:G39"/>
    <mergeCell ref="C40:G40"/>
    <mergeCell ref="C43:G43"/>
    <mergeCell ref="C21:G21"/>
    <mergeCell ref="C22:G22"/>
    <mergeCell ref="C25:G25"/>
    <mergeCell ref="C27:G27"/>
    <mergeCell ref="C28:G28"/>
    <mergeCell ref="C31:G31"/>
    <mergeCell ref="C56:G56"/>
    <mergeCell ref="C57:G5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Jiří Svoboda</cp:lastModifiedBy>
  <cp:lastPrinted>2019-03-19T12:27:02Z</cp:lastPrinted>
  <dcterms:created xsi:type="dcterms:W3CDTF">2009-04-08T07:15:50Z</dcterms:created>
  <dcterms:modified xsi:type="dcterms:W3CDTF">2024-06-10T19:51:31Z</dcterms:modified>
</cp:coreProperties>
</file>