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W:\Mara\Rozpočty\Rozpočet 9.3.2023\rozpočet\"/>
    </mc:Choice>
  </mc:AlternateContent>
  <bookViews>
    <workbookView xWindow="0" yWindow="0" windowWidth="0" windowHeight="0"/>
  </bookViews>
  <sheets>
    <sheet name="Rekapitulace stavby" sheetId="1" r:id="rId1"/>
    <sheet name="SO 101 - Propojka Sokolsk...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101 - Propojka Sokolsk...'!$C$94:$K$396</definedName>
    <definedName name="_xlnm.Print_Area" localSheetId="1">'SO 101 - Propojka Sokolsk...'!$C$4:$J$41,'SO 101 - Propojka Sokolsk...'!$C$47:$J$74,'SO 101 - Propojka Sokolsk...'!$C$80:$K$396</definedName>
    <definedName name="_xlnm.Print_Titles" localSheetId="1">'SO 101 - Propojka Sokolsk...'!$94:$94</definedName>
    <definedName name="_xlnm._FilterDatabase" localSheetId="2" hidden="1">'VRN - Vedlejší rozpočtové...'!$C$88:$K$101</definedName>
    <definedName name="_xlnm.Print_Area" localSheetId="2">'VRN - Vedlejší rozpočtové...'!$C$4:$J$41,'VRN - Vedlejší rozpočtové...'!$C$47:$J$68,'VRN - Vedlejší rozpočtové...'!$C$74:$K$101</definedName>
    <definedName name="_xlnm.Print_Titles" localSheetId="2">'VRN - Vedlejší rozpočtové...'!$88:$88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9"/>
  <c r="J38"/>
  <c i="1" r="AY58"/>
  <c i="3" r="J37"/>
  <c i="1" r="AX58"/>
  <c i="3"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T96"/>
  <c r="R97"/>
  <c r="R96"/>
  <c r="P97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F85"/>
  <c r="F83"/>
  <c r="E81"/>
  <c r="J59"/>
  <c r="F58"/>
  <c r="F56"/>
  <c r="E54"/>
  <c r="J23"/>
  <c r="E23"/>
  <c r="J85"/>
  <c r="J22"/>
  <c r="J20"/>
  <c r="E20"/>
  <c r="F59"/>
  <c r="J19"/>
  <c r="J14"/>
  <c r="J83"/>
  <c r="E7"/>
  <c r="E50"/>
  <c i="2" r="J39"/>
  <c r="J38"/>
  <c i="1" r="AY56"/>
  <c i="2" r="J37"/>
  <c i="1" r="AX56"/>
  <c i="2"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J92"/>
  <c r="F91"/>
  <c r="F89"/>
  <c r="E87"/>
  <c r="J59"/>
  <c r="F58"/>
  <c r="F56"/>
  <c r="E54"/>
  <c r="J23"/>
  <c r="E23"/>
  <c r="J58"/>
  <c r="J22"/>
  <c r="J20"/>
  <c r="E20"/>
  <c r="F59"/>
  <c r="J19"/>
  <c r="J14"/>
  <c r="J89"/>
  <c r="E7"/>
  <c r="E50"/>
  <c i="1" r="L50"/>
  <c r="AM50"/>
  <c r="AM49"/>
  <c r="L49"/>
  <c r="AM47"/>
  <c r="L47"/>
  <c r="L45"/>
  <c r="L44"/>
  <c i="2" r="BK161"/>
  <c r="J247"/>
  <c r="BK228"/>
  <c r="J118"/>
  <c r="BK357"/>
  <c r="J387"/>
  <c r="J329"/>
  <c r="BK329"/>
  <c r="J279"/>
  <c i="3" r="J99"/>
  <c i="2" r="BK179"/>
  <c r="BK292"/>
  <c r="J285"/>
  <c r="BK212"/>
  <c i="3" r="J97"/>
  <c i="2" r="J206"/>
  <c r="J316"/>
  <c r="J332"/>
  <c r="BK316"/>
  <c r="J271"/>
  <c r="J106"/>
  <c r="J326"/>
  <c r="BK391"/>
  <c r="J192"/>
  <c r="BK175"/>
  <c r="J179"/>
  <c r="BK115"/>
  <c r="BK289"/>
  <c r="BK264"/>
  <c r="BK186"/>
  <c r="J223"/>
  <c r="BK215"/>
  <c r="J123"/>
  <c r="J295"/>
  <c r="BK238"/>
  <c i="3" r="BK95"/>
  <c i="2" r="J189"/>
  <c r="BK254"/>
  <c r="J267"/>
  <c r="BK112"/>
  <c r="BK345"/>
  <c r="BK138"/>
  <c r="BK332"/>
  <c r="J320"/>
  <c r="J289"/>
  <c r="BK118"/>
  <c r="BK285"/>
  <c r="J341"/>
  <c r="J220"/>
  <c r="J231"/>
  <c i="3" r="J95"/>
  <c i="2" r="J112"/>
  <c r="J262"/>
  <c r="BK323"/>
  <c r="J228"/>
  <c i="3" r="BK98"/>
  <c i="2" r="J173"/>
  <c r="J314"/>
  <c r="BK335"/>
  <c r="J281"/>
  <c i="3" r="J93"/>
  <c i="2" r="J391"/>
  <c r="BK326"/>
  <c r="J241"/>
  <c r="J169"/>
  <c i="3" r="BK94"/>
  <c i="2" r="J238"/>
  <c r="BK318"/>
  <c r="J318"/>
  <c r="J254"/>
  <c r="J144"/>
  <c i="3" r="BK99"/>
  <c i="2" r="J212"/>
  <c r="BK349"/>
  <c r="BK198"/>
  <c r="BK203"/>
  <c i="3" r="J94"/>
  <c i="2" r="J157"/>
  <c r="BK225"/>
  <c r="BK258"/>
  <c i="3" r="J92"/>
  <c i="2" r="J275"/>
  <c r="J357"/>
  <c r="BK144"/>
  <c r="BK123"/>
  <c r="J103"/>
  <c r="J338"/>
  <c r="J353"/>
  <c r="J234"/>
  <c r="J155"/>
  <c r="J132"/>
  <c r="BK387"/>
  <c r="BK283"/>
  <c i="1" r="AS55"/>
  <c i="2" r="BK250"/>
  <c r="BK306"/>
  <c r="J345"/>
  <c r="BK353"/>
  <c r="J209"/>
  <c r="J181"/>
  <c r="BK126"/>
  <c r="BK271"/>
  <c r="BK385"/>
  <c r="J250"/>
  <c r="BK155"/>
  <c r="J115"/>
  <c r="J292"/>
  <c r="J245"/>
  <c r="J380"/>
  <c r="J385"/>
  <c r="BK141"/>
  <c r="BK151"/>
  <c r="BK267"/>
  <c r="BK181"/>
  <c r="BK341"/>
  <c r="J311"/>
  <c r="BK234"/>
  <c r="J264"/>
  <c r="J395"/>
  <c r="J215"/>
  <c r="BK132"/>
  <c r="J186"/>
  <c i="3" r="BK93"/>
  <c i="2" r="BK98"/>
  <c r="J323"/>
  <c r="BK281"/>
  <c r="J167"/>
  <c r="J203"/>
  <c r="BK103"/>
  <c r="BK220"/>
  <c r="J301"/>
  <c r="J258"/>
  <c i="3" r="J101"/>
  <c i="1" r="AS57"/>
  <c i="2" r="BK157"/>
  <c r="J98"/>
  <c r="J129"/>
  <c r="BK380"/>
  <c r="BK395"/>
  <c r="BK169"/>
  <c r="BK301"/>
  <c r="BK206"/>
  <c r="J138"/>
  <c r="BK320"/>
  <c r="BK231"/>
  <c r="J151"/>
  <c i="3" r="BK92"/>
  <c i="2" r="BK192"/>
  <c r="J335"/>
  <c r="BK311"/>
  <c r="BK314"/>
  <c r="BK106"/>
  <c r="BK279"/>
  <c r="BK189"/>
  <c r="BK173"/>
  <c r="BK287"/>
  <c i="3" r="J98"/>
  <c i="2" r="J141"/>
  <c r="J161"/>
  <c r="BK167"/>
  <c r="J175"/>
  <c r="BK295"/>
  <c r="J349"/>
  <c r="J198"/>
  <c r="BK241"/>
  <c r="BK262"/>
  <c i="3" r="BK101"/>
  <c i="2" r="BK275"/>
  <c r="BK247"/>
  <c r="BK209"/>
  <c i="3" r="BK97"/>
  <c i="2" r="J225"/>
  <c r="BK338"/>
  <c r="J287"/>
  <c r="BK223"/>
  <c r="J306"/>
  <c r="J126"/>
  <c r="BK129"/>
  <c r="J283"/>
  <c r="BK245"/>
  <c l="1" r="BK185"/>
  <c r="J185"/>
  <c r="J66"/>
  <c r="R185"/>
  <c r="BK240"/>
  <c r="J240"/>
  <c r="J68"/>
  <c r="T270"/>
  <c r="BK384"/>
  <c r="J384"/>
  <c r="J71"/>
  <c r="R390"/>
  <c r="R389"/>
  <c i="3" r="P91"/>
  <c r="P90"/>
  <c r="P89"/>
  <c i="1" r="AU58"/>
  <c i="2" r="BK191"/>
  <c r="J191"/>
  <c r="J67"/>
  <c r="BK270"/>
  <c r="J270"/>
  <c r="J69"/>
  <c r="R344"/>
  <c r="BK390"/>
  <c r="J390"/>
  <c r="J73"/>
  <c i="3" r="BK91"/>
  <c r="J91"/>
  <c r="J65"/>
  <c i="2" r="P97"/>
  <c r="R191"/>
  <c r="T240"/>
  <c r="BK344"/>
  <c r="J344"/>
  <c r="J70"/>
  <c r="T384"/>
  <c r="T97"/>
  <c r="P185"/>
  <c r="T185"/>
  <c r="P240"/>
  <c r="R270"/>
  <c r="R384"/>
  <c r="R97"/>
  <c r="R96"/>
  <c r="R95"/>
  <c r="T191"/>
  <c r="R240"/>
  <c r="T344"/>
  <c r="P390"/>
  <c r="P389"/>
  <c i="3" r="R91"/>
  <c r="R90"/>
  <c r="R89"/>
  <c i="2" r="BK97"/>
  <c r="BK96"/>
  <c r="J96"/>
  <c r="J64"/>
  <c r="P191"/>
  <c r="P270"/>
  <c r="P344"/>
  <c r="P384"/>
  <c r="T390"/>
  <c r="T389"/>
  <c i="3" r="T91"/>
  <c r="T90"/>
  <c r="T89"/>
  <c r="BK100"/>
  <c r="J100"/>
  <c r="J67"/>
  <c r="J56"/>
  <c r="E77"/>
  <c r="BE95"/>
  <c r="J58"/>
  <c r="F86"/>
  <c r="BE93"/>
  <c r="BE94"/>
  <c r="BE99"/>
  <c r="BE98"/>
  <c r="BE92"/>
  <c r="BE97"/>
  <c r="BE101"/>
  <c i="2" r="E83"/>
  <c r="BE103"/>
  <c r="BE123"/>
  <c r="BE192"/>
  <c r="BE262"/>
  <c r="BE264"/>
  <c r="F92"/>
  <c r="BE98"/>
  <c r="BE112"/>
  <c r="BE115"/>
  <c r="BE141"/>
  <c r="BE161"/>
  <c r="BE186"/>
  <c r="BE189"/>
  <c r="BE198"/>
  <c r="BE206"/>
  <c r="BE220"/>
  <c r="BE254"/>
  <c r="BE301"/>
  <c r="J91"/>
  <c r="BE106"/>
  <c r="BE129"/>
  <c r="BE144"/>
  <c r="BE157"/>
  <c r="BE175"/>
  <c r="BE181"/>
  <c r="BE209"/>
  <c r="BE250"/>
  <c r="BE275"/>
  <c r="BE285"/>
  <c r="BE295"/>
  <c r="BE320"/>
  <c r="BE329"/>
  <c r="BE332"/>
  <c r="J56"/>
  <c r="BE118"/>
  <c r="BE138"/>
  <c r="BE151"/>
  <c r="BE179"/>
  <c r="BE215"/>
  <c r="BE225"/>
  <c r="BE238"/>
  <c r="BE245"/>
  <c r="BE279"/>
  <c r="BE306"/>
  <c r="BE314"/>
  <c r="BE335"/>
  <c r="BE338"/>
  <c r="BE345"/>
  <c r="BE126"/>
  <c r="BE167"/>
  <c r="BE173"/>
  <c r="BE212"/>
  <c r="BE223"/>
  <c r="BE228"/>
  <c r="BE231"/>
  <c r="BE234"/>
  <c r="BE247"/>
  <c r="BE258"/>
  <c r="BE267"/>
  <c r="BE271"/>
  <c r="BE281"/>
  <c r="BE289"/>
  <c r="BE316"/>
  <c r="BE323"/>
  <c r="BE326"/>
  <c r="BE357"/>
  <c r="BE380"/>
  <c r="BE385"/>
  <c r="BE387"/>
  <c r="BE391"/>
  <c r="BE395"/>
  <c r="BE132"/>
  <c r="BE155"/>
  <c r="BE169"/>
  <c r="BE203"/>
  <c r="BE241"/>
  <c r="BE283"/>
  <c r="BE287"/>
  <c r="BE292"/>
  <c r="BE311"/>
  <c r="BE318"/>
  <c r="BE341"/>
  <c r="BE349"/>
  <c r="BE353"/>
  <c r="F37"/>
  <c i="1" r="BB56"/>
  <c r="BB55"/>
  <c r="AX55"/>
  <c i="2" r="F38"/>
  <c i="1" r="BC56"/>
  <c r="BC55"/>
  <c r="AY55"/>
  <c i="2" r="F39"/>
  <c i="1" r="BD56"/>
  <c r="BD55"/>
  <c i="2" r="F36"/>
  <c i="1" r="BA56"/>
  <c r="BA55"/>
  <c r="AW55"/>
  <c r="AS54"/>
  <c i="3" r="F37"/>
  <c i="1" r="BB58"/>
  <c r="BB57"/>
  <c r="AX57"/>
  <c i="3" r="F38"/>
  <c i="1" r="BC58"/>
  <c r="BC57"/>
  <c r="AY57"/>
  <c i="3" r="F36"/>
  <c i="1" r="BA58"/>
  <c r="BA57"/>
  <c r="AW57"/>
  <c i="3" r="J36"/>
  <c i="1" r="AW58"/>
  <c i="3" r="F39"/>
  <c i="1" r="BD58"/>
  <c r="BD57"/>
  <c i="2" r="J36"/>
  <c i="1" r="AW56"/>
  <c r="AU57"/>
  <c i="3" l="1" r="BK96"/>
  <c r="J96"/>
  <c r="J66"/>
  <c i="2" r="T96"/>
  <c r="T95"/>
  <c r="P96"/>
  <c r="P95"/>
  <c i="1" r="AU56"/>
  <c i="2" r="J97"/>
  <c r="J65"/>
  <c r="BK389"/>
  <c r="J389"/>
  <c r="J72"/>
  <c i="3" r="BK90"/>
  <c r="J90"/>
  <c r="J64"/>
  <c i="1" r="AU55"/>
  <c r="AU54"/>
  <c r="BD54"/>
  <c r="W33"/>
  <c r="BB54"/>
  <c r="W31"/>
  <c r="BC54"/>
  <c r="AY54"/>
  <c i="3" r="J35"/>
  <c i="1" r="AV58"/>
  <c r="AT58"/>
  <c i="2" r="F35"/>
  <c i="1" r="AZ56"/>
  <c r="AZ55"/>
  <c r="BA54"/>
  <c r="AW54"/>
  <c r="AK30"/>
  <c i="2" r="J35"/>
  <c i="1" r="AV56"/>
  <c r="AT56"/>
  <c i="3" r="F35"/>
  <c i="1" r="AZ58"/>
  <c r="AZ57"/>
  <c r="AV57"/>
  <c r="AT57"/>
  <c i="2" l="1" r="BK95"/>
  <c r="J95"/>
  <c i="3" r="BK89"/>
  <c r="J89"/>
  <c i="2" r="J32"/>
  <c i="1" r="AG56"/>
  <c r="AG55"/>
  <c i="3" r="J32"/>
  <c i="1" r="AG58"/>
  <c r="AG57"/>
  <c r="AZ54"/>
  <c r="W29"/>
  <c r="AX54"/>
  <c r="W30"/>
  <c r="W32"/>
  <c r="AV55"/>
  <c r="AT55"/>
  <c r="AN55"/>
  <c i="2" l="1" r="J41"/>
  <c i="3" r="J41"/>
  <c r="J63"/>
  <c i="2" r="J63"/>
  <c i="1" r="AN56"/>
  <c r="AN58"/>
  <c r="AN57"/>
  <c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<sst xmlns="http://schemas.openxmlformats.org/spreadsheetml/2006/main">
  <si>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</si>
  <si>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</si>
  <si>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</si>
  <si>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</si>
  <si>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</si>
  <si>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{6ff3a5ed-8819-4ee6-905b-61559c734f2a}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</si>
  <si>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</si>
  <si>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</si>
  <si>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</si>
  <si>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</si>
  <si>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</si>
  <si>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</si>
  <si>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</si>
  <si>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</si>
  <si>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VD03922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</si>
  <si>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</si>
  <si>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</si>
  <si>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Podivín - propojka Sokolská - Nerudova</t>
  </si>
  <si>
    <t>KSO:</t>
  </si>
  <si>
    <t/>
  </si>
  <si>
    <t>CC-CZ:</t>
  </si>
  <si>
    <t>Místo:</t>
  </si>
  <si>
    <t>Podivín</t>
  </si>
  <si>
    <t>Datum:</t>
  </si>
  <si>
    <t>20. 2. 2023</t>
  </si>
  <si>
    <t>Zadavatel:</t>
  </si>
  <si>
    <t>IČ:</t>
  </si>
  <si>
    <t>město Podivín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</si>
  <si>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</si>
  <si>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</si>
  <si>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</si>
  <si>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</si>
  <si>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</si>
  <si>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</si>
  <si>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</si>
  <si>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ViaDesigne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</si>
  <si>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</si>
  <si>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</si>
  <si>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</si>
  <si>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</si>
  <si>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</si>
  <si>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</si>
  <si>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</si>
  <si>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</si>
  <si>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</si>
  <si>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</si>
  <si>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</si>
  <si>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</si>
  <si>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</si>
  <si>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</si>
  <si>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</si>
  <si>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</si>
  <si>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</si>
  <si>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</si>
  <si>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</si>
  <si>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</si>
  <si>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</si>
  <si>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</si>
  <si>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</si>
  <si>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</si>
  <si>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</si>
  <si>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</si>
  <si>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</si>
  <si>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</si>
  <si>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</si>
  <si>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</si>
  <si>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</si>
  <si>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</si>
  <si>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</si>
  <si>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</si>
  <si>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</si>
  <si>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</si>
  <si>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</si>
  <si>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</si>
  <si>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</si>
  <si>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</si>
  <si>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</si>
  <si>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Propojka Sokolská - Nerudova</t>
  </si>
  <si>
    <t>STA</t>
  </si>
  <si>
    <t>1</t>
  </si>
  <si>
    <t>{9bfd5c8b-f805-4151-92e4-0654d732c156}</t>
  </si>
  <si>
    <t>2</t>
  </si>
  <si>
    <t>/</t>
  </si>
  <si>
    <t>Soupis</t>
  </si>
  <si>
    <t>{f7bf561c-d533-4b53-8903-493276efd0ab}</t>
  </si>
  <si>
    <t>VRN</t>
  </si>
  <si>
    <t>Vedlejší rozpočtové náklady</t>
  </si>
  <si>
    <t>{afe9ed2a-f62f-4b71-93a6-2f40722313aa}</t>
  </si>
  <si>
    <t>{1028bca0-3225-45f6-b471-d763419a518c}</t>
  </si>
  <si>
    <t>KRYCÍ LIST SOUPISU PRACÍ</t>
  </si>
  <si>
    <t>Objekt:</t>
  </si>
  <si>
    <t>SO 101 - Propojka Sokolská - Nerudova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</si>
  <si>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</si>
  <si>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</si>
  <si>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</si>
  <si>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</si>
  <si>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</si>
  <si>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</si>
  <si>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</si>
  <si>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</si>
  <si>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</si>
  <si>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</si>
  <si>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</si>
  <si>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</si>
  <si>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</si>
  <si>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</si>
  <si>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</si>
  <si>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</si>
  <si>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</si>
  <si>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</si>
  <si>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</si>
  <si>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</si>
  <si>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</si>
  <si>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</si>
  <si>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</si>
  <si>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</si>
  <si>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</si>
  <si>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</si>
  <si>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</si>
  <si>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</si>
  <si>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</si>
  <si>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</si>
  <si>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</si>
  <si>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</si>
  <si>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</si>
  <si>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</si>
  <si>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</si>
  <si>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</si>
  <si>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2023 01</t>
  </si>
  <si>
    <t>4</t>
  </si>
  <si>
    <t>-2138259590</t>
  </si>
  <si>
    <t>Online PSC</t>
  </si>
  <si>
    <t>https://podminky.urs.cz/item/CS_URS_2023_01/113106121</t>
  </si>
  <si>
    <t>VV</t>
  </si>
  <si>
    <t>"dlažba 30x30 tl.50mm" 20,1</t>
  </si>
  <si>
    <t>"dlažba tl.60mm" 7,3</t>
  </si>
  <si>
    <t>Součet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</si>
  <si>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</si>
  <si>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</si>
  <si>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-38105582</t>
  </si>
  <si>
    <t>https://podminky.urs.cz/item/CS_URS_2023_01/113106161</t>
  </si>
  <si>
    <t>"dvouřádek z kostek" 20,4*0,2</t>
  </si>
  <si>
    <t>3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</si>
  <si>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</si>
  <si>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</si>
  <si>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1435463119</t>
  </si>
  <si>
    <t>https://podminky.urs.cz/item/CS_URS_2023_01/113107162</t>
  </si>
  <si>
    <t>"podklad tl.190mm" 20,1</t>
  </si>
  <si>
    <t>"podklad tl. 180mm" 1,4</t>
  </si>
  <si>
    <t>"podklad tl. 120mm" 55,9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</si>
  <si>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</si>
  <si>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</si>
  <si>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-2041918119</t>
  </si>
  <si>
    <t>https://podminky.urs.cz/item/CS_URS_2023_01/113107163</t>
  </si>
  <si>
    <t>"podklad tl.270mm" 159,1</t>
  </si>
  <si>
    <t>5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</si>
  <si>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</si>
  <si>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</si>
  <si>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-1761024234</t>
  </si>
  <si>
    <t>https://podminky.urs.cz/item/CS_URS_2023_01/113107172</t>
  </si>
  <si>
    <t>"beton tl.200mm" 166,5</t>
  </si>
  <si>
    <t>6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</si>
  <si>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</si>
  <si>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</si>
  <si>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1775460981</t>
  </si>
  <si>
    <t>https://podminky.urs.cz/item/CS_URS_2023_01/113107224</t>
  </si>
  <si>
    <t>"podklad tl. 370mm" 4,1</t>
  </si>
  <si>
    <t>"podklad tl. 350mm" 517,4</t>
  </si>
  <si>
    <t>7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</si>
  <si>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</si>
  <si>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</si>
  <si>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-1494768582</t>
  </si>
  <si>
    <t>https://podminky.urs.cz/item/CS_URS_2023_01/113107243</t>
  </si>
  <si>
    <t>"asf. kryt tl. 120mm" 610,2</t>
  </si>
  <si>
    <t>8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</si>
  <si>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</si>
  <si>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</si>
  <si>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-275456761</t>
  </si>
  <si>
    <t>https://podminky.urs.cz/item/CS_URS_2023_01/113107321</t>
  </si>
  <si>
    <t>"podklad tl.40mm" 7,4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</si>
  <si>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</si>
  <si>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</si>
  <si>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</si>
  <si>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</si>
  <si>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13857483</t>
  </si>
  <si>
    <t>https://podminky.urs.cz/item/CS_URS_2023_01/113202111</t>
  </si>
  <si>
    <t>"sil. obruba" 119,4</t>
  </si>
  <si>
    <t>10</t>
  </si>
  <si>
    <t>122251103</t>
  </si>
  <si>
    <t>Odkopávky a prokopávky nezapažené strojně v hornině třídy těžitelnosti I skupiny 3 přes 50 do 100 m3</t>
  </si>
  <si>
    <t>m3</t>
  </si>
  <si>
    <t>224107265</t>
  </si>
  <si>
    <t>https://podminky.urs.cz/item/CS_URS_2023_01/122251103</t>
  </si>
  <si>
    <t>"odkop tl. 100mm" 33,6*0,1</t>
  </si>
  <si>
    <t>"odkop tl. 240mm" 39,2*0,24</t>
  </si>
  <si>
    <t>"odkop sanace tl. 200mm" 419,4*0,2</t>
  </si>
  <si>
    <t>11</t>
  </si>
  <si>
    <t>122351102</t>
  </si>
  <si>
    <t>Odkopávky a prokopávky nezapažené strojně v hornině třídy těžitelnosti II skupiny 4 přes 20 do 50 m3</t>
  </si>
  <si>
    <t>1713997845</t>
  </si>
  <si>
    <t>https://podminky.urs.cz/item/CS_URS_2023_01/122351102</t>
  </si>
  <si>
    <t>"odkop tl.470mm" 153*0,47</t>
  </si>
  <si>
    <t>12</t>
  </si>
  <si>
    <t>131251100</t>
  </si>
  <si>
    <t>Hloubení nezapažených jam a zářezů strojně s urovnáním dna do předepsaného profilu a spádu v hornině třídy těžitelnosti I skupiny 3 do 20 m3</t>
  </si>
  <si>
    <t>425746960</t>
  </si>
  <si>
    <t>https://podminky.urs.cz/item/CS_URS_2023_01/131251100</t>
  </si>
  <si>
    <t>"nové DV" 4*(1,5*1,5*1,5)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</si>
  <si>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</si>
  <si>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</si>
  <si>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</si>
  <si>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983841840</t>
  </si>
  <si>
    <t>https://podminky.urs.cz/item/CS_URS_2023_01/162751117</t>
  </si>
  <si>
    <t>PSC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</si>
  <si>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</si>
  <si>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"odkopávky" 96,648+71,910</t>
  </si>
  <si>
    <t>"hloubení jam" 13,5</t>
  </si>
  <si>
    <t>"zásyp zpětně" -(13,5+6,5)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</si>
  <si>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</si>
  <si>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</si>
  <si>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</si>
  <si>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2102560669</t>
  </si>
  <si>
    <t>https://podminky.urs.cz/item/CS_URS_2023_01/162751119</t>
  </si>
  <si>
    <t>1*162,058</t>
  </si>
  <si>
    <t>M</t>
  </si>
  <si>
    <t>94621007</t>
  </si>
  <si>
    <t>poplatek za uložení stavebního odpadu zeminy a kamení zatříděného kódem 17 05 04 na recyklační skládku</t>
  </si>
  <si>
    <t>t</t>
  </si>
  <si>
    <t>-2066976809</t>
  </si>
  <si>
    <t>1,8*162,058</t>
  </si>
  <si>
    <t>16</t>
  </si>
  <si>
    <t>171251201</t>
  </si>
  <si>
    <t>Uložení sypaniny na skládky nebo meziskládky bez hutnění s upravením uložené sypaniny do předepsaného tvaru</t>
  </si>
  <si>
    <t>1853522617</t>
  </si>
  <si>
    <t>https://podminky.urs.cz/item/CS_URS_2023_01/171251201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</si>
  <si>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</si>
  <si>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162,058</t>
  </si>
  <si>
    <t>17</t>
  </si>
  <si>
    <t>174101101</t>
  </si>
  <si>
    <t>Zásyp sypaninou z jakékoliv horniny strojně s uložením výkopku ve vrstvách se zhutněním jam, šachet, rýh nebo kolem objektů v těchto vykopávkách</t>
  </si>
  <si>
    <t>-1708807143</t>
  </si>
  <si>
    <t>https://podminky.urs.cz/item/CS_URS_2023_01/174101101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</si>
  <si>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</si>
  <si>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"nové DV - ŠD" 4*((1,5*1,5*1,5)-(1,5*0,93))</t>
  </si>
  <si>
    <t>"zásyp staré DV" 4*(1,5*1,5*1,5)</t>
  </si>
  <si>
    <t>18</t>
  </si>
  <si>
    <t>58344171</t>
  </si>
  <si>
    <t>štěrkodrť frakce 0/32</t>
  </si>
  <si>
    <t>508068113</t>
  </si>
  <si>
    <t>"nové DV - ŠD" 4*((1,5*1,5*1,5)-(1,5*0,93))*2</t>
  </si>
  <si>
    <t>19</t>
  </si>
  <si>
    <t>181351103</t>
  </si>
  <si>
    <t>Rozprostření a urovnání ornice v rovině nebo ve svahu sklonu do 1:5 strojně při souvislé ploše přes 100 do 500 m2, tl. vrstvy do 200 mm</t>
  </si>
  <si>
    <t>1707028111</t>
  </si>
  <si>
    <t>https://podminky.urs.cz/item/CS_URS_2023_01/181351103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</si>
  <si>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</si>
  <si>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"ohumusování" 64,6</t>
  </si>
  <si>
    <t>20</t>
  </si>
  <si>
    <t>10364101</t>
  </si>
  <si>
    <t>zemina pro terénní úpravy - ornice</t>
  </si>
  <si>
    <t>946647590</t>
  </si>
  <si>
    <t>0,1*1,8*64,6</t>
  </si>
  <si>
    <t>181411131</t>
  </si>
  <si>
    <t>Založení trávníku na půdě předem připravené plochy do 1000 m2 výsevem včetně utažení parkového v rovině nebo na svahu do 1:5</t>
  </si>
  <si>
    <t>-280456537</t>
  </si>
  <si>
    <t>https://podminky.urs.cz/item/CS_URS_2023_01/181411131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</si>
  <si>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</si>
  <si>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"zatravnění" 64,6</t>
  </si>
  <si>
    <t>22</t>
  </si>
  <si>
    <t>00572410</t>
  </si>
  <si>
    <t>osivo směs travní parková</t>
  </si>
  <si>
    <t>kg</t>
  </si>
  <si>
    <t>-510071283</t>
  </si>
  <si>
    <t>0,04*64,6</t>
  </si>
  <si>
    <t>23</t>
  </si>
  <si>
    <t>181951112</t>
  </si>
  <si>
    <t>Úprava pláně vyrovnáním výškových rozdílů strojně v hornině třídy těžitelnosti I, skupiny 1 až 3 se zhutněním</t>
  </si>
  <si>
    <t>-1643674088</t>
  </si>
  <si>
    <t>https://podminky.urs.cz/item/CS_URS_2023_01/181951112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</si>
  <si>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</si>
  <si>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1000,4</t>
  </si>
  <si>
    <t>Zakládání</t>
  </si>
  <si>
    <t>24</t>
  </si>
  <si>
    <t>919726122</t>
  </si>
  <si>
    <t>Geotextilie netkaná pro ochranu, separaci nebo filtraci měrná hmotnost přes 200 do 300 g/m2</t>
  </si>
  <si>
    <t>1379125051</t>
  </si>
  <si>
    <t>https://podminky.urs.cz/item/CS_URS_2023_01/919726122</t>
  </si>
  <si>
    <t>"uložení geotextílie pod kční vrstvy" 419,4</t>
  </si>
  <si>
    <t>25</t>
  </si>
  <si>
    <t>69311068</t>
  </si>
  <si>
    <t>geotextilie netkaná separační, ochranná, filtrační, drenážní PP 300g/m2</t>
  </si>
  <si>
    <t>-435716147</t>
  </si>
  <si>
    <t>419,4</t>
  </si>
  <si>
    <t>Komunikace pozemní</t>
  </si>
  <si>
    <t>26</t>
  </si>
  <si>
    <t>564851111</t>
  </si>
  <si>
    <t>Podklad ze štěrkodrti ŠD s rozprostřením a zhutněním plochy přes 100 m2, po zhutnění tl. 150 mm</t>
  </si>
  <si>
    <t>-1534308578</t>
  </si>
  <si>
    <t>https://podminky.urs.cz/item/CS_URS_2023_01/564851111</t>
  </si>
  <si>
    <t>"kce komunikace ŠDa 0/32" 384,4</t>
  </si>
  <si>
    <t>"kce chodníku ŠDb 0/32" 139</t>
  </si>
  <si>
    <t>"kce vjezdů a park. stání ŠDa 0/32" 412,4</t>
  </si>
  <si>
    <t>27</t>
  </si>
  <si>
    <t>564861111</t>
  </si>
  <si>
    <t>Podklad ze štěrkodrti ŠD s rozprostřením a zhutněním plochy přes 100 m2, po zhutnění tl. 200 mm</t>
  </si>
  <si>
    <t>-1766028159</t>
  </si>
  <si>
    <t>https://podminky.urs.cz/item/CS_URS_2023_01/564861111</t>
  </si>
  <si>
    <t>"kce komunikace ŠDb 0/63" 419,4</t>
  </si>
  <si>
    <t>"kce vjezdů a park. stání ŠDb 0/63" 412,4</t>
  </si>
  <si>
    <t>28</t>
  </si>
  <si>
    <t>565155111</t>
  </si>
  <si>
    <t>Asfaltový beton vrstva podkladní ACP 16 (obalované kamenivo střednězrnné - OKS) s rozprostřením a zhutněním v pruhu šířky přes 1,5 do 3 m, po zhutnění tl. 70 mm</t>
  </si>
  <si>
    <t>-1448957497</t>
  </si>
  <si>
    <t>https://podminky.urs.cz/item/CS_URS_2023_01/565155111</t>
  </si>
  <si>
    <t>"kce komunikace" 384,4</t>
  </si>
  <si>
    <t>29</t>
  </si>
  <si>
    <t>573191111</t>
  </si>
  <si>
    <t>Postřik infiltrační kationaktivní emulzí v množství 1,00 kg/m2</t>
  </si>
  <si>
    <t>971438510</t>
  </si>
  <si>
    <t>https://podminky.urs.cz/item/CS_URS_2023_01/573191111</t>
  </si>
  <si>
    <t>30</t>
  </si>
  <si>
    <t>573231106</t>
  </si>
  <si>
    <t>Postřik spojovací PS bez posypu kamenivem ze silniční emulze, v množství 0,30 kg/m2</t>
  </si>
  <si>
    <t>-1686341687</t>
  </si>
  <si>
    <t>https://podminky.urs.cz/item/CS_URS_2023_01/573231106</t>
  </si>
  <si>
    <t>31</t>
  </si>
  <si>
    <t>577144131</t>
  </si>
  <si>
    <t>Asfaltový beton vrstva obrusná ACO 11 (ABS) s rozprostřením a se zhutněním z modifikovaného asfaltu v pruhu šířky přes do 1,5 do 3 m, po zhutnění tl. 50 mm</t>
  </si>
  <si>
    <t>124573715</t>
  </si>
  <si>
    <t>https://podminky.urs.cz/item/CS_URS_2023_01/577144131</t>
  </si>
  <si>
    <t>32</t>
  </si>
  <si>
    <t>596211253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</si>
  <si>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do 300 m2</t>
  </si>
  <si>
    <t>-1614902588</t>
  </si>
  <si>
    <t>https://podminky.urs.cz/item/CS_URS_2023_01/596211253</t>
  </si>
  <si>
    <t>"kce chodníku bet. dlažba" 139</t>
  </si>
  <si>
    <t>"předláždění" 5,9</t>
  </si>
  <si>
    <t>33</t>
  </si>
  <si>
    <t>59245018</t>
  </si>
  <si>
    <t>dlažba tvar obdélník betonová 200x100x60mm přírodní</t>
  </si>
  <si>
    <t>-1253203765</t>
  </si>
  <si>
    <t>134,8*1,02</t>
  </si>
  <si>
    <t>137,496*1,02 'Přepočtené koeficientem množství</t>
  </si>
  <si>
    <t>34</t>
  </si>
  <si>
    <t>59245006</t>
  </si>
  <si>
    <t>dlažba tvar obdélník betonová pro nevidomé 200x100x60mm barevná</t>
  </si>
  <si>
    <t>1325589776</t>
  </si>
  <si>
    <t>4,2*1,02</t>
  </si>
  <si>
    <t>35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</si>
  <si>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</si>
  <si>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</si>
  <si>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-638083398</t>
  </si>
  <si>
    <t>https://podminky.urs.cz/item/CS_URS_2023_01/596212213</t>
  </si>
  <si>
    <t>"bet. dlažba tl. 80mm" 395,6+16,8</t>
  </si>
  <si>
    <t>36</t>
  </si>
  <si>
    <t>59245020</t>
  </si>
  <si>
    <t>dlažba tvar obdélník betonová 200x100x80mm přírodní</t>
  </si>
  <si>
    <t>177181411</t>
  </si>
  <si>
    <t>50,7*1,02</t>
  </si>
  <si>
    <t>51,714*1,01 'Přepočtené koeficientem množství</t>
  </si>
  <si>
    <t>37</t>
  </si>
  <si>
    <t>59245225</t>
  </si>
  <si>
    <t>dlažba tvar obdélník betonová pro nevidomé 200x100x80mm přírodní</t>
  </si>
  <si>
    <t>-164548027</t>
  </si>
  <si>
    <t>17,1*1,02</t>
  </si>
  <si>
    <t>17,442*1,01 'Přepočtené koeficientem množství</t>
  </si>
  <si>
    <t>38</t>
  </si>
  <si>
    <t>59245030</t>
  </si>
  <si>
    <t>dlažba tvar čtverec betonová 200x200x80mm přírodní</t>
  </si>
  <si>
    <t>325355649</t>
  </si>
  <si>
    <t>P</t>
  </si>
  <si>
    <t>Poznámka k položce:_x000d_
vsakovací dlažba</t>
  </si>
  <si>
    <t>327,8*1,02</t>
  </si>
  <si>
    <t>334,356*1,01 'Přepočtené koeficientem množství</t>
  </si>
  <si>
    <t>39</t>
  </si>
  <si>
    <t>5924.R</t>
  </si>
  <si>
    <t>dlažba tvar čtverec betonová 200x200x80mm vodící linie</t>
  </si>
  <si>
    <t>-362352250</t>
  </si>
  <si>
    <t>"umělá vodící linie" 16,8</t>
  </si>
  <si>
    <t>Trubní vedení</t>
  </si>
  <si>
    <t>40</t>
  </si>
  <si>
    <t>871315251</t>
  </si>
  <si>
    <t>Kanalizační potrubí z tvrdého PVC v otevřeném výkopu ve sklonu do 20 %, hladkého plnostěnného vícevrstvého, tuhost třídy SN 16 DN 150</t>
  </si>
  <si>
    <t>1954716470</t>
  </si>
  <si>
    <t>https://podminky.urs.cz/item/CS_URS_2023_01/871315251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</si>
  <si>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</si>
  <si>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"napojení vpustí " 2,2</t>
  </si>
  <si>
    <t>41</t>
  </si>
  <si>
    <t>8765.R</t>
  </si>
  <si>
    <t>Navrtávací pas DN150</t>
  </si>
  <si>
    <t>kus</t>
  </si>
  <si>
    <t>474528565</t>
  </si>
  <si>
    <t>"napojení DV" 4</t>
  </si>
  <si>
    <t>42</t>
  </si>
  <si>
    <t>89591.R</t>
  </si>
  <si>
    <t>Vybourání stávající DV</t>
  </si>
  <si>
    <t>-1978858998</t>
  </si>
  <si>
    <t xml:space="preserve">vybourání bet. dílců stávající vpusti s naložením na dopravní prostředek </t>
  </si>
  <si>
    <t>"obnova DV" 4</t>
  </si>
  <si>
    <t>43</t>
  </si>
  <si>
    <t>89594.R</t>
  </si>
  <si>
    <t>Zřízení vpusti kanalizační včetně dodání bet. dílců.</t>
  </si>
  <si>
    <t>-2102032486</t>
  </si>
  <si>
    <t>Poznámka k položce:_x000d_
Kompletní zřízení vpusti kanalizační včetně dodání bet. dílců.</t>
  </si>
  <si>
    <t>Kompletní zřízení vpusti kanalizační včetně dodání bet. dílců.</t>
  </si>
  <si>
    <t>"nová DV" 4</t>
  </si>
  <si>
    <t>44</t>
  </si>
  <si>
    <t>899202211</t>
  </si>
  <si>
    <t>Demontáž mříží litinových včetně rámů, hmotnosti jednotlivě přes 50 do 100 Kg</t>
  </si>
  <si>
    <t>1576907500</t>
  </si>
  <si>
    <t>https://podminky.urs.cz/item/CS_URS_2023_01/899202211</t>
  </si>
  <si>
    <t>odvoz a likvidace v režii zhotovitele</t>
  </si>
  <si>
    <t>45</t>
  </si>
  <si>
    <t>899204112</t>
  </si>
  <si>
    <t>Osazení mříží litinových včetně rámů a košů na bahno pro třídu zatížení D400, E600</t>
  </si>
  <si>
    <t>1402538612</t>
  </si>
  <si>
    <t>https://podminky.urs.cz/item/CS_URS_2023_01/899204112</t>
  </si>
  <si>
    <t xml:space="preserve">Poznámka k souboru cen:_x000d_
1. V cenách nejsou započteny náklady na dodání mříží, rámů a košů na bahno; tyto náklady se oceňují ve specifikaci._x000d_
</t>
  </si>
  <si>
    <t>46</t>
  </si>
  <si>
    <t>55242320</t>
  </si>
  <si>
    <t>mříž vtoková litinová plochá 500x500mm</t>
  </si>
  <si>
    <t>-1293015418</t>
  </si>
  <si>
    <t>47</t>
  </si>
  <si>
    <t>899331111</t>
  </si>
  <si>
    <t>Výšková úprava uličního vstupu nebo vpusti do 200 mm zvýšením poklopu</t>
  </si>
  <si>
    <t>-1602063940</t>
  </si>
  <si>
    <t>https://podminky.urs.cz/item/CS_URS_2023_01/899331111</t>
  </si>
  <si>
    <t>48</t>
  </si>
  <si>
    <t>899722112</t>
  </si>
  <si>
    <t>Krytí potrubí z plastů výstražnou fólií z PVC šířky 25 cm</t>
  </si>
  <si>
    <t>1502298782</t>
  </si>
  <si>
    <t>https://podminky.urs.cz/item/CS_URS_2023_01/899722112</t>
  </si>
  <si>
    <t>2,2</t>
  </si>
  <si>
    <t>Ostatní konstrukce a práce, bourání</t>
  </si>
  <si>
    <t>49</t>
  </si>
  <si>
    <t>914111111</t>
  </si>
  <si>
    <t>Montáž svislé dopravní značky základní velikosti do 1 m2 objímkami na sloupky nebo konzoly</t>
  </si>
  <si>
    <t>-1733301342</t>
  </si>
  <si>
    <t>https://podminky.urs.cz/item/CS_URS_2023_01/914111111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</si>
  <si>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</si>
  <si>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50</t>
  </si>
  <si>
    <t>914511112</t>
  </si>
  <si>
    <t>Montáž sloupku dopravních značek délky do 3,5 m do hliníkové patky pro sloupek D 60 mm</t>
  </si>
  <si>
    <t>1325589008</t>
  </si>
  <si>
    <t>https://podminky.urs.cz/item/CS_URS_2023_01/914511112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</si>
  <si>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</si>
  <si>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51</t>
  </si>
  <si>
    <t>40445225</t>
  </si>
  <si>
    <t>sloupek pro dopravní značku Zn D 60mm v 3,5m</t>
  </si>
  <si>
    <t>-1196301584</t>
  </si>
  <si>
    <t>52</t>
  </si>
  <si>
    <t>40445240</t>
  </si>
  <si>
    <t>patka pro sloupek Al D 60mm</t>
  </si>
  <si>
    <t>-2009419380</t>
  </si>
  <si>
    <t>53</t>
  </si>
  <si>
    <t>40445256</t>
  </si>
  <si>
    <t>svorka upínací na sloupek dopravní značky D 60mm</t>
  </si>
  <si>
    <t>-1669664436</t>
  </si>
  <si>
    <t>54</t>
  </si>
  <si>
    <t>40445253</t>
  </si>
  <si>
    <t>víčko plastové na sloupek D 60mm</t>
  </si>
  <si>
    <t>-57383008</t>
  </si>
  <si>
    <t>55</t>
  </si>
  <si>
    <t>40445625</t>
  </si>
  <si>
    <t>informativní značky provozní IP8, IP9, IP11-IP13 500x700mm</t>
  </si>
  <si>
    <t>1478362458</t>
  </si>
  <si>
    <t>"IP11a" 1</t>
  </si>
  <si>
    <t>56</t>
  </si>
  <si>
    <t>915111111</t>
  </si>
  <si>
    <t>Vodorovné dopravní značení stříkané barvou dělící čára šířky 125 mm souvislá bílá základní</t>
  </si>
  <si>
    <t>-1856308231</t>
  </si>
  <si>
    <t>https://podminky.urs.cz/item/CS_URS_2023_01/915111111</t>
  </si>
  <si>
    <t>"V10b" 45</t>
  </si>
  <si>
    <t>57</t>
  </si>
  <si>
    <t>915111115</t>
  </si>
  <si>
    <t>Vodorovné dopravní značení stříkané barvou dělící čára šířky 125 mm souvislá žlutá základní</t>
  </si>
  <si>
    <t>-626206518</t>
  </si>
  <si>
    <t>https://podminky.urs.cz/item/CS_URS_2023_01/915111115</t>
  </si>
  <si>
    <t>"V12a" 34,5</t>
  </si>
  <si>
    <t>58</t>
  </si>
  <si>
    <t>915131112</t>
  </si>
  <si>
    <t>Vodorovné dopravní značení stříkané barvou přechody pro chodce, šipky, symboly bílé retroreflexní</t>
  </si>
  <si>
    <t>410616613</t>
  </si>
  <si>
    <t>https://podminky.urs.cz/item/CS_URS_2023_01/915131112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</si>
  <si>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</si>
  <si>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"symbol ztp" 1</t>
  </si>
  <si>
    <t>"písmena ZÁS" 1</t>
  </si>
  <si>
    <t>59</t>
  </si>
  <si>
    <t>915611111</t>
  </si>
  <si>
    <t>Předznačení pro vodorovné značení stříkané barvou nebo prováděné z nátěrových hmot liniové dělicí čáry, vodicí proužky</t>
  </si>
  <si>
    <t>-208015703</t>
  </si>
  <si>
    <t>https://podminky.urs.cz/item/CS_URS_2023_01/915611111</t>
  </si>
  <si>
    <t>60</t>
  </si>
  <si>
    <t>915621111</t>
  </si>
  <si>
    <t>Předznačení pro vodorovné značení stříkané barvou nebo prováděné z nátěrových hmot plošné šipky, symboly, nápisy</t>
  </si>
  <si>
    <t>-269224302</t>
  </si>
  <si>
    <t>https://podminky.urs.cz/item/CS_URS_2023_01/915621111</t>
  </si>
  <si>
    <t>61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</si>
  <si>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</si>
  <si>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</si>
  <si>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232512153</t>
  </si>
  <si>
    <t>https://podminky.urs.cz/item/CS_URS_2023_01/916131213</t>
  </si>
  <si>
    <t>208,6</t>
  </si>
  <si>
    <t>62</t>
  </si>
  <si>
    <t>59217031</t>
  </si>
  <si>
    <t>obrubník betonový silniční 1000x150x250mm</t>
  </si>
  <si>
    <t>-2054053677</t>
  </si>
  <si>
    <t>89*1,03</t>
  </si>
  <si>
    <t>63</t>
  </si>
  <si>
    <t>59217029</t>
  </si>
  <si>
    <t>obrubník betonový silniční nájezdový 1000x150x150mm</t>
  </si>
  <si>
    <t>1516234952</t>
  </si>
  <si>
    <t>111,6*1,03</t>
  </si>
  <si>
    <t>64</t>
  </si>
  <si>
    <t>59217030</t>
  </si>
  <si>
    <t>obrubník betonový silniční přechodový 1000x150x150-250mm</t>
  </si>
  <si>
    <t>-1484156177</t>
  </si>
  <si>
    <t>65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</si>
  <si>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</si>
  <si>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</si>
  <si>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1809481033</t>
  </si>
  <si>
    <t>https://podminky.urs.cz/item/CS_URS_2023_01/916231213</t>
  </si>
  <si>
    <t>95,3</t>
  </si>
  <si>
    <t>66</t>
  </si>
  <si>
    <t>59217017</t>
  </si>
  <si>
    <t>obrubník betonový chodníkový 1000x100x250mm</t>
  </si>
  <si>
    <t>1952886432</t>
  </si>
  <si>
    <t>95,3*1,03</t>
  </si>
  <si>
    <t>98,159*1,02 'Přepočtené koeficientem množství</t>
  </si>
  <si>
    <t>67</t>
  </si>
  <si>
    <t>916991121</t>
  </si>
  <si>
    <t>Lože pod obrubníky, krajníky nebo obruby z dlažebních kostek z betonu prostého</t>
  </si>
  <si>
    <t>1817204714</t>
  </si>
  <si>
    <t>https://podminky.urs.cz/item/CS_URS_2023_01/916991121</t>
  </si>
  <si>
    <t>(0,4*0,1*208,6)+(0,3*0,1*95,3)</t>
  </si>
  <si>
    <t>68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</si>
  <si>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</si>
  <si>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</si>
  <si>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-1423982037</t>
  </si>
  <si>
    <t>https://podminky.urs.cz/item/CS_URS_2023_01/919732221</t>
  </si>
  <si>
    <t>"v místě napojení tl.100mm" 27,1</t>
  </si>
  <si>
    <t>69</t>
  </si>
  <si>
    <t>919735112</t>
  </si>
  <si>
    <t>Řezání stávajícího živičného krytu nebo podkladu hloubky přes 50 do 100 mm</t>
  </si>
  <si>
    <t>1542383713</t>
  </si>
  <si>
    <t>https://podminky.urs.cz/item/CS_URS_2023_01/919735112</t>
  </si>
  <si>
    <t>70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</si>
  <si>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</si>
  <si>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</si>
  <si>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-289752212</t>
  </si>
  <si>
    <t>https://podminky.urs.cz/item/CS_URS_2023_01/966006132</t>
  </si>
  <si>
    <t>71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</si>
  <si>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</si>
  <si>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</si>
  <si>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-580722799</t>
  </si>
  <si>
    <t>https://podminky.urs.cz/item/CS_URS_2023_01/966006211</t>
  </si>
  <si>
    <t>72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</si>
  <si>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</si>
  <si>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</si>
  <si>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-1866218489</t>
  </si>
  <si>
    <t>https://podminky.urs.cz/item/CS_URS_2023_01/979051111</t>
  </si>
  <si>
    <t>997</t>
  </si>
  <si>
    <t>Přesun sutě</t>
  </si>
  <si>
    <t>73</t>
  </si>
  <si>
    <t>997013861</t>
  </si>
  <si>
    <t>Poplatek za uložení stavebního odpadu na recyklační skládce (skládkovné) z prostého betonu zatříděného do Katalogu odpadů pod kódem 17 01 01</t>
  </si>
  <si>
    <t>221780146</t>
  </si>
  <si>
    <t>https://podminky.urs.cz/item/CS_URS_2023_01/997013861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</si>
  <si>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</si>
  <si>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100,133</t>
  </si>
  <si>
    <t>74</t>
  </si>
  <si>
    <t>997013873</t>
  </si>
  <si>
    <t>Poplatek za uložení stavebního odpadu na recyklační skládce (skládkovné) zeminy a kamení zatříděného do Katalogu odpadů pod kódem 17 05 04</t>
  </si>
  <si>
    <t>1935715342</t>
  </si>
  <si>
    <t>https://podminky.urs.cz/item/CS_URS_2023_01/997013873</t>
  </si>
  <si>
    <t>481,438</t>
  </si>
  <si>
    <t>75</t>
  </si>
  <si>
    <t>997013875</t>
  </si>
  <si>
    <t>Poplatek za uložení stavebního odpadu na recyklační skládce (skládkovné) asfaltového bez obsahu dehtu zatříděného do Katalogu odpadů pod kódem 17 03 02</t>
  </si>
  <si>
    <t>-671816764</t>
  </si>
  <si>
    <t>https://podminky.urs.cz/item/CS_URS_2023_01/997013875</t>
  </si>
  <si>
    <t>175,738</t>
  </si>
  <si>
    <t>76</t>
  </si>
  <si>
    <t>997211511</t>
  </si>
  <si>
    <t>Vodorovná doprava suti nebo vybouraných hmot suti se složením a hrubým urovnáním, na vzdálenost do 1 km</t>
  </si>
  <si>
    <t>-484551651</t>
  </si>
  <si>
    <t>https://podminky.urs.cz/item/CS_URS_2023_01/997211511</t>
  </si>
  <si>
    <t xml:space="preserve">Poznámka k souboru cen:_x000d_
1. Ceny nelze použít pro vodorovnou dopravu po železnici, po vodě nebo neobvyklými dopravními prostředky._x000d_
2. Je-li na dopravní dráze pro vodorovnou dopravu překážka, pro kterou je nutné překládat suť nebo vybourané hmoty z jednoho obvyklého dopravního prostředku na jiný, oceňuje se tato lomená doprava v každém úseku samostatně._x000d_
</t>
  </si>
  <si>
    <t>"beton"</t>
  </si>
  <si>
    <t>"dlažba bet. tl.60mm" 1,4*0,06*2,2</t>
  </si>
  <si>
    <t>"dlažba tl.50mm" 20,1*0,05*2,2</t>
  </si>
  <si>
    <t>"betonový kryt tl. 200mm" 166,5*0,2*2,2</t>
  </si>
  <si>
    <t>"obruba silniční" 119,4*0,205</t>
  </si>
  <si>
    <t>Mezisoučet</t>
  </si>
  <si>
    <t>"kamenivo"</t>
  </si>
  <si>
    <t>"podklad tl.190mm" 20,1*0,19*2</t>
  </si>
  <si>
    <t>"podklad tl. 180mm" 1,4*0,18*2</t>
  </si>
  <si>
    <t>"podklad tl. 120mm" 55,9*0,12*2</t>
  </si>
  <si>
    <t>"podklad tl.270mm" 159,1*0,27*2</t>
  </si>
  <si>
    <t>"podklad tl. 370mm" 4,1*0,37*2</t>
  </si>
  <si>
    <t>"podklad tl.40mm" 7,4*0,04*2</t>
  </si>
  <si>
    <t>"podklad tl. 350mm" 517,4*0,35*2</t>
  </si>
  <si>
    <t>"žul. kostka" 40,8*0,1*2</t>
  </si>
  <si>
    <t>"asfalt"</t>
  </si>
  <si>
    <t>"asf. beton tl.120mm" 610,2*0,12*2,4</t>
  </si>
  <si>
    <t>77</t>
  </si>
  <si>
    <t>997211519</t>
  </si>
  <si>
    <t>Vodorovná doprava suti nebo vybouraných hmot suti se složením a hrubým urovnáním, na vzdálenost Příplatek k ceně za každý další i započatý 1 km přes 1 km</t>
  </si>
  <si>
    <t>-351828697</t>
  </si>
  <si>
    <t>https://podminky.urs.cz/item/CS_URS_2023_01/997211519</t>
  </si>
  <si>
    <t>757,309*10</t>
  </si>
  <si>
    <t>998</t>
  </si>
  <si>
    <t>Přesun hmot</t>
  </si>
  <si>
    <t>78</t>
  </si>
  <si>
    <t>998223011</t>
  </si>
  <si>
    <t>Přesun hmot pro pozemní komunikace s krytem dlážděným dopravní vzdálenost do 200 m jakékoliv délky objektu</t>
  </si>
  <si>
    <t>-935183102</t>
  </si>
  <si>
    <t>https://podminky.urs.cz/item/CS_URS_2023_01/998223011</t>
  </si>
  <si>
    <t>79</t>
  </si>
  <si>
    <t>998225111</t>
  </si>
  <si>
    <t>Přesun hmot pro komunikace s krytem z kameniva, monolitickým betonovým nebo živičným dopravní vzdálenost do 200 m jakékoliv délky objektu</t>
  </si>
  <si>
    <t>-886101270</t>
  </si>
  <si>
    <t>https://podminky.urs.cz/item/CS_URS_2023_01/998225111</t>
  </si>
  <si>
    <t>PSV</t>
  </si>
  <si>
    <t>Práce a dodávky PSV</t>
  </si>
  <si>
    <t>711</t>
  </si>
  <si>
    <t>Izolace proti vodě, vlhkosti a plynům</t>
  </si>
  <si>
    <t>80</t>
  </si>
  <si>
    <t>711491273</t>
  </si>
  <si>
    <t>Provedení izolace proti zemní vlhkosti nopovou fólií na ploše svislé S z nopové fólie</t>
  </si>
  <si>
    <t>-48455639</t>
  </si>
  <si>
    <t>https://podminky.urs.cz/item/CS_URS_2023_01/711491273</t>
  </si>
  <si>
    <t xml:space="preserve">Poznámka k souboru cen:_x000d_
1. Cenami -9095 až -9097 lze oceňovat jen tehdy, nepřesáhne-li součet souvislé plochy vodorovné a svislé izolační vrstvy 10 m2._x000d_
2. Cenou -1175 lze oceňovat i připevnění izolace na ploše svislé._x000d_
3. Cenami -1171 až -1273 lze oceňovat i izolace proti zemní vlhkosti._x000d_
4. V ceně -1177 jsou započteny i náklady na navrtání, osazení hmoždinek a zatmelení._x000d_
</t>
  </si>
  <si>
    <t>38,9*0,5</t>
  </si>
  <si>
    <t>81</t>
  </si>
  <si>
    <t>28323005</t>
  </si>
  <si>
    <t>fólie profilovaná (nopová) drenážní HDPE s výškou nopů 8mm</t>
  </si>
  <si>
    <t>-591670809</t>
  </si>
  <si>
    <t>19,45*1,1 "Přepočtené koeficientem množství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</si>
  <si>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</si>
  <si>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</si>
  <si>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</si>
  <si>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  VRN4 - Inženýrská činnost</t>
  </si>
  <si>
    <t>VRN1</t>
  </si>
  <si>
    <t>Průzkumné, geodetické a projektové práce</t>
  </si>
  <si>
    <t>011414000</t>
  </si>
  <si>
    <t>Průzkum výskytu odpadu</t>
  </si>
  <si>
    <t>kpl</t>
  </si>
  <si>
    <t>1024</t>
  </si>
  <si>
    <t>-2039283216</t>
  </si>
  <si>
    <t>012103000</t>
  </si>
  <si>
    <t>Geodetické práce před výstavbou</t>
  </si>
  <si>
    <t>-982414457</t>
  </si>
  <si>
    <t>012303000</t>
  </si>
  <si>
    <t>Geodetické práce po výstavbě</t>
  </si>
  <si>
    <t>-1570834268</t>
  </si>
  <si>
    <t>013254000</t>
  </si>
  <si>
    <t>Dokumentace skutečného provedení stavby</t>
  </si>
  <si>
    <t>-1882160043</t>
  </si>
  <si>
    <t>VRN3</t>
  </si>
  <si>
    <t>Zařízení staveniště</t>
  </si>
  <si>
    <t>032002000</t>
  </si>
  <si>
    <t>Vybavení staveniště</t>
  </si>
  <si>
    <t>1434880375</t>
  </si>
  <si>
    <t>034303000</t>
  </si>
  <si>
    <t>Dopravní značení na staveništi</t>
  </si>
  <si>
    <t>-575267471</t>
  </si>
  <si>
    <t>039002000</t>
  </si>
  <si>
    <t>Zrušení zařízení staveniště</t>
  </si>
  <si>
    <t>-681906930</t>
  </si>
  <si>
    <t>VRN4</t>
  </si>
  <si>
    <t>Inženýrská činnost</t>
  </si>
  <si>
    <t>043194000</t>
  </si>
  <si>
    <t>Ostatní zkoušky</t>
  </si>
  <si>
    <t>2109224906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</si>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</sst>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6161" TargetMode="External" /><Relationship Id="rId3" Type="http://schemas.openxmlformats.org/officeDocument/2006/relationships/hyperlink" Target="https://podminky.urs.cz/item/CS_URS_2023_01/113107162" TargetMode="External" /><Relationship Id="rId4" Type="http://schemas.openxmlformats.org/officeDocument/2006/relationships/hyperlink" Target="https://podminky.urs.cz/item/CS_URS_2023_01/113107163" TargetMode="External" /><Relationship Id="rId5" Type="http://schemas.openxmlformats.org/officeDocument/2006/relationships/hyperlink" Target="https://podminky.urs.cz/item/CS_URS_2023_01/113107172" TargetMode="External" /><Relationship Id="rId6" Type="http://schemas.openxmlformats.org/officeDocument/2006/relationships/hyperlink" Target="https://podminky.urs.cz/item/CS_URS_2023_01/113107224" TargetMode="External" /><Relationship Id="rId7" Type="http://schemas.openxmlformats.org/officeDocument/2006/relationships/hyperlink" Target="https://podminky.urs.cz/item/CS_URS_2023_01/113107243" TargetMode="External" /><Relationship Id="rId8" Type="http://schemas.openxmlformats.org/officeDocument/2006/relationships/hyperlink" Target="https://podminky.urs.cz/item/CS_URS_2023_01/113107321" TargetMode="External" /><Relationship Id="rId9" Type="http://schemas.openxmlformats.org/officeDocument/2006/relationships/hyperlink" Target="https://podminky.urs.cz/item/CS_URS_2023_01/113202111" TargetMode="External" /><Relationship Id="rId10" Type="http://schemas.openxmlformats.org/officeDocument/2006/relationships/hyperlink" Target="https://podminky.urs.cz/item/CS_URS_2023_01/122251103" TargetMode="External" /><Relationship Id="rId11" Type="http://schemas.openxmlformats.org/officeDocument/2006/relationships/hyperlink" Target="https://podminky.urs.cz/item/CS_URS_2023_01/122351102" TargetMode="External" /><Relationship Id="rId12" Type="http://schemas.openxmlformats.org/officeDocument/2006/relationships/hyperlink" Target="https://podminky.urs.cz/item/CS_URS_2023_01/131251100" TargetMode="External" /><Relationship Id="rId13" Type="http://schemas.openxmlformats.org/officeDocument/2006/relationships/hyperlink" Target="https://podminky.urs.cz/item/CS_URS_2023_01/162751117" TargetMode="External" /><Relationship Id="rId14" Type="http://schemas.openxmlformats.org/officeDocument/2006/relationships/hyperlink" Target="https://podminky.urs.cz/item/CS_URS_2023_01/162751119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174101101" TargetMode="External" /><Relationship Id="rId17" Type="http://schemas.openxmlformats.org/officeDocument/2006/relationships/hyperlink" Target="https://podminky.urs.cz/item/CS_URS_2023_01/181351103" TargetMode="External" /><Relationship Id="rId18" Type="http://schemas.openxmlformats.org/officeDocument/2006/relationships/hyperlink" Target="https://podminky.urs.cz/item/CS_URS_2023_01/181411131" TargetMode="External" /><Relationship Id="rId19" Type="http://schemas.openxmlformats.org/officeDocument/2006/relationships/hyperlink" Target="https://podminky.urs.cz/item/CS_URS_2023_01/181951112" TargetMode="External" /><Relationship Id="rId20" Type="http://schemas.openxmlformats.org/officeDocument/2006/relationships/hyperlink" Target="https://podminky.urs.cz/item/CS_URS_2023_01/919726122" TargetMode="External" /><Relationship Id="rId21" Type="http://schemas.openxmlformats.org/officeDocument/2006/relationships/hyperlink" Target="https://podminky.urs.cz/item/CS_URS_2023_01/564851111" TargetMode="External" /><Relationship Id="rId22" Type="http://schemas.openxmlformats.org/officeDocument/2006/relationships/hyperlink" Target="https://podminky.urs.cz/item/CS_URS_2023_01/564861111" TargetMode="External" /><Relationship Id="rId23" Type="http://schemas.openxmlformats.org/officeDocument/2006/relationships/hyperlink" Target="https://podminky.urs.cz/item/CS_URS_2023_01/565155111" TargetMode="External" /><Relationship Id="rId24" Type="http://schemas.openxmlformats.org/officeDocument/2006/relationships/hyperlink" Target="https://podminky.urs.cz/item/CS_URS_2023_01/573191111" TargetMode="External" /><Relationship Id="rId25" Type="http://schemas.openxmlformats.org/officeDocument/2006/relationships/hyperlink" Target="https://podminky.urs.cz/item/CS_URS_2023_01/573231106" TargetMode="External" /><Relationship Id="rId26" Type="http://schemas.openxmlformats.org/officeDocument/2006/relationships/hyperlink" Target="https://podminky.urs.cz/item/CS_URS_2023_01/577144131" TargetMode="External" /><Relationship Id="rId27" Type="http://schemas.openxmlformats.org/officeDocument/2006/relationships/hyperlink" Target="https://podminky.urs.cz/item/CS_URS_2023_01/596211253" TargetMode="External" /><Relationship Id="rId28" Type="http://schemas.openxmlformats.org/officeDocument/2006/relationships/hyperlink" Target="https://podminky.urs.cz/item/CS_URS_2023_01/596212213" TargetMode="External" /><Relationship Id="rId29" Type="http://schemas.openxmlformats.org/officeDocument/2006/relationships/hyperlink" Target="https://podminky.urs.cz/item/CS_URS_2023_01/871315251" TargetMode="External" /><Relationship Id="rId30" Type="http://schemas.openxmlformats.org/officeDocument/2006/relationships/hyperlink" Target="https://podminky.urs.cz/item/CS_URS_2023_01/899202211" TargetMode="External" /><Relationship Id="rId31" Type="http://schemas.openxmlformats.org/officeDocument/2006/relationships/hyperlink" Target="https://podminky.urs.cz/item/CS_URS_2023_01/899204112" TargetMode="External" /><Relationship Id="rId32" Type="http://schemas.openxmlformats.org/officeDocument/2006/relationships/hyperlink" Target="https://podminky.urs.cz/item/CS_URS_2023_01/899331111" TargetMode="External" /><Relationship Id="rId33" Type="http://schemas.openxmlformats.org/officeDocument/2006/relationships/hyperlink" Target="https://podminky.urs.cz/item/CS_URS_2023_01/899722112" TargetMode="External" /><Relationship Id="rId34" Type="http://schemas.openxmlformats.org/officeDocument/2006/relationships/hyperlink" Target="https://podminky.urs.cz/item/CS_URS_2023_01/914111111" TargetMode="External" /><Relationship Id="rId35" Type="http://schemas.openxmlformats.org/officeDocument/2006/relationships/hyperlink" Target="https://podminky.urs.cz/item/CS_URS_2023_01/914511112" TargetMode="External" /><Relationship Id="rId36" Type="http://schemas.openxmlformats.org/officeDocument/2006/relationships/hyperlink" Target="https://podminky.urs.cz/item/CS_URS_2023_01/915111111" TargetMode="External" /><Relationship Id="rId37" Type="http://schemas.openxmlformats.org/officeDocument/2006/relationships/hyperlink" Target="https://podminky.urs.cz/item/CS_URS_2023_01/915111115" TargetMode="External" /><Relationship Id="rId38" Type="http://schemas.openxmlformats.org/officeDocument/2006/relationships/hyperlink" Target="https://podminky.urs.cz/item/CS_URS_2023_01/915131112" TargetMode="External" /><Relationship Id="rId39" Type="http://schemas.openxmlformats.org/officeDocument/2006/relationships/hyperlink" Target="https://podminky.urs.cz/item/CS_URS_2023_01/915611111" TargetMode="External" /><Relationship Id="rId40" Type="http://schemas.openxmlformats.org/officeDocument/2006/relationships/hyperlink" Target="https://podminky.urs.cz/item/CS_URS_2023_01/915621111" TargetMode="External" /><Relationship Id="rId41" Type="http://schemas.openxmlformats.org/officeDocument/2006/relationships/hyperlink" Target="https://podminky.urs.cz/item/CS_URS_2023_01/916131213" TargetMode="External" /><Relationship Id="rId42" Type="http://schemas.openxmlformats.org/officeDocument/2006/relationships/hyperlink" Target="https://podminky.urs.cz/item/CS_URS_2023_01/916231213" TargetMode="External" /><Relationship Id="rId43" Type="http://schemas.openxmlformats.org/officeDocument/2006/relationships/hyperlink" Target="https://podminky.urs.cz/item/CS_URS_2023_01/916991121" TargetMode="External" /><Relationship Id="rId44" Type="http://schemas.openxmlformats.org/officeDocument/2006/relationships/hyperlink" Target="https://podminky.urs.cz/item/CS_URS_2023_01/919732221" TargetMode="External" /><Relationship Id="rId45" Type="http://schemas.openxmlformats.org/officeDocument/2006/relationships/hyperlink" Target="https://podminky.urs.cz/item/CS_URS_2023_01/919735112" TargetMode="External" /><Relationship Id="rId46" Type="http://schemas.openxmlformats.org/officeDocument/2006/relationships/hyperlink" Target="https://podminky.urs.cz/item/CS_URS_2023_01/966006132" TargetMode="External" /><Relationship Id="rId47" Type="http://schemas.openxmlformats.org/officeDocument/2006/relationships/hyperlink" Target="https://podminky.urs.cz/item/CS_URS_2023_01/966006211" TargetMode="External" /><Relationship Id="rId48" Type="http://schemas.openxmlformats.org/officeDocument/2006/relationships/hyperlink" Target="https://podminky.urs.cz/item/CS_URS_2023_01/979051111" TargetMode="External" /><Relationship Id="rId49" Type="http://schemas.openxmlformats.org/officeDocument/2006/relationships/hyperlink" Target="https://podminky.urs.cz/item/CS_URS_2023_01/997013861" TargetMode="External" /><Relationship Id="rId50" Type="http://schemas.openxmlformats.org/officeDocument/2006/relationships/hyperlink" Target="https://podminky.urs.cz/item/CS_URS_2023_01/997013873" TargetMode="External" /><Relationship Id="rId51" Type="http://schemas.openxmlformats.org/officeDocument/2006/relationships/hyperlink" Target="https://podminky.urs.cz/item/CS_URS_2023_01/997013875" TargetMode="External" /><Relationship Id="rId52" Type="http://schemas.openxmlformats.org/officeDocument/2006/relationships/hyperlink" Target="https://podminky.urs.cz/item/CS_URS_2023_01/997211511" TargetMode="External" /><Relationship Id="rId53" Type="http://schemas.openxmlformats.org/officeDocument/2006/relationships/hyperlink" Target="https://podminky.urs.cz/item/CS_URS_2023_01/997211519" TargetMode="External" /><Relationship Id="rId54" Type="http://schemas.openxmlformats.org/officeDocument/2006/relationships/hyperlink" Target="https://podminky.urs.cz/item/CS_URS_2023_01/998223011" TargetMode="External" /><Relationship Id="rId55" Type="http://schemas.openxmlformats.org/officeDocument/2006/relationships/hyperlink" Target="https://podminky.urs.cz/item/CS_URS_2023_01/998225111" TargetMode="External" /><Relationship Id="rId56" Type="http://schemas.openxmlformats.org/officeDocument/2006/relationships/hyperlink" Target="https://podminky.urs.cz/item/CS_URS_2023_01/711491273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VD03922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Podivín - propojka Sokolská - Nerudova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Podivín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Podivín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ViaDesigne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ROUND(AS55+AS57,2)</f>
        <v>0</v>
      </c>
      <c r="AT54" s="108">
        <f>ROUND(SUM(AV54:AW54),2)</f>
        <v>0</v>
      </c>
      <c r="AU54" s="109">
        <f>ROUND(AU55+AU57,5)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ROUND(AZ55+AZ57,2)</f>
        <v>0</v>
      </c>
      <c r="BA54" s="108">
        <f>ROUND(BA55+BA57,2)</f>
        <v>0</v>
      </c>
      <c r="BB54" s="108">
        <f>ROUND(BB55+BB57,2)</f>
        <v>0</v>
      </c>
      <c r="BC54" s="108">
        <f>ROUND(BC55+BC57,2)</f>
        <v>0</v>
      </c>
      <c r="BD54" s="110">
        <f>ROUND(BD55+BD57,2)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76</v>
      </c>
      <c r="F56" s="128"/>
      <c r="G56" s="128"/>
      <c r="H56" s="128"/>
      <c r="I56" s="128"/>
      <c r="J56" s="127"/>
      <c r="K56" s="128" t="s">
        <v>77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101 - Propojka Sokolsk...'!J32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'SO 101 - Propojka Sokolsk...'!P95</f>
        <v>0</v>
      </c>
      <c r="AV56" s="132">
        <f>'SO 101 - Propojka Sokolsk...'!J35</f>
        <v>0</v>
      </c>
      <c r="AW56" s="132">
        <f>'SO 101 - Propojka Sokolsk...'!J36</f>
        <v>0</v>
      </c>
      <c r="AX56" s="132">
        <f>'SO 101 - Propojka Sokolsk...'!J37</f>
        <v>0</v>
      </c>
      <c r="AY56" s="132">
        <f>'SO 101 - Propojka Sokolsk...'!J38</f>
        <v>0</v>
      </c>
      <c r="AZ56" s="132">
        <f>'SO 101 - Propojka Sokolsk...'!F35</f>
        <v>0</v>
      </c>
      <c r="BA56" s="132">
        <f>'SO 101 - Propojka Sokolsk...'!F36</f>
        <v>0</v>
      </c>
      <c r="BB56" s="132">
        <f>'SO 101 - Propojka Sokolsk...'!F37</f>
        <v>0</v>
      </c>
      <c r="BC56" s="132">
        <f>'SO 101 - Propojka Sokolsk...'!F38</f>
        <v>0</v>
      </c>
      <c r="BD56" s="134">
        <f>'SO 101 - Propojka Sokolsk...'!F39</f>
        <v>0</v>
      </c>
      <c r="BE56" s="4"/>
      <c r="BT56" s="135" t="s">
        <v>81</v>
      </c>
      <c r="BV56" s="135" t="s">
        <v>74</v>
      </c>
      <c r="BW56" s="135" t="s">
        <v>84</v>
      </c>
      <c r="BX56" s="135" t="s">
        <v>80</v>
      </c>
      <c r="CL56" s="135" t="s">
        <v>19</v>
      </c>
    </row>
    <row r="57" s="7" customFormat="1" ht="16.5" customHeight="1">
      <c r="A57" s="7"/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ROUND(AG58,2)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78</v>
      </c>
      <c r="AR57" s="120"/>
      <c r="AS57" s="121">
        <f>ROUND(AS58,2)</f>
        <v>0</v>
      </c>
      <c r="AT57" s="122">
        <f>ROUND(SUM(AV57:AW57),2)</f>
        <v>0</v>
      </c>
      <c r="AU57" s="123">
        <f>ROUND(AU58,5)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ROUND(AZ58,2)</f>
        <v>0</v>
      </c>
      <c r="BA57" s="122">
        <f>ROUND(BA58,2)</f>
        <v>0</v>
      </c>
      <c r="BB57" s="122">
        <f>ROUND(BB58,2)</f>
        <v>0</v>
      </c>
      <c r="BC57" s="122">
        <f>ROUND(BC58,2)</f>
        <v>0</v>
      </c>
      <c r="BD57" s="124">
        <f>ROUND(BD58,2)</f>
        <v>0</v>
      </c>
      <c r="BE57" s="7"/>
      <c r="BS57" s="125" t="s">
        <v>71</v>
      </c>
      <c r="BT57" s="125" t="s">
        <v>79</v>
      </c>
      <c r="BU57" s="125" t="s">
        <v>73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4" customFormat="1" ht="16.5" customHeight="1">
      <c r="A58" s="126" t="s">
        <v>82</v>
      </c>
      <c r="B58" s="65"/>
      <c r="C58" s="127"/>
      <c r="D58" s="127"/>
      <c r="E58" s="128" t="s">
        <v>85</v>
      </c>
      <c r="F58" s="128"/>
      <c r="G58" s="128"/>
      <c r="H58" s="128"/>
      <c r="I58" s="128"/>
      <c r="J58" s="127"/>
      <c r="K58" s="128" t="s">
        <v>86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'VRN - Vedlejší rozpočtové...'!J32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83</v>
      </c>
      <c r="AR58" s="67"/>
      <c r="AS58" s="136">
        <v>0</v>
      </c>
      <c r="AT58" s="137">
        <f>ROUND(SUM(AV58:AW58),2)</f>
        <v>0</v>
      </c>
      <c r="AU58" s="138">
        <f>'VRN - Vedlejší rozpočtové...'!P89</f>
        <v>0</v>
      </c>
      <c r="AV58" s="137">
        <f>'VRN - Vedlejší rozpočtové...'!J35</f>
        <v>0</v>
      </c>
      <c r="AW58" s="137">
        <f>'VRN - Vedlejší rozpočtové...'!J36</f>
        <v>0</v>
      </c>
      <c r="AX58" s="137">
        <f>'VRN - Vedlejší rozpočtové...'!J37</f>
        <v>0</v>
      </c>
      <c r="AY58" s="137">
        <f>'VRN - Vedlejší rozpočtové...'!J38</f>
        <v>0</v>
      </c>
      <c r="AZ58" s="137">
        <f>'VRN - Vedlejší rozpočtové...'!F35</f>
        <v>0</v>
      </c>
      <c r="BA58" s="137">
        <f>'VRN - Vedlejší rozpočtové...'!F36</f>
        <v>0</v>
      </c>
      <c r="BB58" s="137">
        <f>'VRN - Vedlejší rozpočtové...'!F37</f>
        <v>0</v>
      </c>
      <c r="BC58" s="137">
        <f>'VRN - Vedlejší rozpočtové...'!F38</f>
        <v>0</v>
      </c>
      <c r="BD58" s="139">
        <f>'VRN - Vedlejší rozpočtové...'!F39</f>
        <v>0</v>
      </c>
      <c r="BE58" s="4"/>
      <c r="BT58" s="135" t="s">
        <v>81</v>
      </c>
      <c r="BV58" s="135" t="s">
        <v>74</v>
      </c>
      <c r="BW58" s="135" t="s">
        <v>88</v>
      </c>
      <c r="BX58" s="135" t="s">
        <v>87</v>
      </c>
      <c r="CL58" s="135" t="s">
        <v>19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wLdSsF4lqfSd5hk2enuUBFVUVeAkDIxkuCuGXNwKSuVgjidg6R5DZynNuIiNofGuYXH4EW36j4fIzuwPVKJpKQ==" hashValue="O+4/Z4MRy4u5pQDPMV+qySgntinhjIMq6k1EzKMDTkN+MjhvSWQ+okYmpT4ZduJ8WBIsyGfzpUQK1Y3V3ecCK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SO 101 - Propojka Sokolsk...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89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Podivín - propojka Sokolská - Nerudova</v>
      </c>
      <c r="F7" s="144"/>
      <c r="G7" s="144"/>
      <c r="H7" s="144"/>
      <c r="L7" s="22"/>
    </row>
    <row r="8" s="1" customFormat="1" ht="12" customHeight="1">
      <c r="B8" s="22"/>
      <c r="D8" s="144" t="s">
        <v>90</v>
      </c>
      <c r="L8" s="22"/>
    </row>
    <row r="9" s="2" customFormat="1" ht="16.5" customHeight="1">
      <c r="A9" s="40"/>
      <c r="B9" s="46"/>
      <c r="C9" s="40"/>
      <c r="D9" s="40"/>
      <c r="E9" s="145" t="s">
        <v>91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ROUND((SUM(BE95:BE396)),  2)</f>
        <v>0</v>
      </c>
      <c r="G35" s="40"/>
      <c r="H35" s="40"/>
      <c r="I35" s="159">
        <v>0.20999999999999999</v>
      </c>
      <c r="J35" s="158">
        <f>ROUND(((SUM(BE95:BE396))*I35),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ROUND((SUM(BF95:BF396)),  2)</f>
        <v>0</v>
      </c>
      <c r="G36" s="40"/>
      <c r="H36" s="40"/>
      <c r="I36" s="159">
        <v>0.14999999999999999</v>
      </c>
      <c r="J36" s="158">
        <f>ROUND(((SUM(BF95:BF396))*I36),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ROUND((SUM(BG95:BG396)),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ROUND((SUM(BH95:BH396)),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ROUND((SUM(BI95:BI396)),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Podivín - propojka Sokolská - Nerudova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101 - Propojka Sokolská - Nerudova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Podivín</v>
      </c>
      <c r="G56" s="42"/>
      <c r="H56" s="42"/>
      <c r="I56" s="34" t="s">
        <v>23</v>
      </c>
      <c r="J56" s="74" t="str">
        <f>IF(J14="","",J14)</f>
        <v>20. 2. 2023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Podivín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ViaDesigne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94</v>
      </c>
      <c r="D61" s="173"/>
      <c r="E61" s="173"/>
      <c r="F61" s="173"/>
      <c r="G61" s="173"/>
      <c r="H61" s="173"/>
      <c r="I61" s="173"/>
      <c r="J61" s="174" t="s">
        <v>95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96</v>
      </c>
    </row>
    <row r="64" s="9" customFormat="1" ht="24.96" customHeight="1">
      <c r="A64" s="9"/>
      <c r="B64" s="176"/>
      <c r="C64" s="177"/>
      <c r="D64" s="178" t="s">
        <v>97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98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99</v>
      </c>
      <c r="E66" s="184"/>
      <c r="F66" s="184"/>
      <c r="G66" s="184"/>
      <c r="H66" s="184"/>
      <c r="I66" s="184"/>
      <c r="J66" s="185">
        <f>J185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100</v>
      </c>
      <c r="E67" s="184"/>
      <c r="F67" s="184"/>
      <c r="G67" s="184"/>
      <c r="H67" s="184"/>
      <c r="I67" s="184"/>
      <c r="J67" s="185">
        <f>J191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101</v>
      </c>
      <c r="E68" s="184"/>
      <c r="F68" s="184"/>
      <c r="G68" s="184"/>
      <c r="H68" s="184"/>
      <c r="I68" s="184"/>
      <c r="J68" s="185">
        <f>J240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102</v>
      </c>
      <c r="E69" s="184"/>
      <c r="F69" s="184"/>
      <c r="G69" s="184"/>
      <c r="H69" s="184"/>
      <c r="I69" s="184"/>
      <c r="J69" s="185">
        <f>J270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103</v>
      </c>
      <c r="E70" s="184"/>
      <c r="F70" s="184"/>
      <c r="G70" s="184"/>
      <c r="H70" s="184"/>
      <c r="I70" s="184"/>
      <c r="J70" s="185">
        <f>J344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104</v>
      </c>
      <c r="E71" s="184"/>
      <c r="F71" s="184"/>
      <c r="G71" s="184"/>
      <c r="H71" s="184"/>
      <c r="I71" s="184"/>
      <c r="J71" s="185">
        <f>J384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105</v>
      </c>
      <c r="E72" s="179"/>
      <c r="F72" s="179"/>
      <c r="G72" s="179"/>
      <c r="H72" s="179"/>
      <c r="I72" s="179"/>
      <c r="J72" s="180">
        <f>J389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106</v>
      </c>
      <c r="E73" s="184"/>
      <c r="F73" s="184"/>
      <c r="G73" s="184"/>
      <c r="H73" s="184"/>
      <c r="I73" s="184"/>
      <c r="J73" s="185">
        <f>J390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107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Podivín - propojka Sokolská - Nerudova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90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91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92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101 - Propojka Sokolská - Nerudova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Podivín</v>
      </c>
      <c r="G89" s="42"/>
      <c r="H89" s="42"/>
      <c r="I89" s="34" t="s">
        <v>23</v>
      </c>
      <c r="J89" s="74" t="str">
        <f>IF(J14="","",J14)</f>
        <v>20. 2. 2023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město Podivín</v>
      </c>
      <c r="G91" s="42"/>
      <c r="H91" s="42"/>
      <c r="I91" s="34" t="s">
        <v>31</v>
      </c>
      <c r="J91" s="38" t="str">
        <f>E23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ViaDesigne s.r.o.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108</v>
      </c>
      <c r="D94" s="190" t="s">
        <v>57</v>
      </c>
      <c r="E94" s="190" t="s">
        <v>53</v>
      </c>
      <c r="F94" s="190" t="s">
        <v>54</v>
      </c>
      <c r="G94" s="190" t="s">
        <v>109</v>
      </c>
      <c r="H94" s="190" t="s">
        <v>110</v>
      </c>
      <c r="I94" s="190" t="s">
        <v>111</v>
      </c>
      <c r="J94" s="190" t="s">
        <v>95</v>
      </c>
      <c r="K94" s="191" t="s">
        <v>112</v>
      </c>
      <c r="L94" s="192"/>
      <c r="M94" s="94" t="s">
        <v>19</v>
      </c>
      <c r="N94" s="95" t="s">
        <v>42</v>
      </c>
      <c r="O94" s="95" t="s">
        <v>113</v>
      </c>
      <c r="P94" s="95" t="s">
        <v>114</v>
      </c>
      <c r="Q94" s="95" t="s">
        <v>115</v>
      </c>
      <c r="R94" s="95" t="s">
        <v>116</v>
      </c>
      <c r="S94" s="95" t="s">
        <v>117</v>
      </c>
      <c r="T94" s="96" t="s">
        <v>118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119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P96+P389</f>
        <v>0</v>
      </c>
      <c r="Q95" s="98"/>
      <c r="R95" s="195">
        <f>R96+R389</f>
        <v>264.08803855999997</v>
      </c>
      <c r="S95" s="98"/>
      <c r="T95" s="196">
        <f>T96+T389</f>
        <v>726.3232999999999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96</v>
      </c>
      <c r="BK95" s="197">
        <f>BK96+BK389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120</v>
      </c>
      <c r="F96" s="201" t="s">
        <v>121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P97+P185+P191+P240+P270+P344+P384</f>
        <v>0</v>
      </c>
      <c r="Q96" s="206"/>
      <c r="R96" s="207">
        <f>R97+R185+R191+R240+R270+R344+R384</f>
        <v>264.08084205999995</v>
      </c>
      <c r="S96" s="206"/>
      <c r="T96" s="208">
        <f>T97+T185+T191+T240+T270+T344+T384</f>
        <v>726.3232999999999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122</v>
      </c>
      <c r="BK96" s="211">
        <f>BK97+BK185+BK191+BK240+BK270+BK344+BK384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123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SUM(P98:P184)</f>
        <v>0</v>
      </c>
      <c r="Q97" s="206"/>
      <c r="R97" s="207">
        <f>SUM(R98:R184)</f>
        <v>27.470583999999999</v>
      </c>
      <c r="S97" s="206"/>
      <c r="T97" s="208">
        <f>SUM(T98:T184)</f>
        <v>725.83329999999989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122</v>
      </c>
      <c r="BK97" s="211">
        <f>SUM(BK98:BK184)</f>
        <v>0</v>
      </c>
    </row>
    <row r="98" s="2" customFormat="1" ht="37.8" customHeight="1">
      <c r="A98" s="40"/>
      <c r="B98" s="41"/>
      <c r="C98" s="214" t="s">
        <v>79</v>
      </c>
      <c r="D98" s="214" t="s">
        <v>124</v>
      </c>
      <c r="E98" s="215" t="s">
        <v>125</v>
      </c>
      <c r="F98" s="216" t="s">
        <v>126</v>
      </c>
      <c r="G98" s="217" t="s">
        <v>127</v>
      </c>
      <c r="H98" s="218">
        <v>27.399999999999999</v>
      </c>
      <c r="I98" s="219"/>
      <c r="J98" s="220">
        <f>ROUND(I98*H98,2)</f>
        <v>0</v>
      </c>
      <c r="K98" s="216" t="s">
        <v>128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0.255</v>
      </c>
      <c r="T98" s="224">
        <f>S98*H98</f>
        <v>6.9870000000000001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129</v>
      </c>
      <c r="AT98" s="225" t="s">
        <v>124</v>
      </c>
      <c r="AU98" s="225" t="s">
        <v>81</v>
      </c>
      <c r="AY98" s="19" t="s">
        <v>122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129</v>
      </c>
      <c r="BM98" s="225" t="s">
        <v>130</v>
      </c>
    </row>
    <row r="99" s="2" customFormat="1">
      <c r="A99" s="40"/>
      <c r="B99" s="41"/>
      <c r="C99" s="42"/>
      <c r="D99" s="227" t="s">
        <v>131</v>
      </c>
      <c r="E99" s="42"/>
      <c r="F99" s="228" t="s">
        <v>132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131</v>
      </c>
      <c r="AU99" s="19" t="s">
        <v>81</v>
      </c>
    </row>
    <row r="100" s="13" customFormat="1">
      <c r="A100" s="13"/>
      <c r="B100" s="232"/>
      <c r="C100" s="233"/>
      <c r="D100" s="234" t="s">
        <v>133</v>
      </c>
      <c r="E100" s="235" t="s">
        <v>19</v>
      </c>
      <c r="F100" s="236" t="s">
        <v>134</v>
      </c>
      <c r="G100" s="233"/>
      <c r="H100" s="237">
        <v>20.100000000000001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133</v>
      </c>
      <c r="AU100" s="243" t="s">
        <v>81</v>
      </c>
      <c r="AV100" s="13" t="s">
        <v>81</v>
      </c>
      <c r="AW100" s="13" t="s">
        <v>33</v>
      </c>
      <c r="AX100" s="13" t="s">
        <v>72</v>
      </c>
      <c r="AY100" s="243" t="s">
        <v>122</v>
      </c>
    </row>
    <row r="101" s="13" customFormat="1">
      <c r="A101" s="13"/>
      <c r="B101" s="232"/>
      <c r="C101" s="233"/>
      <c r="D101" s="234" t="s">
        <v>133</v>
      </c>
      <c r="E101" s="235" t="s">
        <v>19</v>
      </c>
      <c r="F101" s="236" t="s">
        <v>135</v>
      </c>
      <c r="G101" s="233"/>
      <c r="H101" s="237">
        <v>7.2999999999999998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133</v>
      </c>
      <c r="AU101" s="243" t="s">
        <v>81</v>
      </c>
      <c r="AV101" s="13" t="s">
        <v>81</v>
      </c>
      <c r="AW101" s="13" t="s">
        <v>33</v>
      </c>
      <c r="AX101" s="13" t="s">
        <v>72</v>
      </c>
      <c r="AY101" s="243" t="s">
        <v>122</v>
      </c>
    </row>
    <row r="102" s="14" customFormat="1">
      <c r="A102" s="14"/>
      <c r="B102" s="244"/>
      <c r="C102" s="245"/>
      <c r="D102" s="234" t="s">
        <v>133</v>
      </c>
      <c r="E102" s="246" t="s">
        <v>19</v>
      </c>
      <c r="F102" s="247" t="s">
        <v>136</v>
      </c>
      <c r="G102" s="245"/>
      <c r="H102" s="248">
        <v>27.399999999999999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133</v>
      </c>
      <c r="AU102" s="254" t="s">
        <v>81</v>
      </c>
      <c r="AV102" s="14" t="s">
        <v>129</v>
      </c>
      <c r="AW102" s="14" t="s">
        <v>33</v>
      </c>
      <c r="AX102" s="14" t="s">
        <v>79</v>
      </c>
      <c r="AY102" s="254" t="s">
        <v>122</v>
      </c>
    </row>
    <row r="103" s="2" customFormat="1" ht="33" customHeight="1">
      <c r="A103" s="40"/>
      <c r="B103" s="41"/>
      <c r="C103" s="214" t="s">
        <v>81</v>
      </c>
      <c r="D103" s="214" t="s">
        <v>124</v>
      </c>
      <c r="E103" s="215" t="s">
        <v>137</v>
      </c>
      <c r="F103" s="216" t="s">
        <v>138</v>
      </c>
      <c r="G103" s="217" t="s">
        <v>127</v>
      </c>
      <c r="H103" s="218">
        <v>4.0800000000000001</v>
      </c>
      <c r="I103" s="219"/>
      <c r="J103" s="220">
        <f>ROUND(I103*H103,2)</f>
        <v>0</v>
      </c>
      <c r="K103" s="216" t="s">
        <v>128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0.32000000000000001</v>
      </c>
      <c r="T103" s="224">
        <f>S103*H103</f>
        <v>1.3056000000000001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129</v>
      </c>
      <c r="AT103" s="225" t="s">
        <v>124</v>
      </c>
      <c r="AU103" s="225" t="s">
        <v>81</v>
      </c>
      <c r="AY103" s="19" t="s">
        <v>122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129</v>
      </c>
      <c r="BM103" s="225" t="s">
        <v>139</v>
      </c>
    </row>
    <row r="104" s="2" customFormat="1">
      <c r="A104" s="40"/>
      <c r="B104" s="41"/>
      <c r="C104" s="42"/>
      <c r="D104" s="227" t="s">
        <v>131</v>
      </c>
      <c r="E104" s="42"/>
      <c r="F104" s="228" t="s">
        <v>140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131</v>
      </c>
      <c r="AU104" s="19" t="s">
        <v>81</v>
      </c>
    </row>
    <row r="105" s="13" customFormat="1">
      <c r="A105" s="13"/>
      <c r="B105" s="232"/>
      <c r="C105" s="233"/>
      <c r="D105" s="234" t="s">
        <v>133</v>
      </c>
      <c r="E105" s="235" t="s">
        <v>19</v>
      </c>
      <c r="F105" s="236" t="s">
        <v>141</v>
      </c>
      <c r="G105" s="233"/>
      <c r="H105" s="237">
        <v>4.0800000000000001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133</v>
      </c>
      <c r="AU105" s="243" t="s">
        <v>81</v>
      </c>
      <c r="AV105" s="13" t="s">
        <v>81</v>
      </c>
      <c r="AW105" s="13" t="s">
        <v>33</v>
      </c>
      <c r="AX105" s="13" t="s">
        <v>79</v>
      </c>
      <c r="AY105" s="243" t="s">
        <v>122</v>
      </c>
    </row>
    <row r="106" s="2" customFormat="1" ht="37.8" customHeight="1">
      <c r="A106" s="40"/>
      <c r="B106" s="41"/>
      <c r="C106" s="214" t="s">
        <v>142</v>
      </c>
      <c r="D106" s="214" t="s">
        <v>124</v>
      </c>
      <c r="E106" s="215" t="s">
        <v>143</v>
      </c>
      <c r="F106" s="216" t="s">
        <v>144</v>
      </c>
      <c r="G106" s="217" t="s">
        <v>127</v>
      </c>
      <c r="H106" s="218">
        <v>77.400000000000006</v>
      </c>
      <c r="I106" s="219"/>
      <c r="J106" s="220">
        <f>ROUND(I106*H106,2)</f>
        <v>0</v>
      </c>
      <c r="K106" s="216" t="s">
        <v>128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0.28999999999999998</v>
      </c>
      <c r="T106" s="224">
        <f>S106*H106</f>
        <v>22.446000000000002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129</v>
      </c>
      <c r="AT106" s="225" t="s">
        <v>124</v>
      </c>
      <c r="AU106" s="225" t="s">
        <v>81</v>
      </c>
      <c r="AY106" s="19" t="s">
        <v>122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129</v>
      </c>
      <c r="BM106" s="225" t="s">
        <v>145</v>
      </c>
    </row>
    <row r="107" s="2" customFormat="1">
      <c r="A107" s="40"/>
      <c r="B107" s="41"/>
      <c r="C107" s="42"/>
      <c r="D107" s="227" t="s">
        <v>131</v>
      </c>
      <c r="E107" s="42"/>
      <c r="F107" s="228" t="s">
        <v>146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131</v>
      </c>
      <c r="AU107" s="19" t="s">
        <v>81</v>
      </c>
    </row>
    <row r="108" s="13" customFormat="1">
      <c r="A108" s="13"/>
      <c r="B108" s="232"/>
      <c r="C108" s="233"/>
      <c r="D108" s="234" t="s">
        <v>133</v>
      </c>
      <c r="E108" s="235" t="s">
        <v>19</v>
      </c>
      <c r="F108" s="236" t="s">
        <v>147</v>
      </c>
      <c r="G108" s="233"/>
      <c r="H108" s="237">
        <v>20.100000000000001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133</v>
      </c>
      <c r="AU108" s="243" t="s">
        <v>81</v>
      </c>
      <c r="AV108" s="13" t="s">
        <v>81</v>
      </c>
      <c r="AW108" s="13" t="s">
        <v>33</v>
      </c>
      <c r="AX108" s="13" t="s">
        <v>72</v>
      </c>
      <c r="AY108" s="243" t="s">
        <v>122</v>
      </c>
    </row>
    <row r="109" s="13" customFormat="1">
      <c r="A109" s="13"/>
      <c r="B109" s="232"/>
      <c r="C109" s="233"/>
      <c r="D109" s="234" t="s">
        <v>133</v>
      </c>
      <c r="E109" s="235" t="s">
        <v>19</v>
      </c>
      <c r="F109" s="236" t="s">
        <v>148</v>
      </c>
      <c r="G109" s="233"/>
      <c r="H109" s="237">
        <v>1.3999999999999999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133</v>
      </c>
      <c r="AU109" s="243" t="s">
        <v>81</v>
      </c>
      <c r="AV109" s="13" t="s">
        <v>81</v>
      </c>
      <c r="AW109" s="13" t="s">
        <v>33</v>
      </c>
      <c r="AX109" s="13" t="s">
        <v>72</v>
      </c>
      <c r="AY109" s="243" t="s">
        <v>122</v>
      </c>
    </row>
    <row r="110" s="13" customFormat="1">
      <c r="A110" s="13"/>
      <c r="B110" s="232"/>
      <c r="C110" s="233"/>
      <c r="D110" s="234" t="s">
        <v>133</v>
      </c>
      <c r="E110" s="235" t="s">
        <v>19</v>
      </c>
      <c r="F110" s="236" t="s">
        <v>149</v>
      </c>
      <c r="G110" s="233"/>
      <c r="H110" s="237">
        <v>55.899999999999999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133</v>
      </c>
      <c r="AU110" s="243" t="s">
        <v>81</v>
      </c>
      <c r="AV110" s="13" t="s">
        <v>81</v>
      </c>
      <c r="AW110" s="13" t="s">
        <v>33</v>
      </c>
      <c r="AX110" s="13" t="s">
        <v>72</v>
      </c>
      <c r="AY110" s="243" t="s">
        <v>122</v>
      </c>
    </row>
    <row r="111" s="14" customFormat="1">
      <c r="A111" s="14"/>
      <c r="B111" s="244"/>
      <c r="C111" s="245"/>
      <c r="D111" s="234" t="s">
        <v>133</v>
      </c>
      <c r="E111" s="246" t="s">
        <v>19</v>
      </c>
      <c r="F111" s="247" t="s">
        <v>136</v>
      </c>
      <c r="G111" s="245"/>
      <c r="H111" s="248">
        <v>77.400000000000006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133</v>
      </c>
      <c r="AU111" s="254" t="s">
        <v>81</v>
      </c>
      <c r="AV111" s="14" t="s">
        <v>129</v>
      </c>
      <c r="AW111" s="14" t="s">
        <v>33</v>
      </c>
      <c r="AX111" s="14" t="s">
        <v>79</v>
      </c>
      <c r="AY111" s="254" t="s">
        <v>122</v>
      </c>
    </row>
    <row r="112" s="2" customFormat="1" ht="37.8" customHeight="1">
      <c r="A112" s="40"/>
      <c r="B112" s="41"/>
      <c r="C112" s="214" t="s">
        <v>129</v>
      </c>
      <c r="D112" s="214" t="s">
        <v>124</v>
      </c>
      <c r="E112" s="215" t="s">
        <v>150</v>
      </c>
      <c r="F112" s="216" t="s">
        <v>151</v>
      </c>
      <c r="G112" s="217" t="s">
        <v>127</v>
      </c>
      <c r="H112" s="218">
        <v>159.09999999999999</v>
      </c>
      <c r="I112" s="219"/>
      <c r="J112" s="220">
        <f>ROUND(I112*H112,2)</f>
        <v>0</v>
      </c>
      <c r="K112" s="216" t="s">
        <v>128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0.44</v>
      </c>
      <c r="T112" s="224">
        <f>S112*H112</f>
        <v>70.004000000000005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129</v>
      </c>
      <c r="AT112" s="225" t="s">
        <v>124</v>
      </c>
      <c r="AU112" s="225" t="s">
        <v>81</v>
      </c>
      <c r="AY112" s="19" t="s">
        <v>122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129</v>
      </c>
      <c r="BM112" s="225" t="s">
        <v>152</v>
      </c>
    </row>
    <row r="113" s="2" customFormat="1">
      <c r="A113" s="40"/>
      <c r="B113" s="41"/>
      <c r="C113" s="42"/>
      <c r="D113" s="227" t="s">
        <v>131</v>
      </c>
      <c r="E113" s="42"/>
      <c r="F113" s="228" t="s">
        <v>153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131</v>
      </c>
      <c r="AU113" s="19" t="s">
        <v>81</v>
      </c>
    </row>
    <row r="114" s="13" customFormat="1">
      <c r="A114" s="13"/>
      <c r="B114" s="232"/>
      <c r="C114" s="233"/>
      <c r="D114" s="234" t="s">
        <v>133</v>
      </c>
      <c r="E114" s="235" t="s">
        <v>19</v>
      </c>
      <c r="F114" s="236" t="s">
        <v>154</v>
      </c>
      <c r="G114" s="233"/>
      <c r="H114" s="237">
        <v>159.09999999999999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133</v>
      </c>
      <c r="AU114" s="243" t="s">
        <v>81</v>
      </c>
      <c r="AV114" s="13" t="s">
        <v>81</v>
      </c>
      <c r="AW114" s="13" t="s">
        <v>33</v>
      </c>
      <c r="AX114" s="13" t="s">
        <v>79</v>
      </c>
      <c r="AY114" s="243" t="s">
        <v>122</v>
      </c>
    </row>
    <row r="115" s="2" customFormat="1" ht="37.8" customHeight="1">
      <c r="A115" s="40"/>
      <c r="B115" s="41"/>
      <c r="C115" s="214" t="s">
        <v>155</v>
      </c>
      <c r="D115" s="214" t="s">
        <v>124</v>
      </c>
      <c r="E115" s="215" t="s">
        <v>156</v>
      </c>
      <c r="F115" s="216" t="s">
        <v>157</v>
      </c>
      <c r="G115" s="217" t="s">
        <v>127</v>
      </c>
      <c r="H115" s="218">
        <v>166.5</v>
      </c>
      <c r="I115" s="219"/>
      <c r="J115" s="220">
        <f>ROUND(I115*H115,2)</f>
        <v>0</v>
      </c>
      <c r="K115" s="216" t="s">
        <v>128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0.625</v>
      </c>
      <c r="T115" s="224">
        <f>S115*H115</f>
        <v>104.0625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129</v>
      </c>
      <c r="AT115" s="225" t="s">
        <v>124</v>
      </c>
      <c r="AU115" s="225" t="s">
        <v>81</v>
      </c>
      <c r="AY115" s="19" t="s">
        <v>122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129</v>
      </c>
      <c r="BM115" s="225" t="s">
        <v>158</v>
      </c>
    </row>
    <row r="116" s="2" customFormat="1">
      <c r="A116" s="40"/>
      <c r="B116" s="41"/>
      <c r="C116" s="42"/>
      <c r="D116" s="227" t="s">
        <v>131</v>
      </c>
      <c r="E116" s="42"/>
      <c r="F116" s="228" t="s">
        <v>159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131</v>
      </c>
      <c r="AU116" s="19" t="s">
        <v>81</v>
      </c>
    </row>
    <row r="117" s="13" customFormat="1">
      <c r="A117" s="13"/>
      <c r="B117" s="232"/>
      <c r="C117" s="233"/>
      <c r="D117" s="234" t="s">
        <v>133</v>
      </c>
      <c r="E117" s="235" t="s">
        <v>19</v>
      </c>
      <c r="F117" s="236" t="s">
        <v>160</v>
      </c>
      <c r="G117" s="233"/>
      <c r="H117" s="237">
        <v>166.5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133</v>
      </c>
      <c r="AU117" s="243" t="s">
        <v>81</v>
      </c>
      <c r="AV117" s="13" t="s">
        <v>81</v>
      </c>
      <c r="AW117" s="13" t="s">
        <v>33</v>
      </c>
      <c r="AX117" s="13" t="s">
        <v>79</v>
      </c>
      <c r="AY117" s="243" t="s">
        <v>122</v>
      </c>
    </row>
    <row r="118" s="2" customFormat="1" ht="37.8" customHeight="1">
      <c r="A118" s="40"/>
      <c r="B118" s="41"/>
      <c r="C118" s="214" t="s">
        <v>161</v>
      </c>
      <c r="D118" s="214" t="s">
        <v>124</v>
      </c>
      <c r="E118" s="215" t="s">
        <v>162</v>
      </c>
      <c r="F118" s="216" t="s">
        <v>163</v>
      </c>
      <c r="G118" s="217" t="s">
        <v>127</v>
      </c>
      <c r="H118" s="218">
        <v>521.5</v>
      </c>
      <c r="I118" s="219"/>
      <c r="J118" s="220">
        <f>ROUND(I118*H118,2)</f>
        <v>0</v>
      </c>
      <c r="K118" s="216" t="s">
        <v>128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0.57999999999999996</v>
      </c>
      <c r="T118" s="224">
        <f>S118*H118</f>
        <v>302.46999999999997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129</v>
      </c>
      <c r="AT118" s="225" t="s">
        <v>124</v>
      </c>
      <c r="AU118" s="225" t="s">
        <v>81</v>
      </c>
      <c r="AY118" s="19" t="s">
        <v>122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129</v>
      </c>
      <c r="BM118" s="225" t="s">
        <v>164</v>
      </c>
    </row>
    <row r="119" s="2" customFormat="1">
      <c r="A119" s="40"/>
      <c r="B119" s="41"/>
      <c r="C119" s="42"/>
      <c r="D119" s="227" t="s">
        <v>131</v>
      </c>
      <c r="E119" s="42"/>
      <c r="F119" s="228" t="s">
        <v>165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81</v>
      </c>
    </row>
    <row r="120" s="13" customFormat="1">
      <c r="A120" s="13"/>
      <c r="B120" s="232"/>
      <c r="C120" s="233"/>
      <c r="D120" s="234" t="s">
        <v>133</v>
      </c>
      <c r="E120" s="235" t="s">
        <v>19</v>
      </c>
      <c r="F120" s="236" t="s">
        <v>166</v>
      </c>
      <c r="G120" s="233"/>
      <c r="H120" s="237">
        <v>4.0999999999999996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133</v>
      </c>
      <c r="AU120" s="243" t="s">
        <v>81</v>
      </c>
      <c r="AV120" s="13" t="s">
        <v>81</v>
      </c>
      <c r="AW120" s="13" t="s">
        <v>33</v>
      </c>
      <c r="AX120" s="13" t="s">
        <v>72</v>
      </c>
      <c r="AY120" s="243" t="s">
        <v>122</v>
      </c>
    </row>
    <row r="121" s="13" customFormat="1">
      <c r="A121" s="13"/>
      <c r="B121" s="232"/>
      <c r="C121" s="233"/>
      <c r="D121" s="234" t="s">
        <v>133</v>
      </c>
      <c r="E121" s="235" t="s">
        <v>19</v>
      </c>
      <c r="F121" s="236" t="s">
        <v>167</v>
      </c>
      <c r="G121" s="233"/>
      <c r="H121" s="237">
        <v>517.39999999999998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133</v>
      </c>
      <c r="AU121" s="243" t="s">
        <v>81</v>
      </c>
      <c r="AV121" s="13" t="s">
        <v>81</v>
      </c>
      <c r="AW121" s="13" t="s">
        <v>33</v>
      </c>
      <c r="AX121" s="13" t="s">
        <v>72</v>
      </c>
      <c r="AY121" s="243" t="s">
        <v>122</v>
      </c>
    </row>
    <row r="122" s="14" customFormat="1">
      <c r="A122" s="14"/>
      <c r="B122" s="244"/>
      <c r="C122" s="245"/>
      <c r="D122" s="234" t="s">
        <v>133</v>
      </c>
      <c r="E122" s="246" t="s">
        <v>19</v>
      </c>
      <c r="F122" s="247" t="s">
        <v>136</v>
      </c>
      <c r="G122" s="245"/>
      <c r="H122" s="248">
        <v>521.5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133</v>
      </c>
      <c r="AU122" s="254" t="s">
        <v>81</v>
      </c>
      <c r="AV122" s="14" t="s">
        <v>129</v>
      </c>
      <c r="AW122" s="14" t="s">
        <v>33</v>
      </c>
      <c r="AX122" s="14" t="s">
        <v>79</v>
      </c>
      <c r="AY122" s="254" t="s">
        <v>122</v>
      </c>
    </row>
    <row r="123" s="2" customFormat="1" ht="33" customHeight="1">
      <c r="A123" s="40"/>
      <c r="B123" s="41"/>
      <c r="C123" s="214" t="s">
        <v>168</v>
      </c>
      <c r="D123" s="214" t="s">
        <v>124</v>
      </c>
      <c r="E123" s="215" t="s">
        <v>169</v>
      </c>
      <c r="F123" s="216" t="s">
        <v>170</v>
      </c>
      <c r="G123" s="217" t="s">
        <v>127</v>
      </c>
      <c r="H123" s="218">
        <v>610.20000000000005</v>
      </c>
      <c r="I123" s="219"/>
      <c r="J123" s="220">
        <f>ROUND(I123*H123,2)</f>
        <v>0</v>
      </c>
      <c r="K123" s="216" t="s">
        <v>128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0.316</v>
      </c>
      <c r="T123" s="224">
        <f>S123*H123</f>
        <v>192.82320000000001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129</v>
      </c>
      <c r="AT123" s="225" t="s">
        <v>124</v>
      </c>
      <c r="AU123" s="225" t="s">
        <v>81</v>
      </c>
      <c r="AY123" s="19" t="s">
        <v>122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129</v>
      </c>
      <c r="BM123" s="225" t="s">
        <v>171</v>
      </c>
    </row>
    <row r="124" s="2" customFormat="1">
      <c r="A124" s="40"/>
      <c r="B124" s="41"/>
      <c r="C124" s="42"/>
      <c r="D124" s="227" t="s">
        <v>131</v>
      </c>
      <c r="E124" s="42"/>
      <c r="F124" s="228" t="s">
        <v>172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131</v>
      </c>
      <c r="AU124" s="19" t="s">
        <v>81</v>
      </c>
    </row>
    <row r="125" s="13" customFormat="1">
      <c r="A125" s="13"/>
      <c r="B125" s="232"/>
      <c r="C125" s="233"/>
      <c r="D125" s="234" t="s">
        <v>133</v>
      </c>
      <c r="E125" s="235" t="s">
        <v>19</v>
      </c>
      <c r="F125" s="236" t="s">
        <v>173</v>
      </c>
      <c r="G125" s="233"/>
      <c r="H125" s="237">
        <v>610.20000000000005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133</v>
      </c>
      <c r="AU125" s="243" t="s">
        <v>81</v>
      </c>
      <c r="AV125" s="13" t="s">
        <v>81</v>
      </c>
      <c r="AW125" s="13" t="s">
        <v>33</v>
      </c>
      <c r="AX125" s="13" t="s">
        <v>79</v>
      </c>
      <c r="AY125" s="243" t="s">
        <v>122</v>
      </c>
    </row>
    <row r="126" s="2" customFormat="1" ht="37.8" customHeight="1">
      <c r="A126" s="40"/>
      <c r="B126" s="41"/>
      <c r="C126" s="214" t="s">
        <v>174</v>
      </c>
      <c r="D126" s="214" t="s">
        <v>124</v>
      </c>
      <c r="E126" s="215" t="s">
        <v>175</v>
      </c>
      <c r="F126" s="216" t="s">
        <v>176</v>
      </c>
      <c r="G126" s="217" t="s">
        <v>127</v>
      </c>
      <c r="H126" s="218">
        <v>7.4000000000000004</v>
      </c>
      <c r="I126" s="219"/>
      <c r="J126" s="220">
        <f>ROUND(I126*H126,2)</f>
        <v>0</v>
      </c>
      <c r="K126" s="216" t="s">
        <v>128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0.17000000000000001</v>
      </c>
      <c r="T126" s="224">
        <f>S126*H126</f>
        <v>1.2580000000000002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129</v>
      </c>
      <c r="AT126" s="225" t="s">
        <v>124</v>
      </c>
      <c r="AU126" s="225" t="s">
        <v>81</v>
      </c>
      <c r="AY126" s="19" t="s">
        <v>122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129</v>
      </c>
      <c r="BM126" s="225" t="s">
        <v>177</v>
      </c>
    </row>
    <row r="127" s="2" customFormat="1">
      <c r="A127" s="40"/>
      <c r="B127" s="41"/>
      <c r="C127" s="42"/>
      <c r="D127" s="227" t="s">
        <v>131</v>
      </c>
      <c r="E127" s="42"/>
      <c r="F127" s="228" t="s">
        <v>178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131</v>
      </c>
      <c r="AU127" s="19" t="s">
        <v>81</v>
      </c>
    </row>
    <row r="128" s="13" customFormat="1">
      <c r="A128" s="13"/>
      <c r="B128" s="232"/>
      <c r="C128" s="233"/>
      <c r="D128" s="234" t="s">
        <v>133</v>
      </c>
      <c r="E128" s="235" t="s">
        <v>19</v>
      </c>
      <c r="F128" s="236" t="s">
        <v>179</v>
      </c>
      <c r="G128" s="233"/>
      <c r="H128" s="237">
        <v>7.4000000000000004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133</v>
      </c>
      <c r="AU128" s="243" t="s">
        <v>81</v>
      </c>
      <c r="AV128" s="13" t="s">
        <v>81</v>
      </c>
      <c r="AW128" s="13" t="s">
        <v>33</v>
      </c>
      <c r="AX128" s="13" t="s">
        <v>79</v>
      </c>
      <c r="AY128" s="243" t="s">
        <v>122</v>
      </c>
    </row>
    <row r="129" s="2" customFormat="1" ht="24.15" customHeight="1">
      <c r="A129" s="40"/>
      <c r="B129" s="41"/>
      <c r="C129" s="214" t="s">
        <v>180</v>
      </c>
      <c r="D129" s="214" t="s">
        <v>124</v>
      </c>
      <c r="E129" s="215" t="s">
        <v>181</v>
      </c>
      <c r="F129" s="216" t="s">
        <v>182</v>
      </c>
      <c r="G129" s="217" t="s">
        <v>183</v>
      </c>
      <c r="H129" s="218">
        <v>119.40000000000001</v>
      </c>
      <c r="I129" s="219"/>
      <c r="J129" s="220">
        <f>ROUND(I129*H129,2)</f>
        <v>0</v>
      </c>
      <c r="K129" s="216" t="s">
        <v>128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0.20499999999999999</v>
      </c>
      <c r="T129" s="224">
        <f>S129*H129</f>
        <v>24.477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129</v>
      </c>
      <c r="AT129" s="225" t="s">
        <v>124</v>
      </c>
      <c r="AU129" s="225" t="s">
        <v>81</v>
      </c>
      <c r="AY129" s="19" t="s">
        <v>122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129</v>
      </c>
      <c r="BM129" s="225" t="s">
        <v>184</v>
      </c>
    </row>
    <row r="130" s="2" customFormat="1">
      <c r="A130" s="40"/>
      <c r="B130" s="41"/>
      <c r="C130" s="42"/>
      <c r="D130" s="227" t="s">
        <v>131</v>
      </c>
      <c r="E130" s="42"/>
      <c r="F130" s="228" t="s">
        <v>185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131</v>
      </c>
      <c r="AU130" s="19" t="s">
        <v>81</v>
      </c>
    </row>
    <row r="131" s="13" customFormat="1">
      <c r="A131" s="13"/>
      <c r="B131" s="232"/>
      <c r="C131" s="233"/>
      <c r="D131" s="234" t="s">
        <v>133</v>
      </c>
      <c r="E131" s="235" t="s">
        <v>19</v>
      </c>
      <c r="F131" s="236" t="s">
        <v>186</v>
      </c>
      <c r="G131" s="233"/>
      <c r="H131" s="237">
        <v>119.40000000000001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133</v>
      </c>
      <c r="AU131" s="243" t="s">
        <v>81</v>
      </c>
      <c r="AV131" s="13" t="s">
        <v>81</v>
      </c>
      <c r="AW131" s="13" t="s">
        <v>33</v>
      </c>
      <c r="AX131" s="13" t="s">
        <v>79</v>
      </c>
      <c r="AY131" s="243" t="s">
        <v>122</v>
      </c>
    </row>
    <row r="132" s="2" customFormat="1" ht="21.75" customHeight="1">
      <c r="A132" s="40"/>
      <c r="B132" s="41"/>
      <c r="C132" s="214" t="s">
        <v>187</v>
      </c>
      <c r="D132" s="214" t="s">
        <v>124</v>
      </c>
      <c r="E132" s="215" t="s">
        <v>188</v>
      </c>
      <c r="F132" s="216" t="s">
        <v>189</v>
      </c>
      <c r="G132" s="217" t="s">
        <v>190</v>
      </c>
      <c r="H132" s="218">
        <v>96.647999999999996</v>
      </c>
      <c r="I132" s="219"/>
      <c r="J132" s="220">
        <f>ROUND(I132*H132,2)</f>
        <v>0</v>
      </c>
      <c r="K132" s="216" t="s">
        <v>128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129</v>
      </c>
      <c r="AT132" s="225" t="s">
        <v>124</v>
      </c>
      <c r="AU132" s="225" t="s">
        <v>81</v>
      </c>
      <c r="AY132" s="19" t="s">
        <v>122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129</v>
      </c>
      <c r="BM132" s="225" t="s">
        <v>191</v>
      </c>
    </row>
    <row r="133" s="2" customFormat="1">
      <c r="A133" s="40"/>
      <c r="B133" s="41"/>
      <c r="C133" s="42"/>
      <c r="D133" s="227" t="s">
        <v>131</v>
      </c>
      <c r="E133" s="42"/>
      <c r="F133" s="228" t="s">
        <v>192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131</v>
      </c>
      <c r="AU133" s="19" t="s">
        <v>81</v>
      </c>
    </row>
    <row r="134" s="13" customFormat="1">
      <c r="A134" s="13"/>
      <c r="B134" s="232"/>
      <c r="C134" s="233"/>
      <c r="D134" s="234" t="s">
        <v>133</v>
      </c>
      <c r="E134" s="235" t="s">
        <v>19</v>
      </c>
      <c r="F134" s="236" t="s">
        <v>193</v>
      </c>
      <c r="G134" s="233"/>
      <c r="H134" s="237">
        <v>3.3599999999999999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133</v>
      </c>
      <c r="AU134" s="243" t="s">
        <v>81</v>
      </c>
      <c r="AV134" s="13" t="s">
        <v>81</v>
      </c>
      <c r="AW134" s="13" t="s">
        <v>33</v>
      </c>
      <c r="AX134" s="13" t="s">
        <v>72</v>
      </c>
      <c r="AY134" s="243" t="s">
        <v>122</v>
      </c>
    </row>
    <row r="135" s="13" customFormat="1">
      <c r="A135" s="13"/>
      <c r="B135" s="232"/>
      <c r="C135" s="233"/>
      <c r="D135" s="234" t="s">
        <v>133</v>
      </c>
      <c r="E135" s="235" t="s">
        <v>19</v>
      </c>
      <c r="F135" s="236" t="s">
        <v>194</v>
      </c>
      <c r="G135" s="233"/>
      <c r="H135" s="237">
        <v>9.4079999999999995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133</v>
      </c>
      <c r="AU135" s="243" t="s">
        <v>81</v>
      </c>
      <c r="AV135" s="13" t="s">
        <v>81</v>
      </c>
      <c r="AW135" s="13" t="s">
        <v>33</v>
      </c>
      <c r="AX135" s="13" t="s">
        <v>72</v>
      </c>
      <c r="AY135" s="243" t="s">
        <v>122</v>
      </c>
    </row>
    <row r="136" s="13" customFormat="1">
      <c r="A136" s="13"/>
      <c r="B136" s="232"/>
      <c r="C136" s="233"/>
      <c r="D136" s="234" t="s">
        <v>133</v>
      </c>
      <c r="E136" s="235" t="s">
        <v>19</v>
      </c>
      <c r="F136" s="236" t="s">
        <v>195</v>
      </c>
      <c r="G136" s="233"/>
      <c r="H136" s="237">
        <v>83.879999999999995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133</v>
      </c>
      <c r="AU136" s="243" t="s">
        <v>81</v>
      </c>
      <c r="AV136" s="13" t="s">
        <v>81</v>
      </c>
      <c r="AW136" s="13" t="s">
        <v>33</v>
      </c>
      <c r="AX136" s="13" t="s">
        <v>72</v>
      </c>
      <c r="AY136" s="243" t="s">
        <v>122</v>
      </c>
    </row>
    <row r="137" s="14" customFormat="1">
      <c r="A137" s="14"/>
      <c r="B137" s="244"/>
      <c r="C137" s="245"/>
      <c r="D137" s="234" t="s">
        <v>133</v>
      </c>
      <c r="E137" s="246" t="s">
        <v>19</v>
      </c>
      <c r="F137" s="247" t="s">
        <v>136</v>
      </c>
      <c r="G137" s="245"/>
      <c r="H137" s="248">
        <v>96.647999999999996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133</v>
      </c>
      <c r="AU137" s="254" t="s">
        <v>81</v>
      </c>
      <c r="AV137" s="14" t="s">
        <v>129</v>
      </c>
      <c r="AW137" s="14" t="s">
        <v>33</v>
      </c>
      <c r="AX137" s="14" t="s">
        <v>79</v>
      </c>
      <c r="AY137" s="254" t="s">
        <v>122</v>
      </c>
    </row>
    <row r="138" s="2" customFormat="1" ht="21.75" customHeight="1">
      <c r="A138" s="40"/>
      <c r="B138" s="41"/>
      <c r="C138" s="214" t="s">
        <v>196</v>
      </c>
      <c r="D138" s="214" t="s">
        <v>124</v>
      </c>
      <c r="E138" s="215" t="s">
        <v>197</v>
      </c>
      <c r="F138" s="216" t="s">
        <v>198</v>
      </c>
      <c r="G138" s="217" t="s">
        <v>190</v>
      </c>
      <c r="H138" s="218">
        <v>71.909999999999997</v>
      </c>
      <c r="I138" s="219"/>
      <c r="J138" s="220">
        <f>ROUND(I138*H138,2)</f>
        <v>0</v>
      </c>
      <c r="K138" s="216" t="s">
        <v>128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129</v>
      </c>
      <c r="AT138" s="225" t="s">
        <v>124</v>
      </c>
      <c r="AU138" s="225" t="s">
        <v>81</v>
      </c>
      <c r="AY138" s="19" t="s">
        <v>122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129</v>
      </c>
      <c r="BM138" s="225" t="s">
        <v>199</v>
      </c>
    </row>
    <row r="139" s="2" customFormat="1">
      <c r="A139" s="40"/>
      <c r="B139" s="41"/>
      <c r="C139" s="42"/>
      <c r="D139" s="227" t="s">
        <v>131</v>
      </c>
      <c r="E139" s="42"/>
      <c r="F139" s="228" t="s">
        <v>200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131</v>
      </c>
      <c r="AU139" s="19" t="s">
        <v>81</v>
      </c>
    </row>
    <row r="140" s="13" customFormat="1">
      <c r="A140" s="13"/>
      <c r="B140" s="232"/>
      <c r="C140" s="233"/>
      <c r="D140" s="234" t="s">
        <v>133</v>
      </c>
      <c r="E140" s="235" t="s">
        <v>19</v>
      </c>
      <c r="F140" s="236" t="s">
        <v>201</v>
      </c>
      <c r="G140" s="233"/>
      <c r="H140" s="237">
        <v>71.909999999999997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133</v>
      </c>
      <c r="AU140" s="243" t="s">
        <v>81</v>
      </c>
      <c r="AV140" s="13" t="s">
        <v>81</v>
      </c>
      <c r="AW140" s="13" t="s">
        <v>33</v>
      </c>
      <c r="AX140" s="13" t="s">
        <v>79</v>
      </c>
      <c r="AY140" s="243" t="s">
        <v>122</v>
      </c>
    </row>
    <row r="141" s="2" customFormat="1" ht="24.15" customHeight="1">
      <c r="A141" s="40"/>
      <c r="B141" s="41"/>
      <c r="C141" s="214" t="s">
        <v>202</v>
      </c>
      <c r="D141" s="214" t="s">
        <v>124</v>
      </c>
      <c r="E141" s="215" t="s">
        <v>203</v>
      </c>
      <c r="F141" s="216" t="s">
        <v>204</v>
      </c>
      <c r="G141" s="217" t="s">
        <v>190</v>
      </c>
      <c r="H141" s="218">
        <v>13.5</v>
      </c>
      <c r="I141" s="219"/>
      <c r="J141" s="220">
        <f>ROUND(I141*H141,2)</f>
        <v>0</v>
      </c>
      <c r="K141" s="216" t="s">
        <v>128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129</v>
      </c>
      <c r="AT141" s="225" t="s">
        <v>124</v>
      </c>
      <c r="AU141" s="225" t="s">
        <v>81</v>
      </c>
      <c r="AY141" s="19" t="s">
        <v>122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129</v>
      </c>
      <c r="BM141" s="225" t="s">
        <v>205</v>
      </c>
    </row>
    <row r="142" s="2" customFormat="1">
      <c r="A142" s="40"/>
      <c r="B142" s="41"/>
      <c r="C142" s="42"/>
      <c r="D142" s="227" t="s">
        <v>131</v>
      </c>
      <c r="E142" s="42"/>
      <c r="F142" s="228" t="s">
        <v>206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131</v>
      </c>
      <c r="AU142" s="19" t="s">
        <v>81</v>
      </c>
    </row>
    <row r="143" s="13" customFormat="1">
      <c r="A143" s="13"/>
      <c r="B143" s="232"/>
      <c r="C143" s="233"/>
      <c r="D143" s="234" t="s">
        <v>133</v>
      </c>
      <c r="E143" s="235" t="s">
        <v>19</v>
      </c>
      <c r="F143" s="236" t="s">
        <v>207</v>
      </c>
      <c r="G143" s="233"/>
      <c r="H143" s="237">
        <v>13.5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133</v>
      </c>
      <c r="AU143" s="243" t="s">
        <v>81</v>
      </c>
      <c r="AV143" s="13" t="s">
        <v>81</v>
      </c>
      <c r="AW143" s="13" t="s">
        <v>33</v>
      </c>
      <c r="AX143" s="13" t="s">
        <v>79</v>
      </c>
      <c r="AY143" s="243" t="s">
        <v>122</v>
      </c>
    </row>
    <row r="144" s="2" customFormat="1" ht="37.8" customHeight="1">
      <c r="A144" s="40"/>
      <c r="B144" s="41"/>
      <c r="C144" s="214" t="s">
        <v>208</v>
      </c>
      <c r="D144" s="214" t="s">
        <v>124</v>
      </c>
      <c r="E144" s="215" t="s">
        <v>209</v>
      </c>
      <c r="F144" s="216" t="s">
        <v>210</v>
      </c>
      <c r="G144" s="217" t="s">
        <v>190</v>
      </c>
      <c r="H144" s="218">
        <v>162.05799999999999</v>
      </c>
      <c r="I144" s="219"/>
      <c r="J144" s="220">
        <f>ROUND(I144*H144,2)</f>
        <v>0</v>
      </c>
      <c r="K144" s="216" t="s">
        <v>128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129</v>
      </c>
      <c r="AT144" s="225" t="s">
        <v>124</v>
      </c>
      <c r="AU144" s="225" t="s">
        <v>81</v>
      </c>
      <c r="AY144" s="19" t="s">
        <v>122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129</v>
      </c>
      <c r="BM144" s="225" t="s">
        <v>211</v>
      </c>
    </row>
    <row r="145" s="2" customFormat="1">
      <c r="A145" s="40"/>
      <c r="B145" s="41"/>
      <c r="C145" s="42"/>
      <c r="D145" s="227" t="s">
        <v>131</v>
      </c>
      <c r="E145" s="42"/>
      <c r="F145" s="228" t="s">
        <v>212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131</v>
      </c>
      <c r="AU145" s="19" t="s">
        <v>81</v>
      </c>
    </row>
    <row r="146" s="2" customFormat="1">
      <c r="A146" s="40"/>
      <c r="B146" s="41"/>
      <c r="C146" s="42"/>
      <c r="D146" s="234" t="s">
        <v>213</v>
      </c>
      <c r="E146" s="42"/>
      <c r="F146" s="255" t="s">
        <v>214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213</v>
      </c>
      <c r="AU146" s="19" t="s">
        <v>81</v>
      </c>
    </row>
    <row r="147" s="13" customFormat="1">
      <c r="A147" s="13"/>
      <c r="B147" s="232"/>
      <c r="C147" s="233"/>
      <c r="D147" s="234" t="s">
        <v>133</v>
      </c>
      <c r="E147" s="235" t="s">
        <v>19</v>
      </c>
      <c r="F147" s="236" t="s">
        <v>215</v>
      </c>
      <c r="G147" s="233"/>
      <c r="H147" s="237">
        <v>168.55799999999999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133</v>
      </c>
      <c r="AU147" s="243" t="s">
        <v>81</v>
      </c>
      <c r="AV147" s="13" t="s">
        <v>81</v>
      </c>
      <c r="AW147" s="13" t="s">
        <v>33</v>
      </c>
      <c r="AX147" s="13" t="s">
        <v>72</v>
      </c>
      <c r="AY147" s="243" t="s">
        <v>122</v>
      </c>
    </row>
    <row r="148" s="13" customFormat="1">
      <c r="A148" s="13"/>
      <c r="B148" s="232"/>
      <c r="C148" s="233"/>
      <c r="D148" s="234" t="s">
        <v>133</v>
      </c>
      <c r="E148" s="235" t="s">
        <v>19</v>
      </c>
      <c r="F148" s="236" t="s">
        <v>216</v>
      </c>
      <c r="G148" s="233"/>
      <c r="H148" s="237">
        <v>13.5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133</v>
      </c>
      <c r="AU148" s="243" t="s">
        <v>81</v>
      </c>
      <c r="AV148" s="13" t="s">
        <v>81</v>
      </c>
      <c r="AW148" s="13" t="s">
        <v>33</v>
      </c>
      <c r="AX148" s="13" t="s">
        <v>72</v>
      </c>
      <c r="AY148" s="243" t="s">
        <v>122</v>
      </c>
    </row>
    <row r="149" s="13" customFormat="1">
      <c r="A149" s="13"/>
      <c r="B149" s="232"/>
      <c r="C149" s="233"/>
      <c r="D149" s="234" t="s">
        <v>133</v>
      </c>
      <c r="E149" s="235" t="s">
        <v>19</v>
      </c>
      <c r="F149" s="236" t="s">
        <v>217</v>
      </c>
      <c r="G149" s="233"/>
      <c r="H149" s="237">
        <v>-20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133</v>
      </c>
      <c r="AU149" s="243" t="s">
        <v>81</v>
      </c>
      <c r="AV149" s="13" t="s">
        <v>81</v>
      </c>
      <c r="AW149" s="13" t="s">
        <v>33</v>
      </c>
      <c r="AX149" s="13" t="s">
        <v>72</v>
      </c>
      <c r="AY149" s="243" t="s">
        <v>122</v>
      </c>
    </row>
    <row r="150" s="14" customFormat="1">
      <c r="A150" s="14"/>
      <c r="B150" s="244"/>
      <c r="C150" s="245"/>
      <c r="D150" s="234" t="s">
        <v>133</v>
      </c>
      <c r="E150" s="246" t="s">
        <v>19</v>
      </c>
      <c r="F150" s="247" t="s">
        <v>136</v>
      </c>
      <c r="G150" s="245"/>
      <c r="H150" s="248">
        <v>162.05799999999999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133</v>
      </c>
      <c r="AU150" s="254" t="s">
        <v>81</v>
      </c>
      <c r="AV150" s="14" t="s">
        <v>129</v>
      </c>
      <c r="AW150" s="14" t="s">
        <v>33</v>
      </c>
      <c r="AX150" s="14" t="s">
        <v>79</v>
      </c>
      <c r="AY150" s="254" t="s">
        <v>122</v>
      </c>
    </row>
    <row r="151" s="2" customFormat="1" ht="37.8" customHeight="1">
      <c r="A151" s="40"/>
      <c r="B151" s="41"/>
      <c r="C151" s="214" t="s">
        <v>218</v>
      </c>
      <c r="D151" s="214" t="s">
        <v>124</v>
      </c>
      <c r="E151" s="215" t="s">
        <v>219</v>
      </c>
      <c r="F151" s="216" t="s">
        <v>220</v>
      </c>
      <c r="G151" s="217" t="s">
        <v>190</v>
      </c>
      <c r="H151" s="218">
        <v>162.05799999999999</v>
      </c>
      <c r="I151" s="219"/>
      <c r="J151" s="220">
        <f>ROUND(I151*H151,2)</f>
        <v>0</v>
      </c>
      <c r="K151" s="216" t="s">
        <v>128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129</v>
      </c>
      <c r="AT151" s="225" t="s">
        <v>124</v>
      </c>
      <c r="AU151" s="225" t="s">
        <v>81</v>
      </c>
      <c r="AY151" s="19" t="s">
        <v>122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129</v>
      </c>
      <c r="BM151" s="225" t="s">
        <v>221</v>
      </c>
    </row>
    <row r="152" s="2" customFormat="1">
      <c r="A152" s="40"/>
      <c r="B152" s="41"/>
      <c r="C152" s="42"/>
      <c r="D152" s="227" t="s">
        <v>131</v>
      </c>
      <c r="E152" s="42"/>
      <c r="F152" s="228" t="s">
        <v>222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131</v>
      </c>
      <c r="AU152" s="19" t="s">
        <v>81</v>
      </c>
    </row>
    <row r="153" s="2" customFormat="1">
      <c r="A153" s="40"/>
      <c r="B153" s="41"/>
      <c r="C153" s="42"/>
      <c r="D153" s="234" t="s">
        <v>213</v>
      </c>
      <c r="E153" s="42"/>
      <c r="F153" s="255" t="s">
        <v>214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213</v>
      </c>
      <c r="AU153" s="19" t="s">
        <v>81</v>
      </c>
    </row>
    <row r="154" s="13" customFormat="1">
      <c r="A154" s="13"/>
      <c r="B154" s="232"/>
      <c r="C154" s="233"/>
      <c r="D154" s="234" t="s">
        <v>133</v>
      </c>
      <c r="E154" s="235" t="s">
        <v>19</v>
      </c>
      <c r="F154" s="236" t="s">
        <v>223</v>
      </c>
      <c r="G154" s="233"/>
      <c r="H154" s="237">
        <v>162.05799999999999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133</v>
      </c>
      <c r="AU154" s="243" t="s">
        <v>81</v>
      </c>
      <c r="AV154" s="13" t="s">
        <v>81</v>
      </c>
      <c r="AW154" s="13" t="s">
        <v>33</v>
      </c>
      <c r="AX154" s="13" t="s">
        <v>79</v>
      </c>
      <c r="AY154" s="243" t="s">
        <v>122</v>
      </c>
    </row>
    <row r="155" s="2" customFormat="1" ht="21.75" customHeight="1">
      <c r="A155" s="40"/>
      <c r="B155" s="41"/>
      <c r="C155" s="256" t="s">
        <v>8</v>
      </c>
      <c r="D155" s="256" t="s">
        <v>224</v>
      </c>
      <c r="E155" s="257" t="s">
        <v>225</v>
      </c>
      <c r="F155" s="258" t="s">
        <v>226</v>
      </c>
      <c r="G155" s="259" t="s">
        <v>227</v>
      </c>
      <c r="H155" s="260">
        <v>291.70400000000001</v>
      </c>
      <c r="I155" s="261"/>
      <c r="J155" s="262">
        <f>ROUND(I155*H155,2)</f>
        <v>0</v>
      </c>
      <c r="K155" s="258" t="s">
        <v>128</v>
      </c>
      <c r="L155" s="263"/>
      <c r="M155" s="264" t="s">
        <v>19</v>
      </c>
      <c r="N155" s="265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174</v>
      </c>
      <c r="AT155" s="225" t="s">
        <v>224</v>
      </c>
      <c r="AU155" s="225" t="s">
        <v>81</v>
      </c>
      <c r="AY155" s="19" t="s">
        <v>122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129</v>
      </c>
      <c r="BM155" s="225" t="s">
        <v>228</v>
      </c>
    </row>
    <row r="156" s="13" customFormat="1">
      <c r="A156" s="13"/>
      <c r="B156" s="232"/>
      <c r="C156" s="233"/>
      <c r="D156" s="234" t="s">
        <v>133</v>
      </c>
      <c r="E156" s="235" t="s">
        <v>19</v>
      </c>
      <c r="F156" s="236" t="s">
        <v>229</v>
      </c>
      <c r="G156" s="233"/>
      <c r="H156" s="237">
        <v>291.70400000000001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133</v>
      </c>
      <c r="AU156" s="243" t="s">
        <v>81</v>
      </c>
      <c r="AV156" s="13" t="s">
        <v>81</v>
      </c>
      <c r="AW156" s="13" t="s">
        <v>33</v>
      </c>
      <c r="AX156" s="13" t="s">
        <v>79</v>
      </c>
      <c r="AY156" s="243" t="s">
        <v>122</v>
      </c>
    </row>
    <row r="157" s="2" customFormat="1" ht="24.15" customHeight="1">
      <c r="A157" s="40"/>
      <c r="B157" s="41"/>
      <c r="C157" s="214" t="s">
        <v>230</v>
      </c>
      <c r="D157" s="214" t="s">
        <v>124</v>
      </c>
      <c r="E157" s="215" t="s">
        <v>231</v>
      </c>
      <c r="F157" s="216" t="s">
        <v>232</v>
      </c>
      <c r="G157" s="217" t="s">
        <v>190</v>
      </c>
      <c r="H157" s="218">
        <v>162.05799999999999</v>
      </c>
      <c r="I157" s="219"/>
      <c r="J157" s="220">
        <f>ROUND(I157*H157,2)</f>
        <v>0</v>
      </c>
      <c r="K157" s="216" t="s">
        <v>128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129</v>
      </c>
      <c r="AT157" s="225" t="s">
        <v>124</v>
      </c>
      <c r="AU157" s="225" t="s">
        <v>81</v>
      </c>
      <c r="AY157" s="19" t="s">
        <v>122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129</v>
      </c>
      <c r="BM157" s="225" t="s">
        <v>233</v>
      </c>
    </row>
    <row r="158" s="2" customFormat="1">
      <c r="A158" s="40"/>
      <c r="B158" s="41"/>
      <c r="C158" s="42"/>
      <c r="D158" s="227" t="s">
        <v>131</v>
      </c>
      <c r="E158" s="42"/>
      <c r="F158" s="228" t="s">
        <v>234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131</v>
      </c>
      <c r="AU158" s="19" t="s">
        <v>81</v>
      </c>
    </row>
    <row r="159" s="2" customFormat="1">
      <c r="A159" s="40"/>
      <c r="B159" s="41"/>
      <c r="C159" s="42"/>
      <c r="D159" s="234" t="s">
        <v>213</v>
      </c>
      <c r="E159" s="42"/>
      <c r="F159" s="255" t="s">
        <v>235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213</v>
      </c>
      <c r="AU159" s="19" t="s">
        <v>81</v>
      </c>
    </row>
    <row r="160" s="13" customFormat="1">
      <c r="A160" s="13"/>
      <c r="B160" s="232"/>
      <c r="C160" s="233"/>
      <c r="D160" s="234" t="s">
        <v>133</v>
      </c>
      <c r="E160" s="235" t="s">
        <v>19</v>
      </c>
      <c r="F160" s="236" t="s">
        <v>236</v>
      </c>
      <c r="G160" s="233"/>
      <c r="H160" s="237">
        <v>162.05799999999999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133</v>
      </c>
      <c r="AU160" s="243" t="s">
        <v>81</v>
      </c>
      <c r="AV160" s="13" t="s">
        <v>81</v>
      </c>
      <c r="AW160" s="13" t="s">
        <v>33</v>
      </c>
      <c r="AX160" s="13" t="s">
        <v>79</v>
      </c>
      <c r="AY160" s="243" t="s">
        <v>122</v>
      </c>
    </row>
    <row r="161" s="2" customFormat="1" ht="24.15" customHeight="1">
      <c r="A161" s="40"/>
      <c r="B161" s="41"/>
      <c r="C161" s="214" t="s">
        <v>237</v>
      </c>
      <c r="D161" s="214" t="s">
        <v>124</v>
      </c>
      <c r="E161" s="215" t="s">
        <v>238</v>
      </c>
      <c r="F161" s="216" t="s">
        <v>239</v>
      </c>
      <c r="G161" s="217" t="s">
        <v>190</v>
      </c>
      <c r="H161" s="218">
        <v>21.420000000000002</v>
      </c>
      <c r="I161" s="219"/>
      <c r="J161" s="220">
        <f>ROUND(I161*H161,2)</f>
        <v>0</v>
      </c>
      <c r="K161" s="216" t="s">
        <v>128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129</v>
      </c>
      <c r="AT161" s="225" t="s">
        <v>124</v>
      </c>
      <c r="AU161" s="225" t="s">
        <v>81</v>
      </c>
      <c r="AY161" s="19" t="s">
        <v>122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129</v>
      </c>
      <c r="BM161" s="225" t="s">
        <v>240</v>
      </c>
    </row>
    <row r="162" s="2" customFormat="1">
      <c r="A162" s="40"/>
      <c r="B162" s="41"/>
      <c r="C162" s="42"/>
      <c r="D162" s="227" t="s">
        <v>131</v>
      </c>
      <c r="E162" s="42"/>
      <c r="F162" s="228" t="s">
        <v>241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131</v>
      </c>
      <c r="AU162" s="19" t="s">
        <v>81</v>
      </c>
    </row>
    <row r="163" s="2" customFormat="1">
      <c r="A163" s="40"/>
      <c r="B163" s="41"/>
      <c r="C163" s="42"/>
      <c r="D163" s="234" t="s">
        <v>213</v>
      </c>
      <c r="E163" s="42"/>
      <c r="F163" s="255" t="s">
        <v>242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213</v>
      </c>
      <c r="AU163" s="19" t="s">
        <v>81</v>
      </c>
    </row>
    <row r="164" s="13" customFormat="1">
      <c r="A164" s="13"/>
      <c r="B164" s="232"/>
      <c r="C164" s="233"/>
      <c r="D164" s="234" t="s">
        <v>133</v>
      </c>
      <c r="E164" s="235" t="s">
        <v>19</v>
      </c>
      <c r="F164" s="236" t="s">
        <v>243</v>
      </c>
      <c r="G164" s="233"/>
      <c r="H164" s="237">
        <v>7.9199999999999999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133</v>
      </c>
      <c r="AU164" s="243" t="s">
        <v>81</v>
      </c>
      <c r="AV164" s="13" t="s">
        <v>81</v>
      </c>
      <c r="AW164" s="13" t="s">
        <v>33</v>
      </c>
      <c r="AX164" s="13" t="s">
        <v>72</v>
      </c>
      <c r="AY164" s="243" t="s">
        <v>122</v>
      </c>
    </row>
    <row r="165" s="13" customFormat="1">
      <c r="A165" s="13"/>
      <c r="B165" s="232"/>
      <c r="C165" s="233"/>
      <c r="D165" s="234" t="s">
        <v>133</v>
      </c>
      <c r="E165" s="235" t="s">
        <v>19</v>
      </c>
      <c r="F165" s="236" t="s">
        <v>244</v>
      </c>
      <c r="G165" s="233"/>
      <c r="H165" s="237">
        <v>13.5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133</v>
      </c>
      <c r="AU165" s="243" t="s">
        <v>81</v>
      </c>
      <c r="AV165" s="13" t="s">
        <v>81</v>
      </c>
      <c r="AW165" s="13" t="s">
        <v>33</v>
      </c>
      <c r="AX165" s="13" t="s">
        <v>72</v>
      </c>
      <c r="AY165" s="243" t="s">
        <v>122</v>
      </c>
    </row>
    <row r="166" s="14" customFormat="1">
      <c r="A166" s="14"/>
      <c r="B166" s="244"/>
      <c r="C166" s="245"/>
      <c r="D166" s="234" t="s">
        <v>133</v>
      </c>
      <c r="E166" s="246" t="s">
        <v>19</v>
      </c>
      <c r="F166" s="247" t="s">
        <v>136</v>
      </c>
      <c r="G166" s="245"/>
      <c r="H166" s="248">
        <v>21.420000000000002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133</v>
      </c>
      <c r="AU166" s="254" t="s">
        <v>81</v>
      </c>
      <c r="AV166" s="14" t="s">
        <v>129</v>
      </c>
      <c r="AW166" s="14" t="s">
        <v>33</v>
      </c>
      <c r="AX166" s="14" t="s">
        <v>79</v>
      </c>
      <c r="AY166" s="254" t="s">
        <v>122</v>
      </c>
    </row>
    <row r="167" s="2" customFormat="1" ht="16.5" customHeight="1">
      <c r="A167" s="40"/>
      <c r="B167" s="41"/>
      <c r="C167" s="256" t="s">
        <v>245</v>
      </c>
      <c r="D167" s="256" t="s">
        <v>224</v>
      </c>
      <c r="E167" s="257" t="s">
        <v>246</v>
      </c>
      <c r="F167" s="258" t="s">
        <v>247</v>
      </c>
      <c r="G167" s="259" t="s">
        <v>227</v>
      </c>
      <c r="H167" s="260">
        <v>15.84</v>
      </c>
      <c r="I167" s="261"/>
      <c r="J167" s="262">
        <f>ROUND(I167*H167,2)</f>
        <v>0</v>
      </c>
      <c r="K167" s="258" t="s">
        <v>128</v>
      </c>
      <c r="L167" s="263"/>
      <c r="M167" s="264" t="s">
        <v>19</v>
      </c>
      <c r="N167" s="265" t="s">
        <v>43</v>
      </c>
      <c r="O167" s="86"/>
      <c r="P167" s="223">
        <f>O167*H167</f>
        <v>0</v>
      </c>
      <c r="Q167" s="223">
        <v>1</v>
      </c>
      <c r="R167" s="223">
        <f>Q167*H167</f>
        <v>15.84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174</v>
      </c>
      <c r="AT167" s="225" t="s">
        <v>224</v>
      </c>
      <c r="AU167" s="225" t="s">
        <v>81</v>
      </c>
      <c r="AY167" s="19" t="s">
        <v>122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129</v>
      </c>
      <c r="BM167" s="225" t="s">
        <v>248</v>
      </c>
    </row>
    <row r="168" s="13" customFormat="1">
      <c r="A168" s="13"/>
      <c r="B168" s="232"/>
      <c r="C168" s="233"/>
      <c r="D168" s="234" t="s">
        <v>133</v>
      </c>
      <c r="E168" s="235" t="s">
        <v>19</v>
      </c>
      <c r="F168" s="236" t="s">
        <v>249</v>
      </c>
      <c r="G168" s="233"/>
      <c r="H168" s="237">
        <v>15.84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133</v>
      </c>
      <c r="AU168" s="243" t="s">
        <v>81</v>
      </c>
      <c r="AV168" s="13" t="s">
        <v>81</v>
      </c>
      <c r="AW168" s="13" t="s">
        <v>33</v>
      </c>
      <c r="AX168" s="13" t="s">
        <v>79</v>
      </c>
      <c r="AY168" s="243" t="s">
        <v>122</v>
      </c>
    </row>
    <row r="169" s="2" customFormat="1" ht="24.15" customHeight="1">
      <c r="A169" s="40"/>
      <c r="B169" s="41"/>
      <c r="C169" s="214" t="s">
        <v>250</v>
      </c>
      <c r="D169" s="214" t="s">
        <v>124</v>
      </c>
      <c r="E169" s="215" t="s">
        <v>251</v>
      </c>
      <c r="F169" s="216" t="s">
        <v>252</v>
      </c>
      <c r="G169" s="217" t="s">
        <v>127</v>
      </c>
      <c r="H169" s="218">
        <v>64.599999999999994</v>
      </c>
      <c r="I169" s="219"/>
      <c r="J169" s="220">
        <f>ROUND(I169*H169,2)</f>
        <v>0</v>
      </c>
      <c r="K169" s="216" t="s">
        <v>128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129</v>
      </c>
      <c r="AT169" s="225" t="s">
        <v>124</v>
      </c>
      <c r="AU169" s="225" t="s">
        <v>81</v>
      </c>
      <c r="AY169" s="19" t="s">
        <v>122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129</v>
      </c>
      <c r="BM169" s="225" t="s">
        <v>253</v>
      </c>
    </row>
    <row r="170" s="2" customFormat="1">
      <c r="A170" s="40"/>
      <c r="B170" s="41"/>
      <c r="C170" s="42"/>
      <c r="D170" s="227" t="s">
        <v>131</v>
      </c>
      <c r="E170" s="42"/>
      <c r="F170" s="228" t="s">
        <v>254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131</v>
      </c>
      <c r="AU170" s="19" t="s">
        <v>81</v>
      </c>
    </row>
    <row r="171" s="2" customFormat="1">
      <c r="A171" s="40"/>
      <c r="B171" s="41"/>
      <c r="C171" s="42"/>
      <c r="D171" s="234" t="s">
        <v>213</v>
      </c>
      <c r="E171" s="42"/>
      <c r="F171" s="255" t="s">
        <v>255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213</v>
      </c>
      <c r="AU171" s="19" t="s">
        <v>81</v>
      </c>
    </row>
    <row r="172" s="13" customFormat="1">
      <c r="A172" s="13"/>
      <c r="B172" s="232"/>
      <c r="C172" s="233"/>
      <c r="D172" s="234" t="s">
        <v>133</v>
      </c>
      <c r="E172" s="235" t="s">
        <v>19</v>
      </c>
      <c r="F172" s="236" t="s">
        <v>256</v>
      </c>
      <c r="G172" s="233"/>
      <c r="H172" s="237">
        <v>64.599999999999994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133</v>
      </c>
      <c r="AU172" s="243" t="s">
        <v>81</v>
      </c>
      <c r="AV172" s="13" t="s">
        <v>81</v>
      </c>
      <c r="AW172" s="13" t="s">
        <v>33</v>
      </c>
      <c r="AX172" s="13" t="s">
        <v>79</v>
      </c>
      <c r="AY172" s="243" t="s">
        <v>122</v>
      </c>
    </row>
    <row r="173" s="2" customFormat="1" ht="16.5" customHeight="1">
      <c r="A173" s="40"/>
      <c r="B173" s="41"/>
      <c r="C173" s="256" t="s">
        <v>257</v>
      </c>
      <c r="D173" s="256" t="s">
        <v>224</v>
      </c>
      <c r="E173" s="257" t="s">
        <v>258</v>
      </c>
      <c r="F173" s="258" t="s">
        <v>259</v>
      </c>
      <c r="G173" s="259" t="s">
        <v>227</v>
      </c>
      <c r="H173" s="260">
        <v>11.628</v>
      </c>
      <c r="I173" s="261"/>
      <c r="J173" s="262">
        <f>ROUND(I173*H173,2)</f>
        <v>0</v>
      </c>
      <c r="K173" s="258" t="s">
        <v>128</v>
      </c>
      <c r="L173" s="263"/>
      <c r="M173" s="264" t="s">
        <v>19</v>
      </c>
      <c r="N173" s="265" t="s">
        <v>43</v>
      </c>
      <c r="O173" s="86"/>
      <c r="P173" s="223">
        <f>O173*H173</f>
        <v>0</v>
      </c>
      <c r="Q173" s="223">
        <v>1</v>
      </c>
      <c r="R173" s="223">
        <f>Q173*H173</f>
        <v>11.628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174</v>
      </c>
      <c r="AT173" s="225" t="s">
        <v>224</v>
      </c>
      <c r="AU173" s="225" t="s">
        <v>81</v>
      </c>
      <c r="AY173" s="19" t="s">
        <v>122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129</v>
      </c>
      <c r="BM173" s="225" t="s">
        <v>260</v>
      </c>
    </row>
    <row r="174" s="13" customFormat="1">
      <c r="A174" s="13"/>
      <c r="B174" s="232"/>
      <c r="C174" s="233"/>
      <c r="D174" s="234" t="s">
        <v>133</v>
      </c>
      <c r="E174" s="235" t="s">
        <v>19</v>
      </c>
      <c r="F174" s="236" t="s">
        <v>261</v>
      </c>
      <c r="G174" s="233"/>
      <c r="H174" s="237">
        <v>11.628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133</v>
      </c>
      <c r="AU174" s="243" t="s">
        <v>81</v>
      </c>
      <c r="AV174" s="13" t="s">
        <v>81</v>
      </c>
      <c r="AW174" s="13" t="s">
        <v>33</v>
      </c>
      <c r="AX174" s="13" t="s">
        <v>79</v>
      </c>
      <c r="AY174" s="243" t="s">
        <v>122</v>
      </c>
    </row>
    <row r="175" s="2" customFormat="1" ht="24.15" customHeight="1">
      <c r="A175" s="40"/>
      <c r="B175" s="41"/>
      <c r="C175" s="214" t="s">
        <v>7</v>
      </c>
      <c r="D175" s="214" t="s">
        <v>124</v>
      </c>
      <c r="E175" s="215" t="s">
        <v>262</v>
      </c>
      <c r="F175" s="216" t="s">
        <v>263</v>
      </c>
      <c r="G175" s="217" t="s">
        <v>127</v>
      </c>
      <c r="H175" s="218">
        <v>64.599999999999994</v>
      </c>
      <c r="I175" s="219"/>
      <c r="J175" s="220">
        <f>ROUND(I175*H175,2)</f>
        <v>0</v>
      </c>
      <c r="K175" s="216" t="s">
        <v>128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129</v>
      </c>
      <c r="AT175" s="225" t="s">
        <v>124</v>
      </c>
      <c r="AU175" s="225" t="s">
        <v>81</v>
      </c>
      <c r="AY175" s="19" t="s">
        <v>122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129</v>
      </c>
      <c r="BM175" s="225" t="s">
        <v>264</v>
      </c>
    </row>
    <row r="176" s="2" customFormat="1">
      <c r="A176" s="40"/>
      <c r="B176" s="41"/>
      <c r="C176" s="42"/>
      <c r="D176" s="227" t="s">
        <v>131</v>
      </c>
      <c r="E176" s="42"/>
      <c r="F176" s="228" t="s">
        <v>265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131</v>
      </c>
      <c r="AU176" s="19" t="s">
        <v>81</v>
      </c>
    </row>
    <row r="177" s="2" customFormat="1">
      <c r="A177" s="40"/>
      <c r="B177" s="41"/>
      <c r="C177" s="42"/>
      <c r="D177" s="234" t="s">
        <v>213</v>
      </c>
      <c r="E177" s="42"/>
      <c r="F177" s="255" t="s">
        <v>266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213</v>
      </c>
      <c r="AU177" s="19" t="s">
        <v>81</v>
      </c>
    </row>
    <row r="178" s="13" customFormat="1">
      <c r="A178" s="13"/>
      <c r="B178" s="232"/>
      <c r="C178" s="233"/>
      <c r="D178" s="234" t="s">
        <v>133</v>
      </c>
      <c r="E178" s="235" t="s">
        <v>19</v>
      </c>
      <c r="F178" s="236" t="s">
        <v>267</v>
      </c>
      <c r="G178" s="233"/>
      <c r="H178" s="237">
        <v>64.599999999999994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133</v>
      </c>
      <c r="AU178" s="243" t="s">
        <v>81</v>
      </c>
      <c r="AV178" s="13" t="s">
        <v>81</v>
      </c>
      <c r="AW178" s="13" t="s">
        <v>33</v>
      </c>
      <c r="AX178" s="13" t="s">
        <v>79</v>
      </c>
      <c r="AY178" s="243" t="s">
        <v>122</v>
      </c>
    </row>
    <row r="179" s="2" customFormat="1" ht="16.5" customHeight="1">
      <c r="A179" s="40"/>
      <c r="B179" s="41"/>
      <c r="C179" s="256" t="s">
        <v>268</v>
      </c>
      <c r="D179" s="256" t="s">
        <v>224</v>
      </c>
      <c r="E179" s="257" t="s">
        <v>269</v>
      </c>
      <c r="F179" s="258" t="s">
        <v>270</v>
      </c>
      <c r="G179" s="259" t="s">
        <v>271</v>
      </c>
      <c r="H179" s="260">
        <v>2.5840000000000001</v>
      </c>
      <c r="I179" s="261"/>
      <c r="J179" s="262">
        <f>ROUND(I179*H179,2)</f>
        <v>0</v>
      </c>
      <c r="K179" s="258" t="s">
        <v>128</v>
      </c>
      <c r="L179" s="263"/>
      <c r="M179" s="264" t="s">
        <v>19</v>
      </c>
      <c r="N179" s="265" t="s">
        <v>43</v>
      </c>
      <c r="O179" s="86"/>
      <c r="P179" s="223">
        <f>O179*H179</f>
        <v>0</v>
      </c>
      <c r="Q179" s="223">
        <v>0.001</v>
      </c>
      <c r="R179" s="223">
        <f>Q179*H179</f>
        <v>0.0025839999999999999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174</v>
      </c>
      <c r="AT179" s="225" t="s">
        <v>224</v>
      </c>
      <c r="AU179" s="225" t="s">
        <v>81</v>
      </c>
      <c r="AY179" s="19" t="s">
        <v>122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129</v>
      </c>
      <c r="BM179" s="225" t="s">
        <v>272</v>
      </c>
    </row>
    <row r="180" s="13" customFormat="1">
      <c r="A180" s="13"/>
      <c r="B180" s="232"/>
      <c r="C180" s="233"/>
      <c r="D180" s="234" t="s">
        <v>133</v>
      </c>
      <c r="E180" s="235" t="s">
        <v>19</v>
      </c>
      <c r="F180" s="236" t="s">
        <v>273</v>
      </c>
      <c r="G180" s="233"/>
      <c r="H180" s="237">
        <v>2.5840000000000001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133</v>
      </c>
      <c r="AU180" s="243" t="s">
        <v>81</v>
      </c>
      <c r="AV180" s="13" t="s">
        <v>81</v>
      </c>
      <c r="AW180" s="13" t="s">
        <v>33</v>
      </c>
      <c r="AX180" s="13" t="s">
        <v>79</v>
      </c>
      <c r="AY180" s="243" t="s">
        <v>122</v>
      </c>
    </row>
    <row r="181" s="2" customFormat="1" ht="21.75" customHeight="1">
      <c r="A181" s="40"/>
      <c r="B181" s="41"/>
      <c r="C181" s="214" t="s">
        <v>274</v>
      </c>
      <c r="D181" s="214" t="s">
        <v>124</v>
      </c>
      <c r="E181" s="215" t="s">
        <v>275</v>
      </c>
      <c r="F181" s="216" t="s">
        <v>276</v>
      </c>
      <c r="G181" s="217" t="s">
        <v>127</v>
      </c>
      <c r="H181" s="218">
        <v>1000.4</v>
      </c>
      <c r="I181" s="219"/>
      <c r="J181" s="220">
        <f>ROUND(I181*H181,2)</f>
        <v>0</v>
      </c>
      <c r="K181" s="216" t="s">
        <v>128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129</v>
      </c>
      <c r="AT181" s="225" t="s">
        <v>124</v>
      </c>
      <c r="AU181" s="225" t="s">
        <v>81</v>
      </c>
      <c r="AY181" s="19" t="s">
        <v>122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129</v>
      </c>
      <c r="BM181" s="225" t="s">
        <v>277</v>
      </c>
    </row>
    <row r="182" s="2" customFormat="1">
      <c r="A182" s="40"/>
      <c r="B182" s="41"/>
      <c r="C182" s="42"/>
      <c r="D182" s="227" t="s">
        <v>131</v>
      </c>
      <c r="E182" s="42"/>
      <c r="F182" s="228" t="s">
        <v>278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131</v>
      </c>
      <c r="AU182" s="19" t="s">
        <v>81</v>
      </c>
    </row>
    <row r="183" s="2" customFormat="1">
      <c r="A183" s="40"/>
      <c r="B183" s="41"/>
      <c r="C183" s="42"/>
      <c r="D183" s="234" t="s">
        <v>213</v>
      </c>
      <c r="E183" s="42"/>
      <c r="F183" s="255" t="s">
        <v>279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213</v>
      </c>
      <c r="AU183" s="19" t="s">
        <v>81</v>
      </c>
    </row>
    <row r="184" s="13" customFormat="1">
      <c r="A184" s="13"/>
      <c r="B184" s="232"/>
      <c r="C184" s="233"/>
      <c r="D184" s="234" t="s">
        <v>133</v>
      </c>
      <c r="E184" s="235" t="s">
        <v>19</v>
      </c>
      <c r="F184" s="236" t="s">
        <v>280</v>
      </c>
      <c r="G184" s="233"/>
      <c r="H184" s="237">
        <v>1000.4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133</v>
      </c>
      <c r="AU184" s="243" t="s">
        <v>81</v>
      </c>
      <c r="AV184" s="13" t="s">
        <v>81</v>
      </c>
      <c r="AW184" s="13" t="s">
        <v>33</v>
      </c>
      <c r="AX184" s="13" t="s">
        <v>79</v>
      </c>
      <c r="AY184" s="243" t="s">
        <v>122</v>
      </c>
    </row>
    <row r="185" s="12" customFormat="1" ht="22.8" customHeight="1">
      <c r="A185" s="12"/>
      <c r="B185" s="198"/>
      <c r="C185" s="199"/>
      <c r="D185" s="200" t="s">
        <v>71</v>
      </c>
      <c r="E185" s="212" t="s">
        <v>81</v>
      </c>
      <c r="F185" s="212" t="s">
        <v>281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SUM(P186:P190)</f>
        <v>0</v>
      </c>
      <c r="Q185" s="206"/>
      <c r="R185" s="207">
        <f>SUM(R186:R190)</f>
        <v>0.32293799999999995</v>
      </c>
      <c r="S185" s="206"/>
      <c r="T185" s="208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79</v>
      </c>
      <c r="AT185" s="210" t="s">
        <v>71</v>
      </c>
      <c r="AU185" s="210" t="s">
        <v>79</v>
      </c>
      <c r="AY185" s="209" t="s">
        <v>122</v>
      </c>
      <c r="BK185" s="211">
        <f>SUM(BK186:BK190)</f>
        <v>0</v>
      </c>
    </row>
    <row r="186" s="2" customFormat="1" ht="16.5" customHeight="1">
      <c r="A186" s="40"/>
      <c r="B186" s="41"/>
      <c r="C186" s="214" t="s">
        <v>282</v>
      </c>
      <c r="D186" s="214" t="s">
        <v>124</v>
      </c>
      <c r="E186" s="215" t="s">
        <v>283</v>
      </c>
      <c r="F186" s="216" t="s">
        <v>284</v>
      </c>
      <c r="G186" s="217" t="s">
        <v>127</v>
      </c>
      <c r="H186" s="218">
        <v>419.39999999999998</v>
      </c>
      <c r="I186" s="219"/>
      <c r="J186" s="220">
        <f>ROUND(I186*H186,2)</f>
        <v>0</v>
      </c>
      <c r="K186" s="216" t="s">
        <v>128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0.00046999999999999999</v>
      </c>
      <c r="R186" s="223">
        <f>Q186*H186</f>
        <v>0.19711799999999999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129</v>
      </c>
      <c r="AT186" s="225" t="s">
        <v>124</v>
      </c>
      <c r="AU186" s="225" t="s">
        <v>81</v>
      </c>
      <c r="AY186" s="19" t="s">
        <v>122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129</v>
      </c>
      <c r="BM186" s="225" t="s">
        <v>285</v>
      </c>
    </row>
    <row r="187" s="2" customFormat="1">
      <c r="A187" s="40"/>
      <c r="B187" s="41"/>
      <c r="C187" s="42"/>
      <c r="D187" s="227" t="s">
        <v>131</v>
      </c>
      <c r="E187" s="42"/>
      <c r="F187" s="228" t="s">
        <v>286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131</v>
      </c>
      <c r="AU187" s="19" t="s">
        <v>81</v>
      </c>
    </row>
    <row r="188" s="13" customFormat="1">
      <c r="A188" s="13"/>
      <c r="B188" s="232"/>
      <c r="C188" s="233"/>
      <c r="D188" s="234" t="s">
        <v>133</v>
      </c>
      <c r="E188" s="235" t="s">
        <v>19</v>
      </c>
      <c r="F188" s="236" t="s">
        <v>287</v>
      </c>
      <c r="G188" s="233"/>
      <c r="H188" s="237">
        <v>419.39999999999998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133</v>
      </c>
      <c r="AU188" s="243" t="s">
        <v>81</v>
      </c>
      <c r="AV188" s="13" t="s">
        <v>81</v>
      </c>
      <c r="AW188" s="13" t="s">
        <v>33</v>
      </c>
      <c r="AX188" s="13" t="s">
        <v>79</v>
      </c>
      <c r="AY188" s="243" t="s">
        <v>122</v>
      </c>
    </row>
    <row r="189" s="2" customFormat="1" ht="16.5" customHeight="1">
      <c r="A189" s="40"/>
      <c r="B189" s="41"/>
      <c r="C189" s="256" t="s">
        <v>288</v>
      </c>
      <c r="D189" s="256" t="s">
        <v>224</v>
      </c>
      <c r="E189" s="257" t="s">
        <v>289</v>
      </c>
      <c r="F189" s="258" t="s">
        <v>290</v>
      </c>
      <c r="G189" s="259" t="s">
        <v>127</v>
      </c>
      <c r="H189" s="260">
        <v>419.39999999999998</v>
      </c>
      <c r="I189" s="261"/>
      <c r="J189" s="262">
        <f>ROUND(I189*H189,2)</f>
        <v>0</v>
      </c>
      <c r="K189" s="258" t="s">
        <v>128</v>
      </c>
      <c r="L189" s="263"/>
      <c r="M189" s="264" t="s">
        <v>19</v>
      </c>
      <c r="N189" s="265" t="s">
        <v>43</v>
      </c>
      <c r="O189" s="86"/>
      <c r="P189" s="223">
        <f>O189*H189</f>
        <v>0</v>
      </c>
      <c r="Q189" s="223">
        <v>0.00029999999999999997</v>
      </c>
      <c r="R189" s="223">
        <f>Q189*H189</f>
        <v>0.12581999999999999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224</v>
      </c>
      <c r="AU189" s="225" t="s">
        <v>81</v>
      </c>
      <c r="AY189" s="19" t="s">
        <v>122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129</v>
      </c>
      <c r="BM189" s="225" t="s">
        <v>291</v>
      </c>
    </row>
    <row r="190" s="13" customFormat="1">
      <c r="A190" s="13"/>
      <c r="B190" s="232"/>
      <c r="C190" s="233"/>
      <c r="D190" s="234" t="s">
        <v>133</v>
      </c>
      <c r="E190" s="235" t="s">
        <v>19</v>
      </c>
      <c r="F190" s="236" t="s">
        <v>292</v>
      </c>
      <c r="G190" s="233"/>
      <c r="H190" s="237">
        <v>419.39999999999998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133</v>
      </c>
      <c r="AU190" s="243" t="s">
        <v>81</v>
      </c>
      <c r="AV190" s="13" t="s">
        <v>81</v>
      </c>
      <c r="AW190" s="13" t="s">
        <v>33</v>
      </c>
      <c r="AX190" s="13" t="s">
        <v>79</v>
      </c>
      <c r="AY190" s="243" t="s">
        <v>122</v>
      </c>
    </row>
    <row r="191" s="12" customFormat="1" ht="22.8" customHeight="1">
      <c r="A191" s="12"/>
      <c r="B191" s="198"/>
      <c r="C191" s="199"/>
      <c r="D191" s="200" t="s">
        <v>71</v>
      </c>
      <c r="E191" s="212" t="s">
        <v>155</v>
      </c>
      <c r="F191" s="212" t="s">
        <v>293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SUM(P192:P239)</f>
        <v>0</v>
      </c>
      <c r="Q191" s="206"/>
      <c r="R191" s="207">
        <f>SUM(R192:R239)</f>
        <v>143.78075199999998</v>
      </c>
      <c r="S191" s="206"/>
      <c r="T191" s="208">
        <f>SUM(T192:T239)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79</v>
      </c>
      <c r="AT191" s="210" t="s">
        <v>71</v>
      </c>
      <c r="AU191" s="210" t="s">
        <v>79</v>
      </c>
      <c r="AY191" s="209" t="s">
        <v>122</v>
      </c>
      <c r="BK191" s="211">
        <f>SUM(BK192:BK239)</f>
        <v>0</v>
      </c>
    </row>
    <row r="192" s="2" customFormat="1" ht="21.75" customHeight="1">
      <c r="A192" s="40"/>
      <c r="B192" s="41"/>
      <c r="C192" s="214" t="s">
        <v>294</v>
      </c>
      <c r="D192" s="214" t="s">
        <v>124</v>
      </c>
      <c r="E192" s="215" t="s">
        <v>295</v>
      </c>
      <c r="F192" s="216" t="s">
        <v>296</v>
      </c>
      <c r="G192" s="217" t="s">
        <v>127</v>
      </c>
      <c r="H192" s="218">
        <v>935.79999999999995</v>
      </c>
      <c r="I192" s="219"/>
      <c r="J192" s="220">
        <f>ROUND(I192*H192,2)</f>
        <v>0</v>
      </c>
      <c r="K192" s="216" t="s">
        <v>128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129</v>
      </c>
      <c r="AT192" s="225" t="s">
        <v>124</v>
      </c>
      <c r="AU192" s="225" t="s">
        <v>81</v>
      </c>
      <c r="AY192" s="19" t="s">
        <v>122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129</v>
      </c>
      <c r="BM192" s="225" t="s">
        <v>297</v>
      </c>
    </row>
    <row r="193" s="2" customFormat="1">
      <c r="A193" s="40"/>
      <c r="B193" s="41"/>
      <c r="C193" s="42"/>
      <c r="D193" s="227" t="s">
        <v>131</v>
      </c>
      <c r="E193" s="42"/>
      <c r="F193" s="228" t="s">
        <v>298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131</v>
      </c>
      <c r="AU193" s="19" t="s">
        <v>81</v>
      </c>
    </row>
    <row r="194" s="13" customFormat="1">
      <c r="A194" s="13"/>
      <c r="B194" s="232"/>
      <c r="C194" s="233"/>
      <c r="D194" s="234" t="s">
        <v>133</v>
      </c>
      <c r="E194" s="235" t="s">
        <v>19</v>
      </c>
      <c r="F194" s="236" t="s">
        <v>299</v>
      </c>
      <c r="G194" s="233"/>
      <c r="H194" s="237">
        <v>384.39999999999998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133</v>
      </c>
      <c r="AU194" s="243" t="s">
        <v>81</v>
      </c>
      <c r="AV194" s="13" t="s">
        <v>81</v>
      </c>
      <c r="AW194" s="13" t="s">
        <v>33</v>
      </c>
      <c r="AX194" s="13" t="s">
        <v>72</v>
      </c>
      <c r="AY194" s="243" t="s">
        <v>122</v>
      </c>
    </row>
    <row r="195" s="13" customFormat="1">
      <c r="A195" s="13"/>
      <c r="B195" s="232"/>
      <c r="C195" s="233"/>
      <c r="D195" s="234" t="s">
        <v>133</v>
      </c>
      <c r="E195" s="235" t="s">
        <v>19</v>
      </c>
      <c r="F195" s="236" t="s">
        <v>300</v>
      </c>
      <c r="G195" s="233"/>
      <c r="H195" s="237">
        <v>139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133</v>
      </c>
      <c r="AU195" s="243" t="s">
        <v>81</v>
      </c>
      <c r="AV195" s="13" t="s">
        <v>81</v>
      </c>
      <c r="AW195" s="13" t="s">
        <v>33</v>
      </c>
      <c r="AX195" s="13" t="s">
        <v>72</v>
      </c>
      <c r="AY195" s="243" t="s">
        <v>122</v>
      </c>
    </row>
    <row r="196" s="13" customFormat="1">
      <c r="A196" s="13"/>
      <c r="B196" s="232"/>
      <c r="C196" s="233"/>
      <c r="D196" s="234" t="s">
        <v>133</v>
      </c>
      <c r="E196" s="235" t="s">
        <v>19</v>
      </c>
      <c r="F196" s="236" t="s">
        <v>301</v>
      </c>
      <c r="G196" s="233"/>
      <c r="H196" s="237">
        <v>412.39999999999998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133</v>
      </c>
      <c r="AU196" s="243" t="s">
        <v>81</v>
      </c>
      <c r="AV196" s="13" t="s">
        <v>81</v>
      </c>
      <c r="AW196" s="13" t="s">
        <v>33</v>
      </c>
      <c r="AX196" s="13" t="s">
        <v>72</v>
      </c>
      <c r="AY196" s="243" t="s">
        <v>122</v>
      </c>
    </row>
    <row r="197" s="14" customFormat="1">
      <c r="A197" s="14"/>
      <c r="B197" s="244"/>
      <c r="C197" s="245"/>
      <c r="D197" s="234" t="s">
        <v>133</v>
      </c>
      <c r="E197" s="246" t="s">
        <v>19</v>
      </c>
      <c r="F197" s="247" t="s">
        <v>136</v>
      </c>
      <c r="G197" s="245"/>
      <c r="H197" s="248">
        <v>935.79999999999995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133</v>
      </c>
      <c r="AU197" s="254" t="s">
        <v>81</v>
      </c>
      <c r="AV197" s="14" t="s">
        <v>129</v>
      </c>
      <c r="AW197" s="14" t="s">
        <v>33</v>
      </c>
      <c r="AX197" s="14" t="s">
        <v>79</v>
      </c>
      <c r="AY197" s="254" t="s">
        <v>122</v>
      </c>
    </row>
    <row r="198" s="2" customFormat="1" ht="21.75" customHeight="1">
      <c r="A198" s="40"/>
      <c r="B198" s="41"/>
      <c r="C198" s="214" t="s">
        <v>302</v>
      </c>
      <c r="D198" s="214" t="s">
        <v>124</v>
      </c>
      <c r="E198" s="215" t="s">
        <v>303</v>
      </c>
      <c r="F198" s="216" t="s">
        <v>304</v>
      </c>
      <c r="G198" s="217" t="s">
        <v>127</v>
      </c>
      <c r="H198" s="218">
        <v>831.79999999999995</v>
      </c>
      <c r="I198" s="219"/>
      <c r="J198" s="220">
        <f>ROUND(I198*H198,2)</f>
        <v>0</v>
      </c>
      <c r="K198" s="216" t="s">
        <v>128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129</v>
      </c>
      <c r="AT198" s="225" t="s">
        <v>124</v>
      </c>
      <c r="AU198" s="225" t="s">
        <v>81</v>
      </c>
      <c r="AY198" s="19" t="s">
        <v>122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129</v>
      </c>
      <c r="BM198" s="225" t="s">
        <v>305</v>
      </c>
    </row>
    <row r="199" s="2" customFormat="1">
      <c r="A199" s="40"/>
      <c r="B199" s="41"/>
      <c r="C199" s="42"/>
      <c r="D199" s="227" t="s">
        <v>131</v>
      </c>
      <c r="E199" s="42"/>
      <c r="F199" s="228" t="s">
        <v>306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131</v>
      </c>
      <c r="AU199" s="19" t="s">
        <v>81</v>
      </c>
    </row>
    <row r="200" s="13" customFormat="1">
      <c r="A200" s="13"/>
      <c r="B200" s="232"/>
      <c r="C200" s="233"/>
      <c r="D200" s="234" t="s">
        <v>133</v>
      </c>
      <c r="E200" s="235" t="s">
        <v>19</v>
      </c>
      <c r="F200" s="236" t="s">
        <v>307</v>
      </c>
      <c r="G200" s="233"/>
      <c r="H200" s="237">
        <v>419.39999999999998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133</v>
      </c>
      <c r="AU200" s="243" t="s">
        <v>81</v>
      </c>
      <c r="AV200" s="13" t="s">
        <v>81</v>
      </c>
      <c r="AW200" s="13" t="s">
        <v>33</v>
      </c>
      <c r="AX200" s="13" t="s">
        <v>72</v>
      </c>
      <c r="AY200" s="243" t="s">
        <v>122</v>
      </c>
    </row>
    <row r="201" s="13" customFormat="1">
      <c r="A201" s="13"/>
      <c r="B201" s="232"/>
      <c r="C201" s="233"/>
      <c r="D201" s="234" t="s">
        <v>133</v>
      </c>
      <c r="E201" s="235" t="s">
        <v>19</v>
      </c>
      <c r="F201" s="236" t="s">
        <v>308</v>
      </c>
      <c r="G201" s="233"/>
      <c r="H201" s="237">
        <v>412.39999999999998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133</v>
      </c>
      <c r="AU201" s="243" t="s">
        <v>81</v>
      </c>
      <c r="AV201" s="13" t="s">
        <v>81</v>
      </c>
      <c r="AW201" s="13" t="s">
        <v>33</v>
      </c>
      <c r="AX201" s="13" t="s">
        <v>72</v>
      </c>
      <c r="AY201" s="243" t="s">
        <v>122</v>
      </c>
    </row>
    <row r="202" s="14" customFormat="1">
      <c r="A202" s="14"/>
      <c r="B202" s="244"/>
      <c r="C202" s="245"/>
      <c r="D202" s="234" t="s">
        <v>133</v>
      </c>
      <c r="E202" s="246" t="s">
        <v>19</v>
      </c>
      <c r="F202" s="247" t="s">
        <v>136</v>
      </c>
      <c r="G202" s="245"/>
      <c r="H202" s="248">
        <v>831.79999999999995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133</v>
      </c>
      <c r="AU202" s="254" t="s">
        <v>81</v>
      </c>
      <c r="AV202" s="14" t="s">
        <v>129</v>
      </c>
      <c r="AW202" s="14" t="s">
        <v>33</v>
      </c>
      <c r="AX202" s="14" t="s">
        <v>79</v>
      </c>
      <c r="AY202" s="254" t="s">
        <v>122</v>
      </c>
    </row>
    <row r="203" s="2" customFormat="1" ht="24.15" customHeight="1">
      <c r="A203" s="40"/>
      <c r="B203" s="41"/>
      <c r="C203" s="214" t="s">
        <v>309</v>
      </c>
      <c r="D203" s="214" t="s">
        <v>124</v>
      </c>
      <c r="E203" s="215" t="s">
        <v>310</v>
      </c>
      <c r="F203" s="216" t="s">
        <v>311</v>
      </c>
      <c r="G203" s="217" t="s">
        <v>127</v>
      </c>
      <c r="H203" s="218">
        <v>384.39999999999998</v>
      </c>
      <c r="I203" s="219"/>
      <c r="J203" s="220">
        <f>ROUND(I203*H203,2)</f>
        <v>0</v>
      </c>
      <c r="K203" s="216" t="s">
        <v>128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129</v>
      </c>
      <c r="AT203" s="225" t="s">
        <v>124</v>
      </c>
      <c r="AU203" s="225" t="s">
        <v>81</v>
      </c>
      <c r="AY203" s="19" t="s">
        <v>122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129</v>
      </c>
      <c r="BM203" s="225" t="s">
        <v>312</v>
      </c>
    </row>
    <row r="204" s="2" customFormat="1">
      <c r="A204" s="40"/>
      <c r="B204" s="41"/>
      <c r="C204" s="42"/>
      <c r="D204" s="227" t="s">
        <v>131</v>
      </c>
      <c r="E204" s="42"/>
      <c r="F204" s="228" t="s">
        <v>313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131</v>
      </c>
      <c r="AU204" s="19" t="s">
        <v>81</v>
      </c>
    </row>
    <row r="205" s="13" customFormat="1">
      <c r="A205" s="13"/>
      <c r="B205" s="232"/>
      <c r="C205" s="233"/>
      <c r="D205" s="234" t="s">
        <v>133</v>
      </c>
      <c r="E205" s="235" t="s">
        <v>19</v>
      </c>
      <c r="F205" s="236" t="s">
        <v>314</v>
      </c>
      <c r="G205" s="233"/>
      <c r="H205" s="237">
        <v>384.39999999999998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133</v>
      </c>
      <c r="AU205" s="243" t="s">
        <v>81</v>
      </c>
      <c r="AV205" s="13" t="s">
        <v>81</v>
      </c>
      <c r="AW205" s="13" t="s">
        <v>33</v>
      </c>
      <c r="AX205" s="13" t="s">
        <v>79</v>
      </c>
      <c r="AY205" s="243" t="s">
        <v>122</v>
      </c>
    </row>
    <row r="206" s="2" customFormat="1" ht="16.5" customHeight="1">
      <c r="A206" s="40"/>
      <c r="B206" s="41"/>
      <c r="C206" s="214" t="s">
        <v>315</v>
      </c>
      <c r="D206" s="214" t="s">
        <v>124</v>
      </c>
      <c r="E206" s="215" t="s">
        <v>316</v>
      </c>
      <c r="F206" s="216" t="s">
        <v>317</v>
      </c>
      <c r="G206" s="217" t="s">
        <v>127</v>
      </c>
      <c r="H206" s="218">
        <v>384.39999999999998</v>
      </c>
      <c r="I206" s="219"/>
      <c r="J206" s="220">
        <f>ROUND(I206*H206,2)</f>
        <v>0</v>
      </c>
      <c r="K206" s="216" t="s">
        <v>128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129</v>
      </c>
      <c r="AT206" s="225" t="s">
        <v>124</v>
      </c>
      <c r="AU206" s="225" t="s">
        <v>81</v>
      </c>
      <c r="AY206" s="19" t="s">
        <v>122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129</v>
      </c>
      <c r="BM206" s="225" t="s">
        <v>318</v>
      </c>
    </row>
    <row r="207" s="2" customFormat="1">
      <c r="A207" s="40"/>
      <c r="B207" s="41"/>
      <c r="C207" s="42"/>
      <c r="D207" s="227" t="s">
        <v>131</v>
      </c>
      <c r="E207" s="42"/>
      <c r="F207" s="228" t="s">
        <v>319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131</v>
      </c>
      <c r="AU207" s="19" t="s">
        <v>81</v>
      </c>
    </row>
    <row r="208" s="13" customFormat="1">
      <c r="A208" s="13"/>
      <c r="B208" s="232"/>
      <c r="C208" s="233"/>
      <c r="D208" s="234" t="s">
        <v>133</v>
      </c>
      <c r="E208" s="235" t="s">
        <v>19</v>
      </c>
      <c r="F208" s="236" t="s">
        <v>314</v>
      </c>
      <c r="G208" s="233"/>
      <c r="H208" s="237">
        <v>384.39999999999998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133</v>
      </c>
      <c r="AU208" s="243" t="s">
        <v>81</v>
      </c>
      <c r="AV208" s="13" t="s">
        <v>81</v>
      </c>
      <c r="AW208" s="13" t="s">
        <v>33</v>
      </c>
      <c r="AX208" s="13" t="s">
        <v>79</v>
      </c>
      <c r="AY208" s="243" t="s">
        <v>122</v>
      </c>
    </row>
    <row r="209" s="2" customFormat="1" ht="16.5" customHeight="1">
      <c r="A209" s="40"/>
      <c r="B209" s="41"/>
      <c r="C209" s="214" t="s">
        <v>320</v>
      </c>
      <c r="D209" s="214" t="s">
        <v>124</v>
      </c>
      <c r="E209" s="215" t="s">
        <v>321</v>
      </c>
      <c r="F209" s="216" t="s">
        <v>322</v>
      </c>
      <c r="G209" s="217" t="s">
        <v>127</v>
      </c>
      <c r="H209" s="218">
        <v>384.39999999999998</v>
      </c>
      <c r="I209" s="219"/>
      <c r="J209" s="220">
        <f>ROUND(I209*H209,2)</f>
        <v>0</v>
      </c>
      <c r="K209" s="216" t="s">
        <v>128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129</v>
      </c>
      <c r="AT209" s="225" t="s">
        <v>124</v>
      </c>
      <c r="AU209" s="225" t="s">
        <v>81</v>
      </c>
      <c r="AY209" s="19" t="s">
        <v>122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129</v>
      </c>
      <c r="BM209" s="225" t="s">
        <v>323</v>
      </c>
    </row>
    <row r="210" s="2" customFormat="1">
      <c r="A210" s="40"/>
      <c r="B210" s="41"/>
      <c r="C210" s="42"/>
      <c r="D210" s="227" t="s">
        <v>131</v>
      </c>
      <c r="E210" s="42"/>
      <c r="F210" s="228" t="s">
        <v>324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131</v>
      </c>
      <c r="AU210" s="19" t="s">
        <v>81</v>
      </c>
    </row>
    <row r="211" s="13" customFormat="1">
      <c r="A211" s="13"/>
      <c r="B211" s="232"/>
      <c r="C211" s="233"/>
      <c r="D211" s="234" t="s">
        <v>133</v>
      </c>
      <c r="E211" s="235" t="s">
        <v>19</v>
      </c>
      <c r="F211" s="236" t="s">
        <v>314</v>
      </c>
      <c r="G211" s="233"/>
      <c r="H211" s="237">
        <v>384.39999999999998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133</v>
      </c>
      <c r="AU211" s="243" t="s">
        <v>81</v>
      </c>
      <c r="AV211" s="13" t="s">
        <v>81</v>
      </c>
      <c r="AW211" s="13" t="s">
        <v>33</v>
      </c>
      <c r="AX211" s="13" t="s">
        <v>79</v>
      </c>
      <c r="AY211" s="243" t="s">
        <v>122</v>
      </c>
    </row>
    <row r="212" s="2" customFormat="1" ht="24.15" customHeight="1">
      <c r="A212" s="40"/>
      <c r="B212" s="41"/>
      <c r="C212" s="214" t="s">
        <v>325</v>
      </c>
      <c r="D212" s="214" t="s">
        <v>124</v>
      </c>
      <c r="E212" s="215" t="s">
        <v>326</v>
      </c>
      <c r="F212" s="216" t="s">
        <v>327</v>
      </c>
      <c r="G212" s="217" t="s">
        <v>127</v>
      </c>
      <c r="H212" s="218">
        <v>384.39999999999998</v>
      </c>
      <c r="I212" s="219"/>
      <c r="J212" s="220">
        <f>ROUND(I212*H212,2)</f>
        <v>0</v>
      </c>
      <c r="K212" s="216" t="s">
        <v>128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129</v>
      </c>
      <c r="AT212" s="225" t="s">
        <v>124</v>
      </c>
      <c r="AU212" s="225" t="s">
        <v>81</v>
      </c>
      <c r="AY212" s="19" t="s">
        <v>122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129</v>
      </c>
      <c r="BM212" s="225" t="s">
        <v>328</v>
      </c>
    </row>
    <row r="213" s="2" customFormat="1">
      <c r="A213" s="40"/>
      <c r="B213" s="41"/>
      <c r="C213" s="42"/>
      <c r="D213" s="227" t="s">
        <v>131</v>
      </c>
      <c r="E213" s="42"/>
      <c r="F213" s="228" t="s">
        <v>329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131</v>
      </c>
      <c r="AU213" s="19" t="s">
        <v>81</v>
      </c>
    </row>
    <row r="214" s="13" customFormat="1">
      <c r="A214" s="13"/>
      <c r="B214" s="232"/>
      <c r="C214" s="233"/>
      <c r="D214" s="234" t="s">
        <v>133</v>
      </c>
      <c r="E214" s="235" t="s">
        <v>19</v>
      </c>
      <c r="F214" s="236" t="s">
        <v>314</v>
      </c>
      <c r="G214" s="233"/>
      <c r="H214" s="237">
        <v>384.39999999999998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133</v>
      </c>
      <c r="AU214" s="243" t="s">
        <v>81</v>
      </c>
      <c r="AV214" s="13" t="s">
        <v>81</v>
      </c>
      <c r="AW214" s="13" t="s">
        <v>33</v>
      </c>
      <c r="AX214" s="13" t="s">
        <v>79</v>
      </c>
      <c r="AY214" s="243" t="s">
        <v>122</v>
      </c>
    </row>
    <row r="215" s="2" customFormat="1" ht="37.8" customHeight="1">
      <c r="A215" s="40"/>
      <c r="B215" s="41"/>
      <c r="C215" s="214" t="s">
        <v>330</v>
      </c>
      <c r="D215" s="214" t="s">
        <v>124</v>
      </c>
      <c r="E215" s="215" t="s">
        <v>331</v>
      </c>
      <c r="F215" s="216" t="s">
        <v>332</v>
      </c>
      <c r="G215" s="217" t="s">
        <v>127</v>
      </c>
      <c r="H215" s="218">
        <v>144.90000000000001</v>
      </c>
      <c r="I215" s="219"/>
      <c r="J215" s="220">
        <f>ROUND(I215*H215,2)</f>
        <v>0</v>
      </c>
      <c r="K215" s="216" t="s">
        <v>128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0.089219999999999994</v>
      </c>
      <c r="R215" s="223">
        <f>Q215*H215</f>
        <v>12.927978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129</v>
      </c>
      <c r="AT215" s="225" t="s">
        <v>124</v>
      </c>
      <c r="AU215" s="225" t="s">
        <v>81</v>
      </c>
      <c r="AY215" s="19" t="s">
        <v>122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129</v>
      </c>
      <c r="BM215" s="225" t="s">
        <v>333</v>
      </c>
    </row>
    <row r="216" s="2" customFormat="1">
      <c r="A216" s="40"/>
      <c r="B216" s="41"/>
      <c r="C216" s="42"/>
      <c r="D216" s="227" t="s">
        <v>131</v>
      </c>
      <c r="E216" s="42"/>
      <c r="F216" s="228" t="s">
        <v>334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131</v>
      </c>
      <c r="AU216" s="19" t="s">
        <v>81</v>
      </c>
    </row>
    <row r="217" s="13" customFormat="1">
      <c r="A217" s="13"/>
      <c r="B217" s="232"/>
      <c r="C217" s="233"/>
      <c r="D217" s="234" t="s">
        <v>133</v>
      </c>
      <c r="E217" s="235" t="s">
        <v>19</v>
      </c>
      <c r="F217" s="236" t="s">
        <v>335</v>
      </c>
      <c r="G217" s="233"/>
      <c r="H217" s="237">
        <v>139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133</v>
      </c>
      <c r="AU217" s="243" t="s">
        <v>81</v>
      </c>
      <c r="AV217" s="13" t="s">
        <v>81</v>
      </c>
      <c r="AW217" s="13" t="s">
        <v>33</v>
      </c>
      <c r="AX217" s="13" t="s">
        <v>72</v>
      </c>
      <c r="AY217" s="243" t="s">
        <v>122</v>
      </c>
    </row>
    <row r="218" s="13" customFormat="1">
      <c r="A218" s="13"/>
      <c r="B218" s="232"/>
      <c r="C218" s="233"/>
      <c r="D218" s="234" t="s">
        <v>133</v>
      </c>
      <c r="E218" s="235" t="s">
        <v>19</v>
      </c>
      <c r="F218" s="236" t="s">
        <v>336</v>
      </c>
      <c r="G218" s="233"/>
      <c r="H218" s="237">
        <v>5.9000000000000004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133</v>
      </c>
      <c r="AU218" s="243" t="s">
        <v>81</v>
      </c>
      <c r="AV218" s="13" t="s">
        <v>81</v>
      </c>
      <c r="AW218" s="13" t="s">
        <v>33</v>
      </c>
      <c r="AX218" s="13" t="s">
        <v>72</v>
      </c>
      <c r="AY218" s="243" t="s">
        <v>122</v>
      </c>
    </row>
    <row r="219" s="14" customFormat="1">
      <c r="A219" s="14"/>
      <c r="B219" s="244"/>
      <c r="C219" s="245"/>
      <c r="D219" s="234" t="s">
        <v>133</v>
      </c>
      <c r="E219" s="246" t="s">
        <v>19</v>
      </c>
      <c r="F219" s="247" t="s">
        <v>136</v>
      </c>
      <c r="G219" s="245"/>
      <c r="H219" s="248">
        <v>144.90000000000001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133</v>
      </c>
      <c r="AU219" s="254" t="s">
        <v>81</v>
      </c>
      <c r="AV219" s="14" t="s">
        <v>129</v>
      </c>
      <c r="AW219" s="14" t="s">
        <v>33</v>
      </c>
      <c r="AX219" s="14" t="s">
        <v>79</v>
      </c>
      <c r="AY219" s="254" t="s">
        <v>122</v>
      </c>
    </row>
    <row r="220" s="2" customFormat="1" ht="16.5" customHeight="1">
      <c r="A220" s="40"/>
      <c r="B220" s="41"/>
      <c r="C220" s="256" t="s">
        <v>337</v>
      </c>
      <c r="D220" s="256" t="s">
        <v>224</v>
      </c>
      <c r="E220" s="257" t="s">
        <v>338</v>
      </c>
      <c r="F220" s="258" t="s">
        <v>339</v>
      </c>
      <c r="G220" s="259" t="s">
        <v>127</v>
      </c>
      <c r="H220" s="260">
        <v>140.24600000000001</v>
      </c>
      <c r="I220" s="261"/>
      <c r="J220" s="262">
        <f>ROUND(I220*H220,2)</f>
        <v>0</v>
      </c>
      <c r="K220" s="258" t="s">
        <v>128</v>
      </c>
      <c r="L220" s="263"/>
      <c r="M220" s="264" t="s">
        <v>19</v>
      </c>
      <c r="N220" s="265" t="s">
        <v>43</v>
      </c>
      <c r="O220" s="86"/>
      <c r="P220" s="223">
        <f>O220*H220</f>
        <v>0</v>
      </c>
      <c r="Q220" s="223">
        <v>0.13100000000000001</v>
      </c>
      <c r="R220" s="223">
        <f>Q220*H220</f>
        <v>18.372226000000001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224</v>
      </c>
      <c r="AU220" s="225" t="s">
        <v>81</v>
      </c>
      <c r="AY220" s="19" t="s">
        <v>122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129</v>
      </c>
      <c r="BM220" s="225" t="s">
        <v>340</v>
      </c>
    </row>
    <row r="221" s="13" customFormat="1">
      <c r="A221" s="13"/>
      <c r="B221" s="232"/>
      <c r="C221" s="233"/>
      <c r="D221" s="234" t="s">
        <v>133</v>
      </c>
      <c r="E221" s="235" t="s">
        <v>19</v>
      </c>
      <c r="F221" s="236" t="s">
        <v>341</v>
      </c>
      <c r="G221" s="233"/>
      <c r="H221" s="237">
        <v>137.49600000000001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133</v>
      </c>
      <c r="AU221" s="243" t="s">
        <v>81</v>
      </c>
      <c r="AV221" s="13" t="s">
        <v>81</v>
      </c>
      <c r="AW221" s="13" t="s">
        <v>33</v>
      </c>
      <c r="AX221" s="13" t="s">
        <v>79</v>
      </c>
      <c r="AY221" s="243" t="s">
        <v>122</v>
      </c>
    </row>
    <row r="222" s="13" customFormat="1">
      <c r="A222" s="13"/>
      <c r="B222" s="232"/>
      <c r="C222" s="233"/>
      <c r="D222" s="234" t="s">
        <v>133</v>
      </c>
      <c r="E222" s="233"/>
      <c r="F222" s="236" t="s">
        <v>342</v>
      </c>
      <c r="G222" s="233"/>
      <c r="H222" s="237">
        <v>140.24600000000001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133</v>
      </c>
      <c r="AU222" s="243" t="s">
        <v>81</v>
      </c>
      <c r="AV222" s="13" t="s">
        <v>81</v>
      </c>
      <c r="AW222" s="13" t="s">
        <v>4</v>
      </c>
      <c r="AX222" s="13" t="s">
        <v>79</v>
      </c>
      <c r="AY222" s="243" t="s">
        <v>122</v>
      </c>
    </row>
    <row r="223" s="2" customFormat="1" ht="16.5" customHeight="1">
      <c r="A223" s="40"/>
      <c r="B223" s="41"/>
      <c r="C223" s="256" t="s">
        <v>343</v>
      </c>
      <c r="D223" s="256" t="s">
        <v>224</v>
      </c>
      <c r="E223" s="257" t="s">
        <v>344</v>
      </c>
      <c r="F223" s="258" t="s">
        <v>345</v>
      </c>
      <c r="G223" s="259" t="s">
        <v>127</v>
      </c>
      <c r="H223" s="260">
        <v>4.2839999999999998</v>
      </c>
      <c r="I223" s="261"/>
      <c r="J223" s="262">
        <f>ROUND(I223*H223,2)</f>
        <v>0</v>
      </c>
      <c r="K223" s="258" t="s">
        <v>128</v>
      </c>
      <c r="L223" s="263"/>
      <c r="M223" s="264" t="s">
        <v>19</v>
      </c>
      <c r="N223" s="265" t="s">
        <v>43</v>
      </c>
      <c r="O223" s="86"/>
      <c r="P223" s="223">
        <f>O223*H223</f>
        <v>0</v>
      </c>
      <c r="Q223" s="223">
        <v>0.13100000000000001</v>
      </c>
      <c r="R223" s="223">
        <f>Q223*H223</f>
        <v>0.56120400000000004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174</v>
      </c>
      <c r="AT223" s="225" t="s">
        <v>224</v>
      </c>
      <c r="AU223" s="225" t="s">
        <v>81</v>
      </c>
      <c r="AY223" s="19" t="s">
        <v>122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129</v>
      </c>
      <c r="BM223" s="225" t="s">
        <v>346</v>
      </c>
    </row>
    <row r="224" s="13" customFormat="1">
      <c r="A224" s="13"/>
      <c r="B224" s="232"/>
      <c r="C224" s="233"/>
      <c r="D224" s="234" t="s">
        <v>133</v>
      </c>
      <c r="E224" s="235" t="s">
        <v>19</v>
      </c>
      <c r="F224" s="236" t="s">
        <v>347</v>
      </c>
      <c r="G224" s="233"/>
      <c r="H224" s="237">
        <v>4.2839999999999998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133</v>
      </c>
      <c r="AU224" s="243" t="s">
        <v>81</v>
      </c>
      <c r="AV224" s="13" t="s">
        <v>81</v>
      </c>
      <c r="AW224" s="13" t="s">
        <v>33</v>
      </c>
      <c r="AX224" s="13" t="s">
        <v>79</v>
      </c>
      <c r="AY224" s="243" t="s">
        <v>122</v>
      </c>
    </row>
    <row r="225" s="2" customFormat="1" ht="37.8" customHeight="1">
      <c r="A225" s="40"/>
      <c r="B225" s="41"/>
      <c r="C225" s="214" t="s">
        <v>348</v>
      </c>
      <c r="D225" s="214" t="s">
        <v>124</v>
      </c>
      <c r="E225" s="215" t="s">
        <v>349</v>
      </c>
      <c r="F225" s="216" t="s">
        <v>350</v>
      </c>
      <c r="G225" s="217" t="s">
        <v>127</v>
      </c>
      <c r="H225" s="218">
        <v>412.39999999999998</v>
      </c>
      <c r="I225" s="219"/>
      <c r="J225" s="220">
        <f>ROUND(I225*H225,2)</f>
        <v>0</v>
      </c>
      <c r="K225" s="216" t="s">
        <v>128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0.11162</v>
      </c>
      <c r="R225" s="223">
        <f>Q225*H225</f>
        <v>46.032087999999995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129</v>
      </c>
      <c r="AT225" s="225" t="s">
        <v>124</v>
      </c>
      <c r="AU225" s="225" t="s">
        <v>81</v>
      </c>
      <c r="AY225" s="19" t="s">
        <v>122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129</v>
      </c>
      <c r="BM225" s="225" t="s">
        <v>351</v>
      </c>
    </row>
    <row r="226" s="2" customFormat="1">
      <c r="A226" s="40"/>
      <c r="B226" s="41"/>
      <c r="C226" s="42"/>
      <c r="D226" s="227" t="s">
        <v>131</v>
      </c>
      <c r="E226" s="42"/>
      <c r="F226" s="228" t="s">
        <v>352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131</v>
      </c>
      <c r="AU226" s="19" t="s">
        <v>81</v>
      </c>
    </row>
    <row r="227" s="13" customFormat="1">
      <c r="A227" s="13"/>
      <c r="B227" s="232"/>
      <c r="C227" s="233"/>
      <c r="D227" s="234" t="s">
        <v>133</v>
      </c>
      <c r="E227" s="235" t="s">
        <v>19</v>
      </c>
      <c r="F227" s="236" t="s">
        <v>353</v>
      </c>
      <c r="G227" s="233"/>
      <c r="H227" s="237">
        <v>412.39999999999998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133</v>
      </c>
      <c r="AU227" s="243" t="s">
        <v>81</v>
      </c>
      <c r="AV227" s="13" t="s">
        <v>81</v>
      </c>
      <c r="AW227" s="13" t="s">
        <v>33</v>
      </c>
      <c r="AX227" s="13" t="s">
        <v>79</v>
      </c>
      <c r="AY227" s="243" t="s">
        <v>122</v>
      </c>
    </row>
    <row r="228" s="2" customFormat="1" ht="16.5" customHeight="1">
      <c r="A228" s="40"/>
      <c r="B228" s="41"/>
      <c r="C228" s="256" t="s">
        <v>354</v>
      </c>
      <c r="D228" s="256" t="s">
        <v>224</v>
      </c>
      <c r="E228" s="257" t="s">
        <v>355</v>
      </c>
      <c r="F228" s="258" t="s">
        <v>356</v>
      </c>
      <c r="G228" s="259" t="s">
        <v>127</v>
      </c>
      <c r="H228" s="260">
        <v>52.231000000000002</v>
      </c>
      <c r="I228" s="261"/>
      <c r="J228" s="262">
        <f>ROUND(I228*H228,2)</f>
        <v>0</v>
      </c>
      <c r="K228" s="258" t="s">
        <v>128</v>
      </c>
      <c r="L228" s="263"/>
      <c r="M228" s="264" t="s">
        <v>19</v>
      </c>
      <c r="N228" s="265" t="s">
        <v>43</v>
      </c>
      <c r="O228" s="86"/>
      <c r="P228" s="223">
        <f>O228*H228</f>
        <v>0</v>
      </c>
      <c r="Q228" s="223">
        <v>0.17599999999999999</v>
      </c>
      <c r="R228" s="223">
        <f>Q228*H228</f>
        <v>9.1926559999999995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174</v>
      </c>
      <c r="AT228" s="225" t="s">
        <v>224</v>
      </c>
      <c r="AU228" s="225" t="s">
        <v>81</v>
      </c>
      <c r="AY228" s="19" t="s">
        <v>122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129</v>
      </c>
      <c r="BM228" s="225" t="s">
        <v>357</v>
      </c>
    </row>
    <row r="229" s="13" customFormat="1">
      <c r="A229" s="13"/>
      <c r="B229" s="232"/>
      <c r="C229" s="233"/>
      <c r="D229" s="234" t="s">
        <v>133</v>
      </c>
      <c r="E229" s="235" t="s">
        <v>19</v>
      </c>
      <c r="F229" s="236" t="s">
        <v>358</v>
      </c>
      <c r="G229" s="233"/>
      <c r="H229" s="237">
        <v>51.713999999999999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133</v>
      </c>
      <c r="AU229" s="243" t="s">
        <v>81</v>
      </c>
      <c r="AV229" s="13" t="s">
        <v>81</v>
      </c>
      <c r="AW229" s="13" t="s">
        <v>33</v>
      </c>
      <c r="AX229" s="13" t="s">
        <v>79</v>
      </c>
      <c r="AY229" s="243" t="s">
        <v>122</v>
      </c>
    </row>
    <row r="230" s="13" customFormat="1">
      <c r="A230" s="13"/>
      <c r="B230" s="232"/>
      <c r="C230" s="233"/>
      <c r="D230" s="234" t="s">
        <v>133</v>
      </c>
      <c r="E230" s="233"/>
      <c r="F230" s="236" t="s">
        <v>359</v>
      </c>
      <c r="G230" s="233"/>
      <c r="H230" s="237">
        <v>52.231000000000002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133</v>
      </c>
      <c r="AU230" s="243" t="s">
        <v>81</v>
      </c>
      <c r="AV230" s="13" t="s">
        <v>81</v>
      </c>
      <c r="AW230" s="13" t="s">
        <v>4</v>
      </c>
      <c r="AX230" s="13" t="s">
        <v>79</v>
      </c>
      <c r="AY230" s="243" t="s">
        <v>122</v>
      </c>
    </row>
    <row r="231" s="2" customFormat="1" ht="16.5" customHeight="1">
      <c r="A231" s="40"/>
      <c r="B231" s="41"/>
      <c r="C231" s="256" t="s">
        <v>360</v>
      </c>
      <c r="D231" s="256" t="s">
        <v>224</v>
      </c>
      <c r="E231" s="257" t="s">
        <v>361</v>
      </c>
      <c r="F231" s="258" t="s">
        <v>362</v>
      </c>
      <c r="G231" s="259" t="s">
        <v>127</v>
      </c>
      <c r="H231" s="260">
        <v>17.616</v>
      </c>
      <c r="I231" s="261"/>
      <c r="J231" s="262">
        <f>ROUND(I231*H231,2)</f>
        <v>0</v>
      </c>
      <c r="K231" s="258" t="s">
        <v>128</v>
      </c>
      <c r="L231" s="263"/>
      <c r="M231" s="264" t="s">
        <v>19</v>
      </c>
      <c r="N231" s="265" t="s">
        <v>43</v>
      </c>
      <c r="O231" s="86"/>
      <c r="P231" s="223">
        <f>O231*H231</f>
        <v>0</v>
      </c>
      <c r="Q231" s="223">
        <v>0.17499999999999999</v>
      </c>
      <c r="R231" s="223">
        <f>Q231*H231</f>
        <v>3.0827999999999998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224</v>
      </c>
      <c r="AU231" s="225" t="s">
        <v>81</v>
      </c>
      <c r="AY231" s="19" t="s">
        <v>122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129</v>
      </c>
      <c r="BM231" s="225" t="s">
        <v>363</v>
      </c>
    </row>
    <row r="232" s="13" customFormat="1">
      <c r="A232" s="13"/>
      <c r="B232" s="232"/>
      <c r="C232" s="233"/>
      <c r="D232" s="234" t="s">
        <v>133</v>
      </c>
      <c r="E232" s="235" t="s">
        <v>19</v>
      </c>
      <c r="F232" s="236" t="s">
        <v>364</v>
      </c>
      <c r="G232" s="233"/>
      <c r="H232" s="237">
        <v>17.442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133</v>
      </c>
      <c r="AU232" s="243" t="s">
        <v>81</v>
      </c>
      <c r="AV232" s="13" t="s">
        <v>81</v>
      </c>
      <c r="AW232" s="13" t="s">
        <v>33</v>
      </c>
      <c r="AX232" s="13" t="s">
        <v>79</v>
      </c>
      <c r="AY232" s="243" t="s">
        <v>122</v>
      </c>
    </row>
    <row r="233" s="13" customFormat="1">
      <c r="A233" s="13"/>
      <c r="B233" s="232"/>
      <c r="C233" s="233"/>
      <c r="D233" s="234" t="s">
        <v>133</v>
      </c>
      <c r="E233" s="233"/>
      <c r="F233" s="236" t="s">
        <v>365</v>
      </c>
      <c r="G233" s="233"/>
      <c r="H233" s="237">
        <v>17.616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133</v>
      </c>
      <c r="AU233" s="243" t="s">
        <v>81</v>
      </c>
      <c r="AV233" s="13" t="s">
        <v>81</v>
      </c>
      <c r="AW233" s="13" t="s">
        <v>4</v>
      </c>
      <c r="AX233" s="13" t="s">
        <v>79</v>
      </c>
      <c r="AY233" s="243" t="s">
        <v>122</v>
      </c>
    </row>
    <row r="234" s="2" customFormat="1" ht="16.5" customHeight="1">
      <c r="A234" s="40"/>
      <c r="B234" s="41"/>
      <c r="C234" s="256" t="s">
        <v>366</v>
      </c>
      <c r="D234" s="256" t="s">
        <v>224</v>
      </c>
      <c r="E234" s="257" t="s">
        <v>367</v>
      </c>
      <c r="F234" s="258" t="s">
        <v>368</v>
      </c>
      <c r="G234" s="259" t="s">
        <v>127</v>
      </c>
      <c r="H234" s="260">
        <v>337.69999999999999</v>
      </c>
      <c r="I234" s="261"/>
      <c r="J234" s="262">
        <f>ROUND(I234*H234,2)</f>
        <v>0</v>
      </c>
      <c r="K234" s="258" t="s">
        <v>128</v>
      </c>
      <c r="L234" s="263"/>
      <c r="M234" s="264" t="s">
        <v>19</v>
      </c>
      <c r="N234" s="265" t="s">
        <v>43</v>
      </c>
      <c r="O234" s="86"/>
      <c r="P234" s="223">
        <f>O234*H234</f>
        <v>0</v>
      </c>
      <c r="Q234" s="223">
        <v>0.14999999999999999</v>
      </c>
      <c r="R234" s="223">
        <f>Q234*H234</f>
        <v>50.654999999999994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174</v>
      </c>
      <c r="AT234" s="225" t="s">
        <v>224</v>
      </c>
      <c r="AU234" s="225" t="s">
        <v>81</v>
      </c>
      <c r="AY234" s="19" t="s">
        <v>122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129</v>
      </c>
      <c r="BM234" s="225" t="s">
        <v>369</v>
      </c>
    </row>
    <row r="235" s="2" customFormat="1">
      <c r="A235" s="40"/>
      <c r="B235" s="41"/>
      <c r="C235" s="42"/>
      <c r="D235" s="234" t="s">
        <v>370</v>
      </c>
      <c r="E235" s="42"/>
      <c r="F235" s="255" t="s">
        <v>371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370</v>
      </c>
      <c r="AU235" s="19" t="s">
        <v>81</v>
      </c>
    </row>
    <row r="236" s="13" customFormat="1">
      <c r="A236" s="13"/>
      <c r="B236" s="232"/>
      <c r="C236" s="233"/>
      <c r="D236" s="234" t="s">
        <v>133</v>
      </c>
      <c r="E236" s="235" t="s">
        <v>19</v>
      </c>
      <c r="F236" s="236" t="s">
        <v>372</v>
      </c>
      <c r="G236" s="233"/>
      <c r="H236" s="237">
        <v>334.35599999999999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133</v>
      </c>
      <c r="AU236" s="243" t="s">
        <v>81</v>
      </c>
      <c r="AV236" s="13" t="s">
        <v>81</v>
      </c>
      <c r="AW236" s="13" t="s">
        <v>33</v>
      </c>
      <c r="AX236" s="13" t="s">
        <v>79</v>
      </c>
      <c r="AY236" s="243" t="s">
        <v>122</v>
      </c>
    </row>
    <row r="237" s="13" customFormat="1">
      <c r="A237" s="13"/>
      <c r="B237" s="232"/>
      <c r="C237" s="233"/>
      <c r="D237" s="234" t="s">
        <v>133</v>
      </c>
      <c r="E237" s="233"/>
      <c r="F237" s="236" t="s">
        <v>373</v>
      </c>
      <c r="G237" s="233"/>
      <c r="H237" s="237">
        <v>337.69999999999999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133</v>
      </c>
      <c r="AU237" s="243" t="s">
        <v>81</v>
      </c>
      <c r="AV237" s="13" t="s">
        <v>81</v>
      </c>
      <c r="AW237" s="13" t="s">
        <v>4</v>
      </c>
      <c r="AX237" s="13" t="s">
        <v>79</v>
      </c>
      <c r="AY237" s="243" t="s">
        <v>122</v>
      </c>
    </row>
    <row r="238" s="2" customFormat="1" ht="16.5" customHeight="1">
      <c r="A238" s="40"/>
      <c r="B238" s="41"/>
      <c r="C238" s="256" t="s">
        <v>374</v>
      </c>
      <c r="D238" s="256" t="s">
        <v>224</v>
      </c>
      <c r="E238" s="257" t="s">
        <v>375</v>
      </c>
      <c r="F238" s="258" t="s">
        <v>376</v>
      </c>
      <c r="G238" s="259" t="s">
        <v>127</v>
      </c>
      <c r="H238" s="260">
        <v>16.800000000000001</v>
      </c>
      <c r="I238" s="261"/>
      <c r="J238" s="262">
        <f>ROUND(I238*H238,2)</f>
        <v>0</v>
      </c>
      <c r="K238" s="258" t="s">
        <v>19</v>
      </c>
      <c r="L238" s="263"/>
      <c r="M238" s="264" t="s">
        <v>19</v>
      </c>
      <c r="N238" s="265" t="s">
        <v>43</v>
      </c>
      <c r="O238" s="86"/>
      <c r="P238" s="223">
        <f>O238*H238</f>
        <v>0</v>
      </c>
      <c r="Q238" s="223">
        <v>0.17599999999999999</v>
      </c>
      <c r="R238" s="223">
        <f>Q238*H238</f>
        <v>2.9567999999999999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174</v>
      </c>
      <c r="AT238" s="225" t="s">
        <v>224</v>
      </c>
      <c r="AU238" s="225" t="s">
        <v>81</v>
      </c>
      <c r="AY238" s="19" t="s">
        <v>122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129</v>
      </c>
      <c r="BM238" s="225" t="s">
        <v>377</v>
      </c>
    </row>
    <row r="239" s="13" customFormat="1">
      <c r="A239" s="13"/>
      <c r="B239" s="232"/>
      <c r="C239" s="233"/>
      <c r="D239" s="234" t="s">
        <v>133</v>
      </c>
      <c r="E239" s="235" t="s">
        <v>19</v>
      </c>
      <c r="F239" s="236" t="s">
        <v>378</v>
      </c>
      <c r="G239" s="233"/>
      <c r="H239" s="237">
        <v>16.800000000000001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133</v>
      </c>
      <c r="AU239" s="243" t="s">
        <v>81</v>
      </c>
      <c r="AV239" s="13" t="s">
        <v>81</v>
      </c>
      <c r="AW239" s="13" t="s">
        <v>33</v>
      </c>
      <c r="AX239" s="13" t="s">
        <v>79</v>
      </c>
      <c r="AY239" s="243" t="s">
        <v>122</v>
      </c>
    </row>
    <row r="240" s="12" customFormat="1" ht="22.8" customHeight="1">
      <c r="A240" s="12"/>
      <c r="B240" s="198"/>
      <c r="C240" s="199"/>
      <c r="D240" s="200" t="s">
        <v>71</v>
      </c>
      <c r="E240" s="212" t="s">
        <v>174</v>
      </c>
      <c r="F240" s="212" t="s">
        <v>379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SUM(P241:P269)</f>
        <v>0</v>
      </c>
      <c r="Q240" s="206"/>
      <c r="R240" s="207">
        <f>SUM(R241:R269)</f>
        <v>3.2879160000000001</v>
      </c>
      <c r="S240" s="206"/>
      <c r="T240" s="208">
        <f>SUM(T241:T269)</f>
        <v>0.40000000000000002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79</v>
      </c>
      <c r="AT240" s="210" t="s">
        <v>71</v>
      </c>
      <c r="AU240" s="210" t="s">
        <v>79</v>
      </c>
      <c r="AY240" s="209" t="s">
        <v>122</v>
      </c>
      <c r="BK240" s="211">
        <f>SUM(BK241:BK269)</f>
        <v>0</v>
      </c>
    </row>
    <row r="241" s="2" customFormat="1" ht="24.15" customHeight="1">
      <c r="A241" s="40"/>
      <c r="B241" s="41"/>
      <c r="C241" s="214" t="s">
        <v>380</v>
      </c>
      <c r="D241" s="214" t="s">
        <v>124</v>
      </c>
      <c r="E241" s="215" t="s">
        <v>381</v>
      </c>
      <c r="F241" s="216" t="s">
        <v>382</v>
      </c>
      <c r="G241" s="217" t="s">
        <v>183</v>
      </c>
      <c r="H241" s="218">
        <v>2.2000000000000002</v>
      </c>
      <c r="I241" s="219"/>
      <c r="J241" s="220">
        <f>ROUND(I241*H241,2)</f>
        <v>0</v>
      </c>
      <c r="K241" s="216" t="s">
        <v>128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0.0049100000000000003</v>
      </c>
      <c r="R241" s="223">
        <f>Q241*H241</f>
        <v>0.010802000000000001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129</v>
      </c>
      <c r="AT241" s="225" t="s">
        <v>124</v>
      </c>
      <c r="AU241" s="225" t="s">
        <v>81</v>
      </c>
      <c r="AY241" s="19" t="s">
        <v>122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129</v>
      </c>
      <c r="BM241" s="225" t="s">
        <v>383</v>
      </c>
    </row>
    <row r="242" s="2" customFormat="1">
      <c r="A242" s="40"/>
      <c r="B242" s="41"/>
      <c r="C242" s="42"/>
      <c r="D242" s="227" t="s">
        <v>131</v>
      </c>
      <c r="E242" s="42"/>
      <c r="F242" s="228" t="s">
        <v>384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131</v>
      </c>
      <c r="AU242" s="19" t="s">
        <v>81</v>
      </c>
    </row>
    <row r="243" s="2" customFormat="1">
      <c r="A243" s="40"/>
      <c r="B243" s="41"/>
      <c r="C243" s="42"/>
      <c r="D243" s="234" t="s">
        <v>213</v>
      </c>
      <c r="E243" s="42"/>
      <c r="F243" s="255" t="s">
        <v>385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213</v>
      </c>
      <c r="AU243" s="19" t="s">
        <v>81</v>
      </c>
    </row>
    <row r="244" s="13" customFormat="1">
      <c r="A244" s="13"/>
      <c r="B244" s="232"/>
      <c r="C244" s="233"/>
      <c r="D244" s="234" t="s">
        <v>133</v>
      </c>
      <c r="E244" s="235" t="s">
        <v>19</v>
      </c>
      <c r="F244" s="236" t="s">
        <v>386</v>
      </c>
      <c r="G244" s="233"/>
      <c r="H244" s="237">
        <v>2.2000000000000002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133</v>
      </c>
      <c r="AU244" s="243" t="s">
        <v>81</v>
      </c>
      <c r="AV244" s="13" t="s">
        <v>81</v>
      </c>
      <c r="AW244" s="13" t="s">
        <v>33</v>
      </c>
      <c r="AX244" s="13" t="s">
        <v>79</v>
      </c>
      <c r="AY244" s="243" t="s">
        <v>122</v>
      </c>
    </row>
    <row r="245" s="2" customFormat="1" ht="16.5" customHeight="1">
      <c r="A245" s="40"/>
      <c r="B245" s="41"/>
      <c r="C245" s="214" t="s">
        <v>387</v>
      </c>
      <c r="D245" s="214" t="s">
        <v>124</v>
      </c>
      <c r="E245" s="215" t="s">
        <v>388</v>
      </c>
      <c r="F245" s="216" t="s">
        <v>389</v>
      </c>
      <c r="G245" s="217" t="s">
        <v>390</v>
      </c>
      <c r="H245" s="218">
        <v>4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129</v>
      </c>
      <c r="AT245" s="225" t="s">
        <v>124</v>
      </c>
      <c r="AU245" s="225" t="s">
        <v>81</v>
      </c>
      <c r="AY245" s="19" t="s">
        <v>122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129</v>
      </c>
      <c r="BM245" s="225" t="s">
        <v>391</v>
      </c>
    </row>
    <row r="246" s="13" customFormat="1">
      <c r="A246" s="13"/>
      <c r="B246" s="232"/>
      <c r="C246" s="233"/>
      <c r="D246" s="234" t="s">
        <v>133</v>
      </c>
      <c r="E246" s="235" t="s">
        <v>19</v>
      </c>
      <c r="F246" s="236" t="s">
        <v>392</v>
      </c>
      <c r="G246" s="233"/>
      <c r="H246" s="237">
        <v>4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133</v>
      </c>
      <c r="AU246" s="243" t="s">
        <v>81</v>
      </c>
      <c r="AV246" s="13" t="s">
        <v>81</v>
      </c>
      <c r="AW246" s="13" t="s">
        <v>33</v>
      </c>
      <c r="AX246" s="13" t="s">
        <v>79</v>
      </c>
      <c r="AY246" s="243" t="s">
        <v>122</v>
      </c>
    </row>
    <row r="247" s="2" customFormat="1" ht="16.5" customHeight="1">
      <c r="A247" s="40"/>
      <c r="B247" s="41"/>
      <c r="C247" s="214" t="s">
        <v>393</v>
      </c>
      <c r="D247" s="214" t="s">
        <v>124</v>
      </c>
      <c r="E247" s="215" t="s">
        <v>394</v>
      </c>
      <c r="F247" s="216" t="s">
        <v>395</v>
      </c>
      <c r="G247" s="217" t="s">
        <v>390</v>
      </c>
      <c r="H247" s="218">
        <v>4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129</v>
      </c>
      <c r="AT247" s="225" t="s">
        <v>124</v>
      </c>
      <c r="AU247" s="225" t="s">
        <v>81</v>
      </c>
      <c r="AY247" s="19" t="s">
        <v>122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129</v>
      </c>
      <c r="BM247" s="225" t="s">
        <v>396</v>
      </c>
    </row>
    <row r="248" s="15" customFormat="1">
      <c r="A248" s="15"/>
      <c r="B248" s="266"/>
      <c r="C248" s="267"/>
      <c r="D248" s="234" t="s">
        <v>133</v>
      </c>
      <c r="E248" s="268" t="s">
        <v>19</v>
      </c>
      <c r="F248" s="269" t="s">
        <v>397</v>
      </c>
      <c r="G248" s="267"/>
      <c r="H248" s="268" t="s">
        <v>19</v>
      </c>
      <c r="I248" s="270"/>
      <c r="J248" s="267"/>
      <c r="K248" s="267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133</v>
      </c>
      <c r="AU248" s="275" t="s">
        <v>81</v>
      </c>
      <c r="AV248" s="15" t="s">
        <v>79</v>
      </c>
      <c r="AW248" s="15" t="s">
        <v>33</v>
      </c>
      <c r="AX248" s="15" t="s">
        <v>72</v>
      </c>
      <c r="AY248" s="275" t="s">
        <v>122</v>
      </c>
    </row>
    <row r="249" s="13" customFormat="1">
      <c r="A249" s="13"/>
      <c r="B249" s="232"/>
      <c r="C249" s="233"/>
      <c r="D249" s="234" t="s">
        <v>133</v>
      </c>
      <c r="E249" s="235" t="s">
        <v>19</v>
      </c>
      <c r="F249" s="236" t="s">
        <v>398</v>
      </c>
      <c r="G249" s="233"/>
      <c r="H249" s="237">
        <v>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133</v>
      </c>
      <c r="AU249" s="243" t="s">
        <v>81</v>
      </c>
      <c r="AV249" s="13" t="s">
        <v>81</v>
      </c>
      <c r="AW249" s="13" t="s">
        <v>33</v>
      </c>
      <c r="AX249" s="13" t="s">
        <v>79</v>
      </c>
      <c r="AY249" s="243" t="s">
        <v>122</v>
      </c>
    </row>
    <row r="250" s="2" customFormat="1" ht="16.5" customHeight="1">
      <c r="A250" s="40"/>
      <c r="B250" s="41"/>
      <c r="C250" s="214" t="s">
        <v>399</v>
      </c>
      <c r="D250" s="214" t="s">
        <v>124</v>
      </c>
      <c r="E250" s="215" t="s">
        <v>400</v>
      </c>
      <c r="F250" s="216" t="s">
        <v>401</v>
      </c>
      <c r="G250" s="217" t="s">
        <v>390</v>
      </c>
      <c r="H250" s="218">
        <v>4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0.34089999999999998</v>
      </c>
      <c r="R250" s="223">
        <f>Q250*H250</f>
        <v>1.3635999999999999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129</v>
      </c>
      <c r="AT250" s="225" t="s">
        <v>124</v>
      </c>
      <c r="AU250" s="225" t="s">
        <v>81</v>
      </c>
      <c r="AY250" s="19" t="s">
        <v>122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129</v>
      </c>
      <c r="BM250" s="225" t="s">
        <v>402</v>
      </c>
    </row>
    <row r="251" s="2" customFormat="1">
      <c r="A251" s="40"/>
      <c r="B251" s="41"/>
      <c r="C251" s="42"/>
      <c r="D251" s="234" t="s">
        <v>370</v>
      </c>
      <c r="E251" s="42"/>
      <c r="F251" s="255" t="s">
        <v>403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370</v>
      </c>
      <c r="AU251" s="19" t="s">
        <v>81</v>
      </c>
    </row>
    <row r="252" s="15" customFormat="1">
      <c r="A252" s="15"/>
      <c r="B252" s="266"/>
      <c r="C252" s="267"/>
      <c r="D252" s="234" t="s">
        <v>133</v>
      </c>
      <c r="E252" s="268" t="s">
        <v>19</v>
      </c>
      <c r="F252" s="269" t="s">
        <v>404</v>
      </c>
      <c r="G252" s="267"/>
      <c r="H252" s="268" t="s">
        <v>19</v>
      </c>
      <c r="I252" s="270"/>
      <c r="J252" s="267"/>
      <c r="K252" s="267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133</v>
      </c>
      <c r="AU252" s="275" t="s">
        <v>81</v>
      </c>
      <c r="AV252" s="15" t="s">
        <v>79</v>
      </c>
      <c r="AW252" s="15" t="s">
        <v>33</v>
      </c>
      <c r="AX252" s="15" t="s">
        <v>72</v>
      </c>
      <c r="AY252" s="275" t="s">
        <v>122</v>
      </c>
    </row>
    <row r="253" s="13" customFormat="1">
      <c r="A253" s="13"/>
      <c r="B253" s="232"/>
      <c r="C253" s="233"/>
      <c r="D253" s="234" t="s">
        <v>133</v>
      </c>
      <c r="E253" s="235" t="s">
        <v>19</v>
      </c>
      <c r="F253" s="236" t="s">
        <v>405</v>
      </c>
      <c r="G253" s="233"/>
      <c r="H253" s="237">
        <v>4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133</v>
      </c>
      <c r="AU253" s="243" t="s">
        <v>81</v>
      </c>
      <c r="AV253" s="13" t="s">
        <v>81</v>
      </c>
      <c r="AW253" s="13" t="s">
        <v>33</v>
      </c>
      <c r="AX253" s="13" t="s">
        <v>79</v>
      </c>
      <c r="AY253" s="243" t="s">
        <v>122</v>
      </c>
    </row>
    <row r="254" s="2" customFormat="1" ht="16.5" customHeight="1">
      <c r="A254" s="40"/>
      <c r="B254" s="41"/>
      <c r="C254" s="214" t="s">
        <v>406</v>
      </c>
      <c r="D254" s="214" t="s">
        <v>124</v>
      </c>
      <c r="E254" s="215" t="s">
        <v>407</v>
      </c>
      <c r="F254" s="216" t="s">
        <v>408</v>
      </c>
      <c r="G254" s="217" t="s">
        <v>390</v>
      </c>
      <c r="H254" s="218">
        <v>4</v>
      </c>
      <c r="I254" s="219"/>
      <c r="J254" s="220">
        <f>ROUND(I254*H254,2)</f>
        <v>0</v>
      </c>
      <c r="K254" s="216" t="s">
        <v>128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0.10000000000000001</v>
      </c>
      <c r="T254" s="224">
        <f>S254*H254</f>
        <v>0.40000000000000002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129</v>
      </c>
      <c r="AT254" s="225" t="s">
        <v>124</v>
      </c>
      <c r="AU254" s="225" t="s">
        <v>81</v>
      </c>
      <c r="AY254" s="19" t="s">
        <v>122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129</v>
      </c>
      <c r="BM254" s="225" t="s">
        <v>409</v>
      </c>
    </row>
    <row r="255" s="2" customFormat="1">
      <c r="A255" s="40"/>
      <c r="B255" s="41"/>
      <c r="C255" s="42"/>
      <c r="D255" s="227" t="s">
        <v>131</v>
      </c>
      <c r="E255" s="42"/>
      <c r="F255" s="228" t="s">
        <v>410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131</v>
      </c>
      <c r="AU255" s="19" t="s">
        <v>81</v>
      </c>
    </row>
    <row r="256" s="15" customFormat="1">
      <c r="A256" s="15"/>
      <c r="B256" s="266"/>
      <c r="C256" s="267"/>
      <c r="D256" s="234" t="s">
        <v>133</v>
      </c>
      <c r="E256" s="268" t="s">
        <v>19</v>
      </c>
      <c r="F256" s="269" t="s">
        <v>411</v>
      </c>
      <c r="G256" s="267"/>
      <c r="H256" s="268" t="s">
        <v>19</v>
      </c>
      <c r="I256" s="270"/>
      <c r="J256" s="267"/>
      <c r="K256" s="267"/>
      <c r="L256" s="271"/>
      <c r="M256" s="272"/>
      <c r="N256" s="273"/>
      <c r="O256" s="273"/>
      <c r="P256" s="273"/>
      <c r="Q256" s="273"/>
      <c r="R256" s="273"/>
      <c r="S256" s="273"/>
      <c r="T256" s="27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5" t="s">
        <v>133</v>
      </c>
      <c r="AU256" s="275" t="s">
        <v>81</v>
      </c>
      <c r="AV256" s="15" t="s">
        <v>79</v>
      </c>
      <c r="AW256" s="15" t="s">
        <v>33</v>
      </c>
      <c r="AX256" s="15" t="s">
        <v>72</v>
      </c>
      <c r="AY256" s="275" t="s">
        <v>122</v>
      </c>
    </row>
    <row r="257" s="13" customFormat="1">
      <c r="A257" s="13"/>
      <c r="B257" s="232"/>
      <c r="C257" s="233"/>
      <c r="D257" s="234" t="s">
        <v>133</v>
      </c>
      <c r="E257" s="235" t="s">
        <v>19</v>
      </c>
      <c r="F257" s="236" t="s">
        <v>398</v>
      </c>
      <c r="G257" s="233"/>
      <c r="H257" s="237">
        <v>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133</v>
      </c>
      <c r="AU257" s="243" t="s">
        <v>81</v>
      </c>
      <c r="AV257" s="13" t="s">
        <v>81</v>
      </c>
      <c r="AW257" s="13" t="s">
        <v>33</v>
      </c>
      <c r="AX257" s="13" t="s">
        <v>79</v>
      </c>
      <c r="AY257" s="243" t="s">
        <v>122</v>
      </c>
    </row>
    <row r="258" s="2" customFormat="1" ht="16.5" customHeight="1">
      <c r="A258" s="40"/>
      <c r="B258" s="41"/>
      <c r="C258" s="214" t="s">
        <v>412</v>
      </c>
      <c r="D258" s="214" t="s">
        <v>124</v>
      </c>
      <c r="E258" s="215" t="s">
        <v>413</v>
      </c>
      <c r="F258" s="216" t="s">
        <v>414</v>
      </c>
      <c r="G258" s="217" t="s">
        <v>390</v>
      </c>
      <c r="H258" s="218">
        <v>4</v>
      </c>
      <c r="I258" s="219"/>
      <c r="J258" s="220">
        <f>ROUND(I258*H258,2)</f>
        <v>0</v>
      </c>
      <c r="K258" s="216" t="s">
        <v>128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0.21734000000000001</v>
      </c>
      <c r="R258" s="223">
        <f>Q258*H258</f>
        <v>0.86936000000000002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129</v>
      </c>
      <c r="AT258" s="225" t="s">
        <v>124</v>
      </c>
      <c r="AU258" s="225" t="s">
        <v>81</v>
      </c>
      <c r="AY258" s="19" t="s">
        <v>122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129</v>
      </c>
      <c r="BM258" s="225" t="s">
        <v>415</v>
      </c>
    </row>
    <row r="259" s="2" customFormat="1">
      <c r="A259" s="40"/>
      <c r="B259" s="41"/>
      <c r="C259" s="42"/>
      <c r="D259" s="227" t="s">
        <v>131</v>
      </c>
      <c r="E259" s="42"/>
      <c r="F259" s="228" t="s">
        <v>416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131</v>
      </c>
      <c r="AU259" s="19" t="s">
        <v>81</v>
      </c>
    </row>
    <row r="260" s="2" customFormat="1">
      <c r="A260" s="40"/>
      <c r="B260" s="41"/>
      <c r="C260" s="42"/>
      <c r="D260" s="234" t="s">
        <v>213</v>
      </c>
      <c r="E260" s="42"/>
      <c r="F260" s="255" t="s">
        <v>417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213</v>
      </c>
      <c r="AU260" s="19" t="s">
        <v>81</v>
      </c>
    </row>
    <row r="261" s="13" customFormat="1">
      <c r="A261" s="13"/>
      <c r="B261" s="232"/>
      <c r="C261" s="233"/>
      <c r="D261" s="234" t="s">
        <v>133</v>
      </c>
      <c r="E261" s="235" t="s">
        <v>19</v>
      </c>
      <c r="F261" s="236" t="s">
        <v>129</v>
      </c>
      <c r="G261" s="233"/>
      <c r="H261" s="237">
        <v>4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133</v>
      </c>
      <c r="AU261" s="243" t="s">
        <v>81</v>
      </c>
      <c r="AV261" s="13" t="s">
        <v>81</v>
      </c>
      <c r="AW261" s="13" t="s">
        <v>33</v>
      </c>
      <c r="AX261" s="13" t="s">
        <v>79</v>
      </c>
      <c r="AY261" s="243" t="s">
        <v>122</v>
      </c>
    </row>
    <row r="262" s="2" customFormat="1" ht="16.5" customHeight="1">
      <c r="A262" s="40"/>
      <c r="B262" s="41"/>
      <c r="C262" s="256" t="s">
        <v>418</v>
      </c>
      <c r="D262" s="256" t="s">
        <v>224</v>
      </c>
      <c r="E262" s="257" t="s">
        <v>419</v>
      </c>
      <c r="F262" s="258" t="s">
        <v>420</v>
      </c>
      <c r="G262" s="259" t="s">
        <v>390</v>
      </c>
      <c r="H262" s="260">
        <v>4</v>
      </c>
      <c r="I262" s="261"/>
      <c r="J262" s="262">
        <f>ROUND(I262*H262,2)</f>
        <v>0</v>
      </c>
      <c r="K262" s="258" t="s">
        <v>128</v>
      </c>
      <c r="L262" s="263"/>
      <c r="M262" s="264" t="s">
        <v>19</v>
      </c>
      <c r="N262" s="265" t="s">
        <v>43</v>
      </c>
      <c r="O262" s="86"/>
      <c r="P262" s="223">
        <f>O262*H262</f>
        <v>0</v>
      </c>
      <c r="Q262" s="223">
        <v>0.050599999999999999</v>
      </c>
      <c r="R262" s="223">
        <f>Q262*H262</f>
        <v>0.2024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174</v>
      </c>
      <c r="AT262" s="225" t="s">
        <v>224</v>
      </c>
      <c r="AU262" s="225" t="s">
        <v>81</v>
      </c>
      <c r="AY262" s="19" t="s">
        <v>122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129</v>
      </c>
      <c r="BM262" s="225" t="s">
        <v>421</v>
      </c>
    </row>
    <row r="263" s="13" customFormat="1">
      <c r="A263" s="13"/>
      <c r="B263" s="232"/>
      <c r="C263" s="233"/>
      <c r="D263" s="234" t="s">
        <v>133</v>
      </c>
      <c r="E263" s="235" t="s">
        <v>19</v>
      </c>
      <c r="F263" s="236" t="s">
        <v>129</v>
      </c>
      <c r="G263" s="233"/>
      <c r="H263" s="237">
        <v>4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133</v>
      </c>
      <c r="AU263" s="243" t="s">
        <v>81</v>
      </c>
      <c r="AV263" s="13" t="s">
        <v>81</v>
      </c>
      <c r="AW263" s="13" t="s">
        <v>33</v>
      </c>
      <c r="AX263" s="13" t="s">
        <v>79</v>
      </c>
      <c r="AY263" s="243" t="s">
        <v>122</v>
      </c>
    </row>
    <row r="264" s="2" customFormat="1" ht="16.5" customHeight="1">
      <c r="A264" s="40"/>
      <c r="B264" s="41"/>
      <c r="C264" s="214" t="s">
        <v>422</v>
      </c>
      <c r="D264" s="214" t="s">
        <v>124</v>
      </c>
      <c r="E264" s="215" t="s">
        <v>423</v>
      </c>
      <c r="F264" s="216" t="s">
        <v>424</v>
      </c>
      <c r="G264" s="217" t="s">
        <v>390</v>
      </c>
      <c r="H264" s="218">
        <v>2</v>
      </c>
      <c r="I264" s="219"/>
      <c r="J264" s="220">
        <f>ROUND(I264*H264,2)</f>
        <v>0</v>
      </c>
      <c r="K264" s="216" t="s">
        <v>128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0.42080000000000001</v>
      </c>
      <c r="R264" s="223">
        <f>Q264*H264</f>
        <v>0.84160000000000001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129</v>
      </c>
      <c r="AT264" s="225" t="s">
        <v>124</v>
      </c>
      <c r="AU264" s="225" t="s">
        <v>81</v>
      </c>
      <c r="AY264" s="19" t="s">
        <v>122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129</v>
      </c>
      <c r="BM264" s="225" t="s">
        <v>425</v>
      </c>
    </row>
    <row r="265" s="2" customFormat="1">
      <c r="A265" s="40"/>
      <c r="B265" s="41"/>
      <c r="C265" s="42"/>
      <c r="D265" s="227" t="s">
        <v>131</v>
      </c>
      <c r="E265" s="42"/>
      <c r="F265" s="228" t="s">
        <v>426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131</v>
      </c>
      <c r="AU265" s="19" t="s">
        <v>81</v>
      </c>
    </row>
    <row r="266" s="13" customFormat="1">
      <c r="A266" s="13"/>
      <c r="B266" s="232"/>
      <c r="C266" s="233"/>
      <c r="D266" s="234" t="s">
        <v>133</v>
      </c>
      <c r="E266" s="235" t="s">
        <v>19</v>
      </c>
      <c r="F266" s="236" t="s">
        <v>81</v>
      </c>
      <c r="G266" s="233"/>
      <c r="H266" s="237">
        <v>2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133</v>
      </c>
      <c r="AU266" s="243" t="s">
        <v>81</v>
      </c>
      <c r="AV266" s="13" t="s">
        <v>81</v>
      </c>
      <c r="AW266" s="13" t="s">
        <v>33</v>
      </c>
      <c r="AX266" s="13" t="s">
        <v>79</v>
      </c>
      <c r="AY266" s="243" t="s">
        <v>122</v>
      </c>
    </row>
    <row r="267" s="2" customFormat="1" ht="16.5" customHeight="1">
      <c r="A267" s="40"/>
      <c r="B267" s="41"/>
      <c r="C267" s="214" t="s">
        <v>427</v>
      </c>
      <c r="D267" s="214" t="s">
        <v>124</v>
      </c>
      <c r="E267" s="215" t="s">
        <v>428</v>
      </c>
      <c r="F267" s="216" t="s">
        <v>429</v>
      </c>
      <c r="G267" s="217" t="s">
        <v>183</v>
      </c>
      <c r="H267" s="218">
        <v>2.2000000000000002</v>
      </c>
      <c r="I267" s="219"/>
      <c r="J267" s="220">
        <f>ROUND(I267*H267,2)</f>
        <v>0</v>
      </c>
      <c r="K267" s="216" t="s">
        <v>128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6.9999999999999994E-05</v>
      </c>
      <c r="R267" s="223">
        <f>Q267*H267</f>
        <v>0.000154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129</v>
      </c>
      <c r="AT267" s="225" t="s">
        <v>124</v>
      </c>
      <c r="AU267" s="225" t="s">
        <v>81</v>
      </c>
      <c r="AY267" s="19" t="s">
        <v>122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129</v>
      </c>
      <c r="BM267" s="225" t="s">
        <v>430</v>
      </c>
    </row>
    <row r="268" s="2" customFormat="1">
      <c r="A268" s="40"/>
      <c r="B268" s="41"/>
      <c r="C268" s="42"/>
      <c r="D268" s="227" t="s">
        <v>131</v>
      </c>
      <c r="E268" s="42"/>
      <c r="F268" s="228" t="s">
        <v>431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131</v>
      </c>
      <c r="AU268" s="19" t="s">
        <v>81</v>
      </c>
    </row>
    <row r="269" s="13" customFormat="1">
      <c r="A269" s="13"/>
      <c r="B269" s="232"/>
      <c r="C269" s="233"/>
      <c r="D269" s="234" t="s">
        <v>133</v>
      </c>
      <c r="E269" s="235" t="s">
        <v>19</v>
      </c>
      <c r="F269" s="236" t="s">
        <v>432</v>
      </c>
      <c r="G269" s="233"/>
      <c r="H269" s="237">
        <v>2.2000000000000002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133</v>
      </c>
      <c r="AU269" s="243" t="s">
        <v>81</v>
      </c>
      <c r="AV269" s="13" t="s">
        <v>81</v>
      </c>
      <c r="AW269" s="13" t="s">
        <v>33</v>
      </c>
      <c r="AX269" s="13" t="s">
        <v>79</v>
      </c>
      <c r="AY269" s="243" t="s">
        <v>122</v>
      </c>
    </row>
    <row r="270" s="12" customFormat="1" ht="22.8" customHeight="1">
      <c r="A270" s="12"/>
      <c r="B270" s="198"/>
      <c r="C270" s="199"/>
      <c r="D270" s="200" t="s">
        <v>71</v>
      </c>
      <c r="E270" s="212" t="s">
        <v>180</v>
      </c>
      <c r="F270" s="212" t="s">
        <v>433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SUM(P271:P343)</f>
        <v>0</v>
      </c>
      <c r="Q270" s="206"/>
      <c r="R270" s="207">
        <f>SUM(R271:R343)</f>
        <v>89.218652059999997</v>
      </c>
      <c r="S270" s="206"/>
      <c r="T270" s="208">
        <f>SUM(T271:T343)</f>
        <v>0.089999999999999997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79</v>
      </c>
      <c r="AT270" s="210" t="s">
        <v>71</v>
      </c>
      <c r="AU270" s="210" t="s">
        <v>79</v>
      </c>
      <c r="AY270" s="209" t="s">
        <v>122</v>
      </c>
      <c r="BK270" s="211">
        <f>SUM(BK271:BK343)</f>
        <v>0</v>
      </c>
    </row>
    <row r="271" s="2" customFormat="1" ht="16.5" customHeight="1">
      <c r="A271" s="40"/>
      <c r="B271" s="41"/>
      <c r="C271" s="214" t="s">
        <v>434</v>
      </c>
      <c r="D271" s="214" t="s">
        <v>124</v>
      </c>
      <c r="E271" s="215" t="s">
        <v>435</v>
      </c>
      <c r="F271" s="216" t="s">
        <v>436</v>
      </c>
      <c r="G271" s="217" t="s">
        <v>390</v>
      </c>
      <c r="H271" s="218">
        <v>1</v>
      </c>
      <c r="I271" s="219"/>
      <c r="J271" s="220">
        <f>ROUND(I271*H271,2)</f>
        <v>0</v>
      </c>
      <c r="K271" s="216" t="s">
        <v>128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0.00069999999999999999</v>
      </c>
      <c r="R271" s="223">
        <f>Q271*H271</f>
        <v>0.00069999999999999999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129</v>
      </c>
      <c r="AT271" s="225" t="s">
        <v>124</v>
      </c>
      <c r="AU271" s="225" t="s">
        <v>81</v>
      </c>
      <c r="AY271" s="19" t="s">
        <v>122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129</v>
      </c>
      <c r="BM271" s="225" t="s">
        <v>437</v>
      </c>
    </row>
    <row r="272" s="2" customFormat="1">
      <c r="A272" s="40"/>
      <c r="B272" s="41"/>
      <c r="C272" s="42"/>
      <c r="D272" s="227" t="s">
        <v>131</v>
      </c>
      <c r="E272" s="42"/>
      <c r="F272" s="228" t="s">
        <v>438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131</v>
      </c>
      <c r="AU272" s="19" t="s">
        <v>81</v>
      </c>
    </row>
    <row r="273" s="2" customFormat="1">
      <c r="A273" s="40"/>
      <c r="B273" s="41"/>
      <c r="C273" s="42"/>
      <c r="D273" s="234" t="s">
        <v>213</v>
      </c>
      <c r="E273" s="42"/>
      <c r="F273" s="255" t="s">
        <v>439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213</v>
      </c>
      <c r="AU273" s="19" t="s">
        <v>81</v>
      </c>
    </row>
    <row r="274" s="13" customFormat="1">
      <c r="A274" s="13"/>
      <c r="B274" s="232"/>
      <c r="C274" s="233"/>
      <c r="D274" s="234" t="s">
        <v>133</v>
      </c>
      <c r="E274" s="235" t="s">
        <v>19</v>
      </c>
      <c r="F274" s="236" t="s">
        <v>79</v>
      </c>
      <c r="G274" s="233"/>
      <c r="H274" s="237">
        <v>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133</v>
      </c>
      <c r="AU274" s="243" t="s">
        <v>81</v>
      </c>
      <c r="AV274" s="13" t="s">
        <v>81</v>
      </c>
      <c r="AW274" s="13" t="s">
        <v>33</v>
      </c>
      <c r="AX274" s="13" t="s">
        <v>79</v>
      </c>
      <c r="AY274" s="243" t="s">
        <v>122</v>
      </c>
    </row>
    <row r="275" s="2" customFormat="1" ht="16.5" customHeight="1">
      <c r="A275" s="40"/>
      <c r="B275" s="41"/>
      <c r="C275" s="214" t="s">
        <v>440</v>
      </c>
      <c r="D275" s="214" t="s">
        <v>124</v>
      </c>
      <c r="E275" s="215" t="s">
        <v>441</v>
      </c>
      <c r="F275" s="216" t="s">
        <v>442</v>
      </c>
      <c r="G275" s="217" t="s">
        <v>390</v>
      </c>
      <c r="H275" s="218">
        <v>1</v>
      </c>
      <c r="I275" s="219"/>
      <c r="J275" s="220">
        <f>ROUND(I275*H275,2)</f>
        <v>0</v>
      </c>
      <c r="K275" s="216" t="s">
        <v>128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0.11241</v>
      </c>
      <c r="R275" s="223">
        <f>Q275*H275</f>
        <v>0.11241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129</v>
      </c>
      <c r="AT275" s="225" t="s">
        <v>124</v>
      </c>
      <c r="AU275" s="225" t="s">
        <v>81</v>
      </c>
      <c r="AY275" s="19" t="s">
        <v>122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129</v>
      </c>
      <c r="BM275" s="225" t="s">
        <v>443</v>
      </c>
    </row>
    <row r="276" s="2" customFormat="1">
      <c r="A276" s="40"/>
      <c r="B276" s="41"/>
      <c r="C276" s="42"/>
      <c r="D276" s="227" t="s">
        <v>131</v>
      </c>
      <c r="E276" s="42"/>
      <c r="F276" s="228" t="s">
        <v>444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131</v>
      </c>
      <c r="AU276" s="19" t="s">
        <v>81</v>
      </c>
    </row>
    <row r="277" s="2" customFormat="1">
      <c r="A277" s="40"/>
      <c r="B277" s="41"/>
      <c r="C277" s="42"/>
      <c r="D277" s="234" t="s">
        <v>213</v>
      </c>
      <c r="E277" s="42"/>
      <c r="F277" s="255" t="s">
        <v>445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213</v>
      </c>
      <c r="AU277" s="19" t="s">
        <v>81</v>
      </c>
    </row>
    <row r="278" s="13" customFormat="1">
      <c r="A278" s="13"/>
      <c r="B278" s="232"/>
      <c r="C278" s="233"/>
      <c r="D278" s="234" t="s">
        <v>133</v>
      </c>
      <c r="E278" s="235" t="s">
        <v>19</v>
      </c>
      <c r="F278" s="236" t="s">
        <v>79</v>
      </c>
      <c r="G278" s="233"/>
      <c r="H278" s="237">
        <v>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133</v>
      </c>
      <c r="AU278" s="243" t="s">
        <v>81</v>
      </c>
      <c r="AV278" s="13" t="s">
        <v>81</v>
      </c>
      <c r="AW278" s="13" t="s">
        <v>33</v>
      </c>
      <c r="AX278" s="13" t="s">
        <v>79</v>
      </c>
      <c r="AY278" s="243" t="s">
        <v>122</v>
      </c>
    </row>
    <row r="279" s="2" customFormat="1" ht="16.5" customHeight="1">
      <c r="A279" s="40"/>
      <c r="B279" s="41"/>
      <c r="C279" s="256" t="s">
        <v>446</v>
      </c>
      <c r="D279" s="256" t="s">
        <v>224</v>
      </c>
      <c r="E279" s="257" t="s">
        <v>447</v>
      </c>
      <c r="F279" s="258" t="s">
        <v>448</v>
      </c>
      <c r="G279" s="259" t="s">
        <v>390</v>
      </c>
      <c r="H279" s="260">
        <v>1</v>
      </c>
      <c r="I279" s="261"/>
      <c r="J279" s="262">
        <f>ROUND(I279*H279,2)</f>
        <v>0</v>
      </c>
      <c r="K279" s="258" t="s">
        <v>128</v>
      </c>
      <c r="L279" s="263"/>
      <c r="M279" s="264" t="s">
        <v>19</v>
      </c>
      <c r="N279" s="265" t="s">
        <v>43</v>
      </c>
      <c r="O279" s="86"/>
      <c r="P279" s="223">
        <f>O279*H279</f>
        <v>0</v>
      </c>
      <c r="Q279" s="223">
        <v>0.0061000000000000004</v>
      </c>
      <c r="R279" s="223">
        <f>Q279*H279</f>
        <v>0.0061000000000000004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174</v>
      </c>
      <c r="AT279" s="225" t="s">
        <v>224</v>
      </c>
      <c r="AU279" s="225" t="s">
        <v>81</v>
      </c>
      <c r="AY279" s="19" t="s">
        <v>122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129</v>
      </c>
      <c r="BM279" s="225" t="s">
        <v>449</v>
      </c>
    </row>
    <row r="280" s="13" customFormat="1">
      <c r="A280" s="13"/>
      <c r="B280" s="232"/>
      <c r="C280" s="233"/>
      <c r="D280" s="234" t="s">
        <v>133</v>
      </c>
      <c r="E280" s="235" t="s">
        <v>19</v>
      </c>
      <c r="F280" s="236" t="s">
        <v>79</v>
      </c>
      <c r="G280" s="233"/>
      <c r="H280" s="237">
        <v>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133</v>
      </c>
      <c r="AU280" s="243" t="s">
        <v>81</v>
      </c>
      <c r="AV280" s="13" t="s">
        <v>81</v>
      </c>
      <c r="AW280" s="13" t="s">
        <v>33</v>
      </c>
      <c r="AX280" s="13" t="s">
        <v>79</v>
      </c>
      <c r="AY280" s="243" t="s">
        <v>122</v>
      </c>
    </row>
    <row r="281" s="2" customFormat="1" ht="16.5" customHeight="1">
      <c r="A281" s="40"/>
      <c r="B281" s="41"/>
      <c r="C281" s="256" t="s">
        <v>450</v>
      </c>
      <c r="D281" s="256" t="s">
        <v>224</v>
      </c>
      <c r="E281" s="257" t="s">
        <v>451</v>
      </c>
      <c r="F281" s="258" t="s">
        <v>452</v>
      </c>
      <c r="G281" s="259" t="s">
        <v>390</v>
      </c>
      <c r="H281" s="260">
        <v>1</v>
      </c>
      <c r="I281" s="261"/>
      <c r="J281" s="262">
        <f>ROUND(I281*H281,2)</f>
        <v>0</v>
      </c>
      <c r="K281" s="258" t="s">
        <v>128</v>
      </c>
      <c r="L281" s="263"/>
      <c r="M281" s="264" t="s">
        <v>19</v>
      </c>
      <c r="N281" s="265" t="s">
        <v>43</v>
      </c>
      <c r="O281" s="86"/>
      <c r="P281" s="223">
        <f>O281*H281</f>
        <v>0</v>
      </c>
      <c r="Q281" s="223">
        <v>0.0030000000000000001</v>
      </c>
      <c r="R281" s="223">
        <f>Q281*H281</f>
        <v>0.0030000000000000001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174</v>
      </c>
      <c r="AT281" s="225" t="s">
        <v>224</v>
      </c>
      <c r="AU281" s="225" t="s">
        <v>81</v>
      </c>
      <c r="AY281" s="19" t="s">
        <v>122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129</v>
      </c>
      <c r="BM281" s="225" t="s">
        <v>453</v>
      </c>
    </row>
    <row r="282" s="13" customFormat="1">
      <c r="A282" s="13"/>
      <c r="B282" s="232"/>
      <c r="C282" s="233"/>
      <c r="D282" s="234" t="s">
        <v>133</v>
      </c>
      <c r="E282" s="235" t="s">
        <v>19</v>
      </c>
      <c r="F282" s="236" t="s">
        <v>79</v>
      </c>
      <c r="G282" s="233"/>
      <c r="H282" s="237">
        <v>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133</v>
      </c>
      <c r="AU282" s="243" t="s">
        <v>81</v>
      </c>
      <c r="AV282" s="13" t="s">
        <v>81</v>
      </c>
      <c r="AW282" s="13" t="s">
        <v>33</v>
      </c>
      <c r="AX282" s="13" t="s">
        <v>79</v>
      </c>
      <c r="AY282" s="243" t="s">
        <v>122</v>
      </c>
    </row>
    <row r="283" s="2" customFormat="1" ht="16.5" customHeight="1">
      <c r="A283" s="40"/>
      <c r="B283" s="41"/>
      <c r="C283" s="256" t="s">
        <v>454</v>
      </c>
      <c r="D283" s="256" t="s">
        <v>224</v>
      </c>
      <c r="E283" s="257" t="s">
        <v>455</v>
      </c>
      <c r="F283" s="258" t="s">
        <v>456</v>
      </c>
      <c r="G283" s="259" t="s">
        <v>390</v>
      </c>
      <c r="H283" s="260">
        <v>1</v>
      </c>
      <c r="I283" s="261"/>
      <c r="J283" s="262">
        <f>ROUND(I283*H283,2)</f>
        <v>0</v>
      </c>
      <c r="K283" s="258" t="s">
        <v>128</v>
      </c>
      <c r="L283" s="263"/>
      <c r="M283" s="264" t="s">
        <v>19</v>
      </c>
      <c r="N283" s="265" t="s">
        <v>43</v>
      </c>
      <c r="O283" s="86"/>
      <c r="P283" s="223">
        <f>O283*H283</f>
        <v>0</v>
      </c>
      <c r="Q283" s="223">
        <v>0.00035</v>
      </c>
      <c r="R283" s="223">
        <f>Q283*H283</f>
        <v>0.00035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174</v>
      </c>
      <c r="AT283" s="225" t="s">
        <v>224</v>
      </c>
      <c r="AU283" s="225" t="s">
        <v>81</v>
      </c>
      <c r="AY283" s="19" t="s">
        <v>122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129</v>
      </c>
      <c r="BM283" s="225" t="s">
        <v>457</v>
      </c>
    </row>
    <row r="284" s="13" customFormat="1">
      <c r="A284" s="13"/>
      <c r="B284" s="232"/>
      <c r="C284" s="233"/>
      <c r="D284" s="234" t="s">
        <v>133</v>
      </c>
      <c r="E284" s="235" t="s">
        <v>19</v>
      </c>
      <c r="F284" s="236" t="s">
        <v>79</v>
      </c>
      <c r="G284" s="233"/>
      <c r="H284" s="237">
        <v>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133</v>
      </c>
      <c r="AU284" s="243" t="s">
        <v>81</v>
      </c>
      <c r="AV284" s="13" t="s">
        <v>81</v>
      </c>
      <c r="AW284" s="13" t="s">
        <v>33</v>
      </c>
      <c r="AX284" s="13" t="s">
        <v>79</v>
      </c>
      <c r="AY284" s="243" t="s">
        <v>122</v>
      </c>
    </row>
    <row r="285" s="2" customFormat="1" ht="16.5" customHeight="1">
      <c r="A285" s="40"/>
      <c r="B285" s="41"/>
      <c r="C285" s="256" t="s">
        <v>458</v>
      </c>
      <c r="D285" s="256" t="s">
        <v>224</v>
      </c>
      <c r="E285" s="257" t="s">
        <v>459</v>
      </c>
      <c r="F285" s="258" t="s">
        <v>460</v>
      </c>
      <c r="G285" s="259" t="s">
        <v>390</v>
      </c>
      <c r="H285" s="260">
        <v>1</v>
      </c>
      <c r="I285" s="261"/>
      <c r="J285" s="262">
        <f>ROUND(I285*H285,2)</f>
        <v>0</v>
      </c>
      <c r="K285" s="258" t="s">
        <v>128</v>
      </c>
      <c r="L285" s="263"/>
      <c r="M285" s="264" t="s">
        <v>19</v>
      </c>
      <c r="N285" s="265" t="s">
        <v>43</v>
      </c>
      <c r="O285" s="86"/>
      <c r="P285" s="223">
        <f>O285*H285</f>
        <v>0</v>
      </c>
      <c r="Q285" s="223">
        <v>0.00010000000000000001</v>
      </c>
      <c r="R285" s="223">
        <f>Q285*H285</f>
        <v>0.00010000000000000001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174</v>
      </c>
      <c r="AT285" s="225" t="s">
        <v>224</v>
      </c>
      <c r="AU285" s="225" t="s">
        <v>81</v>
      </c>
      <c r="AY285" s="19" t="s">
        <v>122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129</v>
      </c>
      <c r="BM285" s="225" t="s">
        <v>461</v>
      </c>
    </row>
    <row r="286" s="13" customFormat="1">
      <c r="A286" s="13"/>
      <c r="B286" s="232"/>
      <c r="C286" s="233"/>
      <c r="D286" s="234" t="s">
        <v>133</v>
      </c>
      <c r="E286" s="235" t="s">
        <v>19</v>
      </c>
      <c r="F286" s="236" t="s">
        <v>79</v>
      </c>
      <c r="G286" s="233"/>
      <c r="H286" s="237">
        <v>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133</v>
      </c>
      <c r="AU286" s="243" t="s">
        <v>81</v>
      </c>
      <c r="AV286" s="13" t="s">
        <v>81</v>
      </c>
      <c r="AW286" s="13" t="s">
        <v>33</v>
      </c>
      <c r="AX286" s="13" t="s">
        <v>79</v>
      </c>
      <c r="AY286" s="243" t="s">
        <v>122</v>
      </c>
    </row>
    <row r="287" s="2" customFormat="1" ht="16.5" customHeight="1">
      <c r="A287" s="40"/>
      <c r="B287" s="41"/>
      <c r="C287" s="256" t="s">
        <v>462</v>
      </c>
      <c r="D287" s="256" t="s">
        <v>224</v>
      </c>
      <c r="E287" s="257" t="s">
        <v>463</v>
      </c>
      <c r="F287" s="258" t="s">
        <v>464</v>
      </c>
      <c r="G287" s="259" t="s">
        <v>390</v>
      </c>
      <c r="H287" s="260">
        <v>1</v>
      </c>
      <c r="I287" s="261"/>
      <c r="J287" s="262">
        <f>ROUND(I287*H287,2)</f>
        <v>0</v>
      </c>
      <c r="K287" s="258" t="s">
        <v>128</v>
      </c>
      <c r="L287" s="263"/>
      <c r="M287" s="264" t="s">
        <v>19</v>
      </c>
      <c r="N287" s="265" t="s">
        <v>43</v>
      </c>
      <c r="O287" s="86"/>
      <c r="P287" s="223">
        <f>O287*H287</f>
        <v>0</v>
      </c>
      <c r="Q287" s="223">
        <v>0.0035000000000000001</v>
      </c>
      <c r="R287" s="223">
        <f>Q287*H287</f>
        <v>0.0035000000000000001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174</v>
      </c>
      <c r="AT287" s="225" t="s">
        <v>224</v>
      </c>
      <c r="AU287" s="225" t="s">
        <v>81</v>
      </c>
      <c r="AY287" s="19" t="s">
        <v>122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129</v>
      </c>
      <c r="BM287" s="225" t="s">
        <v>465</v>
      </c>
    </row>
    <row r="288" s="13" customFormat="1">
      <c r="A288" s="13"/>
      <c r="B288" s="232"/>
      <c r="C288" s="233"/>
      <c r="D288" s="234" t="s">
        <v>133</v>
      </c>
      <c r="E288" s="235" t="s">
        <v>19</v>
      </c>
      <c r="F288" s="236" t="s">
        <v>466</v>
      </c>
      <c r="G288" s="233"/>
      <c r="H288" s="237">
        <v>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133</v>
      </c>
      <c r="AU288" s="243" t="s">
        <v>81</v>
      </c>
      <c r="AV288" s="13" t="s">
        <v>81</v>
      </c>
      <c r="AW288" s="13" t="s">
        <v>33</v>
      </c>
      <c r="AX288" s="13" t="s">
        <v>79</v>
      </c>
      <c r="AY288" s="243" t="s">
        <v>122</v>
      </c>
    </row>
    <row r="289" s="2" customFormat="1" ht="16.5" customHeight="1">
      <c r="A289" s="40"/>
      <c r="B289" s="41"/>
      <c r="C289" s="214" t="s">
        <v>467</v>
      </c>
      <c r="D289" s="214" t="s">
        <v>124</v>
      </c>
      <c r="E289" s="215" t="s">
        <v>468</v>
      </c>
      <c r="F289" s="216" t="s">
        <v>469</v>
      </c>
      <c r="G289" s="217" t="s">
        <v>183</v>
      </c>
      <c r="H289" s="218">
        <v>45</v>
      </c>
      <c r="I289" s="219"/>
      <c r="J289" s="220">
        <f>ROUND(I289*H289,2)</f>
        <v>0</v>
      </c>
      <c r="K289" s="216" t="s">
        <v>128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0.00010000000000000001</v>
      </c>
      <c r="R289" s="223">
        <f>Q289*H289</f>
        <v>0.0045000000000000005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129</v>
      </c>
      <c r="AT289" s="225" t="s">
        <v>124</v>
      </c>
      <c r="AU289" s="225" t="s">
        <v>81</v>
      </c>
      <c r="AY289" s="19" t="s">
        <v>122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129</v>
      </c>
      <c r="BM289" s="225" t="s">
        <v>470</v>
      </c>
    </row>
    <row r="290" s="2" customFormat="1">
      <c r="A290" s="40"/>
      <c r="B290" s="41"/>
      <c r="C290" s="42"/>
      <c r="D290" s="227" t="s">
        <v>131</v>
      </c>
      <c r="E290" s="42"/>
      <c r="F290" s="228" t="s">
        <v>471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131</v>
      </c>
      <c r="AU290" s="19" t="s">
        <v>81</v>
      </c>
    </row>
    <row r="291" s="13" customFormat="1">
      <c r="A291" s="13"/>
      <c r="B291" s="232"/>
      <c r="C291" s="233"/>
      <c r="D291" s="234" t="s">
        <v>133</v>
      </c>
      <c r="E291" s="235" t="s">
        <v>19</v>
      </c>
      <c r="F291" s="236" t="s">
        <v>472</v>
      </c>
      <c r="G291" s="233"/>
      <c r="H291" s="237">
        <v>45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133</v>
      </c>
      <c r="AU291" s="243" t="s">
        <v>81</v>
      </c>
      <c r="AV291" s="13" t="s">
        <v>81</v>
      </c>
      <c r="AW291" s="13" t="s">
        <v>33</v>
      </c>
      <c r="AX291" s="13" t="s">
        <v>79</v>
      </c>
      <c r="AY291" s="243" t="s">
        <v>122</v>
      </c>
    </row>
    <row r="292" s="2" customFormat="1" ht="16.5" customHeight="1">
      <c r="A292" s="40"/>
      <c r="B292" s="41"/>
      <c r="C292" s="214" t="s">
        <v>473</v>
      </c>
      <c r="D292" s="214" t="s">
        <v>124</v>
      </c>
      <c r="E292" s="215" t="s">
        <v>474</v>
      </c>
      <c r="F292" s="216" t="s">
        <v>475</v>
      </c>
      <c r="G292" s="217" t="s">
        <v>183</v>
      </c>
      <c r="H292" s="218">
        <v>34.5</v>
      </c>
      <c r="I292" s="219"/>
      <c r="J292" s="220">
        <f>ROUND(I292*H292,2)</f>
        <v>0</v>
      </c>
      <c r="K292" s="216" t="s">
        <v>128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0.00010000000000000001</v>
      </c>
      <c r="R292" s="223">
        <f>Q292*H292</f>
        <v>0.0034500000000000004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129</v>
      </c>
      <c r="AT292" s="225" t="s">
        <v>124</v>
      </c>
      <c r="AU292" s="225" t="s">
        <v>81</v>
      </c>
      <c r="AY292" s="19" t="s">
        <v>122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129</v>
      </c>
      <c r="BM292" s="225" t="s">
        <v>476</v>
      </c>
    </row>
    <row r="293" s="2" customFormat="1">
      <c r="A293" s="40"/>
      <c r="B293" s="41"/>
      <c r="C293" s="42"/>
      <c r="D293" s="227" t="s">
        <v>131</v>
      </c>
      <c r="E293" s="42"/>
      <c r="F293" s="228" t="s">
        <v>477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131</v>
      </c>
      <c r="AU293" s="19" t="s">
        <v>81</v>
      </c>
    </row>
    <row r="294" s="13" customFormat="1">
      <c r="A294" s="13"/>
      <c r="B294" s="232"/>
      <c r="C294" s="233"/>
      <c r="D294" s="234" t="s">
        <v>133</v>
      </c>
      <c r="E294" s="235" t="s">
        <v>19</v>
      </c>
      <c r="F294" s="236" t="s">
        <v>478</v>
      </c>
      <c r="G294" s="233"/>
      <c r="H294" s="237">
        <v>34.5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133</v>
      </c>
      <c r="AU294" s="243" t="s">
        <v>81</v>
      </c>
      <c r="AV294" s="13" t="s">
        <v>81</v>
      </c>
      <c r="AW294" s="13" t="s">
        <v>33</v>
      </c>
      <c r="AX294" s="13" t="s">
        <v>79</v>
      </c>
      <c r="AY294" s="243" t="s">
        <v>122</v>
      </c>
    </row>
    <row r="295" s="2" customFormat="1" ht="16.5" customHeight="1">
      <c r="A295" s="40"/>
      <c r="B295" s="41"/>
      <c r="C295" s="214" t="s">
        <v>479</v>
      </c>
      <c r="D295" s="214" t="s">
        <v>124</v>
      </c>
      <c r="E295" s="215" t="s">
        <v>480</v>
      </c>
      <c r="F295" s="216" t="s">
        <v>481</v>
      </c>
      <c r="G295" s="217" t="s">
        <v>127</v>
      </c>
      <c r="H295" s="218">
        <v>2</v>
      </c>
      <c r="I295" s="219"/>
      <c r="J295" s="220">
        <f>ROUND(I295*H295,2)</f>
        <v>0</v>
      </c>
      <c r="K295" s="216" t="s">
        <v>128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0.0014499999999999999</v>
      </c>
      <c r="R295" s="223">
        <f>Q295*H295</f>
        <v>0.0028999999999999998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129</v>
      </c>
      <c r="AT295" s="225" t="s">
        <v>124</v>
      </c>
      <c r="AU295" s="225" t="s">
        <v>81</v>
      </c>
      <c r="AY295" s="19" t="s">
        <v>122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129</v>
      </c>
      <c r="BM295" s="225" t="s">
        <v>482</v>
      </c>
    </row>
    <row r="296" s="2" customFormat="1">
      <c r="A296" s="40"/>
      <c r="B296" s="41"/>
      <c r="C296" s="42"/>
      <c r="D296" s="227" t="s">
        <v>131</v>
      </c>
      <c r="E296" s="42"/>
      <c r="F296" s="228" t="s">
        <v>483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131</v>
      </c>
      <c r="AU296" s="19" t="s">
        <v>81</v>
      </c>
    </row>
    <row r="297" s="2" customFormat="1">
      <c r="A297" s="40"/>
      <c r="B297" s="41"/>
      <c r="C297" s="42"/>
      <c r="D297" s="234" t="s">
        <v>213</v>
      </c>
      <c r="E297" s="42"/>
      <c r="F297" s="255" t="s">
        <v>484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213</v>
      </c>
      <c r="AU297" s="19" t="s">
        <v>81</v>
      </c>
    </row>
    <row r="298" s="13" customFormat="1">
      <c r="A298" s="13"/>
      <c r="B298" s="232"/>
      <c r="C298" s="233"/>
      <c r="D298" s="234" t="s">
        <v>133</v>
      </c>
      <c r="E298" s="235" t="s">
        <v>19</v>
      </c>
      <c r="F298" s="236" t="s">
        <v>485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133</v>
      </c>
      <c r="AU298" s="243" t="s">
        <v>81</v>
      </c>
      <c r="AV298" s="13" t="s">
        <v>81</v>
      </c>
      <c r="AW298" s="13" t="s">
        <v>33</v>
      </c>
      <c r="AX298" s="13" t="s">
        <v>72</v>
      </c>
      <c r="AY298" s="243" t="s">
        <v>122</v>
      </c>
    </row>
    <row r="299" s="13" customFormat="1">
      <c r="A299" s="13"/>
      <c r="B299" s="232"/>
      <c r="C299" s="233"/>
      <c r="D299" s="234" t="s">
        <v>133</v>
      </c>
      <c r="E299" s="235" t="s">
        <v>19</v>
      </c>
      <c r="F299" s="236" t="s">
        <v>486</v>
      </c>
      <c r="G299" s="233"/>
      <c r="H299" s="237">
        <v>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133</v>
      </c>
      <c r="AU299" s="243" t="s">
        <v>81</v>
      </c>
      <c r="AV299" s="13" t="s">
        <v>81</v>
      </c>
      <c r="AW299" s="13" t="s">
        <v>33</v>
      </c>
      <c r="AX299" s="13" t="s">
        <v>72</v>
      </c>
      <c r="AY299" s="243" t="s">
        <v>122</v>
      </c>
    </row>
    <row r="300" s="14" customFormat="1">
      <c r="A300" s="14"/>
      <c r="B300" s="244"/>
      <c r="C300" s="245"/>
      <c r="D300" s="234" t="s">
        <v>133</v>
      </c>
      <c r="E300" s="246" t="s">
        <v>19</v>
      </c>
      <c r="F300" s="247" t="s">
        <v>136</v>
      </c>
      <c r="G300" s="245"/>
      <c r="H300" s="248">
        <v>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133</v>
      </c>
      <c r="AU300" s="254" t="s">
        <v>81</v>
      </c>
      <c r="AV300" s="14" t="s">
        <v>129</v>
      </c>
      <c r="AW300" s="14" t="s">
        <v>33</v>
      </c>
      <c r="AX300" s="14" t="s">
        <v>79</v>
      </c>
      <c r="AY300" s="254" t="s">
        <v>122</v>
      </c>
    </row>
    <row r="301" s="2" customFormat="1" ht="24.15" customHeight="1">
      <c r="A301" s="40"/>
      <c r="B301" s="41"/>
      <c r="C301" s="214" t="s">
        <v>487</v>
      </c>
      <c r="D301" s="214" t="s">
        <v>124</v>
      </c>
      <c r="E301" s="215" t="s">
        <v>488</v>
      </c>
      <c r="F301" s="216" t="s">
        <v>489</v>
      </c>
      <c r="G301" s="217" t="s">
        <v>183</v>
      </c>
      <c r="H301" s="218">
        <v>79.5</v>
      </c>
      <c r="I301" s="219"/>
      <c r="J301" s="220">
        <f>ROUND(I301*H301,2)</f>
        <v>0</v>
      </c>
      <c r="K301" s="216" t="s">
        <v>128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129</v>
      </c>
      <c r="AT301" s="225" t="s">
        <v>124</v>
      </c>
      <c r="AU301" s="225" t="s">
        <v>81</v>
      </c>
      <c r="AY301" s="19" t="s">
        <v>122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129</v>
      </c>
      <c r="BM301" s="225" t="s">
        <v>490</v>
      </c>
    </row>
    <row r="302" s="2" customFormat="1">
      <c r="A302" s="40"/>
      <c r="B302" s="41"/>
      <c r="C302" s="42"/>
      <c r="D302" s="227" t="s">
        <v>131</v>
      </c>
      <c r="E302" s="42"/>
      <c r="F302" s="228" t="s">
        <v>491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131</v>
      </c>
      <c r="AU302" s="19" t="s">
        <v>81</v>
      </c>
    </row>
    <row r="303" s="13" customFormat="1">
      <c r="A303" s="13"/>
      <c r="B303" s="232"/>
      <c r="C303" s="233"/>
      <c r="D303" s="234" t="s">
        <v>133</v>
      </c>
      <c r="E303" s="235" t="s">
        <v>19</v>
      </c>
      <c r="F303" s="236" t="s">
        <v>472</v>
      </c>
      <c r="G303" s="233"/>
      <c r="H303" s="237">
        <v>45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133</v>
      </c>
      <c r="AU303" s="243" t="s">
        <v>81</v>
      </c>
      <c r="AV303" s="13" t="s">
        <v>81</v>
      </c>
      <c r="AW303" s="13" t="s">
        <v>33</v>
      </c>
      <c r="AX303" s="13" t="s">
        <v>72</v>
      </c>
      <c r="AY303" s="243" t="s">
        <v>122</v>
      </c>
    </row>
    <row r="304" s="13" customFormat="1">
      <c r="A304" s="13"/>
      <c r="B304" s="232"/>
      <c r="C304" s="233"/>
      <c r="D304" s="234" t="s">
        <v>133</v>
      </c>
      <c r="E304" s="235" t="s">
        <v>19</v>
      </c>
      <c r="F304" s="236" t="s">
        <v>478</v>
      </c>
      <c r="G304" s="233"/>
      <c r="H304" s="237">
        <v>34.5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133</v>
      </c>
      <c r="AU304" s="243" t="s">
        <v>81</v>
      </c>
      <c r="AV304" s="13" t="s">
        <v>81</v>
      </c>
      <c r="AW304" s="13" t="s">
        <v>33</v>
      </c>
      <c r="AX304" s="13" t="s">
        <v>72</v>
      </c>
      <c r="AY304" s="243" t="s">
        <v>122</v>
      </c>
    </row>
    <row r="305" s="14" customFormat="1">
      <c r="A305" s="14"/>
      <c r="B305" s="244"/>
      <c r="C305" s="245"/>
      <c r="D305" s="234" t="s">
        <v>133</v>
      </c>
      <c r="E305" s="246" t="s">
        <v>19</v>
      </c>
      <c r="F305" s="247" t="s">
        <v>136</v>
      </c>
      <c r="G305" s="245"/>
      <c r="H305" s="248">
        <v>79.5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133</v>
      </c>
      <c r="AU305" s="254" t="s">
        <v>81</v>
      </c>
      <c r="AV305" s="14" t="s">
        <v>129</v>
      </c>
      <c r="AW305" s="14" t="s">
        <v>33</v>
      </c>
      <c r="AX305" s="14" t="s">
        <v>79</v>
      </c>
      <c r="AY305" s="254" t="s">
        <v>122</v>
      </c>
    </row>
    <row r="306" s="2" customFormat="1" ht="24.15" customHeight="1">
      <c r="A306" s="40"/>
      <c r="B306" s="41"/>
      <c r="C306" s="214" t="s">
        <v>492</v>
      </c>
      <c r="D306" s="214" t="s">
        <v>124</v>
      </c>
      <c r="E306" s="215" t="s">
        <v>493</v>
      </c>
      <c r="F306" s="216" t="s">
        <v>494</v>
      </c>
      <c r="G306" s="217" t="s">
        <v>127</v>
      </c>
      <c r="H306" s="218">
        <v>2</v>
      </c>
      <c r="I306" s="219"/>
      <c r="J306" s="220">
        <f>ROUND(I306*H306,2)</f>
        <v>0</v>
      </c>
      <c r="K306" s="216" t="s">
        <v>128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1.0000000000000001E-05</v>
      </c>
      <c r="R306" s="223">
        <f>Q306*H306</f>
        <v>2.0000000000000002E-05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129</v>
      </c>
      <c r="AT306" s="225" t="s">
        <v>124</v>
      </c>
      <c r="AU306" s="225" t="s">
        <v>81</v>
      </c>
      <c r="AY306" s="19" t="s">
        <v>122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129</v>
      </c>
      <c r="BM306" s="225" t="s">
        <v>495</v>
      </c>
    </row>
    <row r="307" s="2" customFormat="1">
      <c r="A307" s="40"/>
      <c r="B307" s="41"/>
      <c r="C307" s="42"/>
      <c r="D307" s="227" t="s">
        <v>131</v>
      </c>
      <c r="E307" s="42"/>
      <c r="F307" s="228" t="s">
        <v>496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131</v>
      </c>
      <c r="AU307" s="19" t="s">
        <v>81</v>
      </c>
    </row>
    <row r="308" s="13" customFormat="1">
      <c r="A308" s="13"/>
      <c r="B308" s="232"/>
      <c r="C308" s="233"/>
      <c r="D308" s="234" t="s">
        <v>133</v>
      </c>
      <c r="E308" s="235" t="s">
        <v>19</v>
      </c>
      <c r="F308" s="236" t="s">
        <v>485</v>
      </c>
      <c r="G308" s="233"/>
      <c r="H308" s="237">
        <v>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133</v>
      </c>
      <c r="AU308" s="243" t="s">
        <v>81</v>
      </c>
      <c r="AV308" s="13" t="s">
        <v>81</v>
      </c>
      <c r="AW308" s="13" t="s">
        <v>33</v>
      </c>
      <c r="AX308" s="13" t="s">
        <v>72</v>
      </c>
      <c r="AY308" s="243" t="s">
        <v>122</v>
      </c>
    </row>
    <row r="309" s="13" customFormat="1">
      <c r="A309" s="13"/>
      <c r="B309" s="232"/>
      <c r="C309" s="233"/>
      <c r="D309" s="234" t="s">
        <v>133</v>
      </c>
      <c r="E309" s="235" t="s">
        <v>19</v>
      </c>
      <c r="F309" s="236" t="s">
        <v>486</v>
      </c>
      <c r="G309" s="233"/>
      <c r="H309" s="237">
        <v>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133</v>
      </c>
      <c r="AU309" s="243" t="s">
        <v>81</v>
      </c>
      <c r="AV309" s="13" t="s">
        <v>81</v>
      </c>
      <c r="AW309" s="13" t="s">
        <v>33</v>
      </c>
      <c r="AX309" s="13" t="s">
        <v>72</v>
      </c>
      <c r="AY309" s="243" t="s">
        <v>122</v>
      </c>
    </row>
    <row r="310" s="14" customFormat="1">
      <c r="A310" s="14"/>
      <c r="B310" s="244"/>
      <c r="C310" s="245"/>
      <c r="D310" s="234" t="s">
        <v>133</v>
      </c>
      <c r="E310" s="246" t="s">
        <v>19</v>
      </c>
      <c r="F310" s="247" t="s">
        <v>136</v>
      </c>
      <c r="G310" s="245"/>
      <c r="H310" s="248">
        <v>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133</v>
      </c>
      <c r="AU310" s="254" t="s">
        <v>81</v>
      </c>
      <c r="AV310" s="14" t="s">
        <v>129</v>
      </c>
      <c r="AW310" s="14" t="s">
        <v>33</v>
      </c>
      <c r="AX310" s="14" t="s">
        <v>79</v>
      </c>
      <c r="AY310" s="254" t="s">
        <v>122</v>
      </c>
    </row>
    <row r="311" s="2" customFormat="1" ht="24.15" customHeight="1">
      <c r="A311" s="40"/>
      <c r="B311" s="41"/>
      <c r="C311" s="214" t="s">
        <v>497</v>
      </c>
      <c r="D311" s="214" t="s">
        <v>124</v>
      </c>
      <c r="E311" s="215" t="s">
        <v>498</v>
      </c>
      <c r="F311" s="216" t="s">
        <v>499</v>
      </c>
      <c r="G311" s="217" t="s">
        <v>183</v>
      </c>
      <c r="H311" s="218">
        <v>208.59999999999999</v>
      </c>
      <c r="I311" s="219"/>
      <c r="J311" s="220">
        <f>ROUND(I311*H311,2)</f>
        <v>0</v>
      </c>
      <c r="K311" s="216" t="s">
        <v>128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0.15540000000000001</v>
      </c>
      <c r="R311" s="223">
        <f>Q311*H311</f>
        <v>32.416440000000001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129</v>
      </c>
      <c r="AT311" s="225" t="s">
        <v>124</v>
      </c>
      <c r="AU311" s="225" t="s">
        <v>81</v>
      </c>
      <c r="AY311" s="19" t="s">
        <v>122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129</v>
      </c>
      <c r="BM311" s="225" t="s">
        <v>500</v>
      </c>
    </row>
    <row r="312" s="2" customFormat="1">
      <c r="A312" s="40"/>
      <c r="B312" s="41"/>
      <c r="C312" s="42"/>
      <c r="D312" s="227" t="s">
        <v>131</v>
      </c>
      <c r="E312" s="42"/>
      <c r="F312" s="228" t="s">
        <v>501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131</v>
      </c>
      <c r="AU312" s="19" t="s">
        <v>81</v>
      </c>
    </row>
    <row r="313" s="13" customFormat="1">
      <c r="A313" s="13"/>
      <c r="B313" s="232"/>
      <c r="C313" s="233"/>
      <c r="D313" s="234" t="s">
        <v>133</v>
      </c>
      <c r="E313" s="235" t="s">
        <v>19</v>
      </c>
      <c r="F313" s="236" t="s">
        <v>502</v>
      </c>
      <c r="G313" s="233"/>
      <c r="H313" s="237">
        <v>208.59999999999999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133</v>
      </c>
      <c r="AU313" s="243" t="s">
        <v>81</v>
      </c>
      <c r="AV313" s="13" t="s">
        <v>81</v>
      </c>
      <c r="AW313" s="13" t="s">
        <v>33</v>
      </c>
      <c r="AX313" s="13" t="s">
        <v>79</v>
      </c>
      <c r="AY313" s="243" t="s">
        <v>122</v>
      </c>
    </row>
    <row r="314" s="2" customFormat="1" ht="16.5" customHeight="1">
      <c r="A314" s="40"/>
      <c r="B314" s="41"/>
      <c r="C314" s="256" t="s">
        <v>503</v>
      </c>
      <c r="D314" s="256" t="s">
        <v>224</v>
      </c>
      <c r="E314" s="257" t="s">
        <v>504</v>
      </c>
      <c r="F314" s="258" t="s">
        <v>505</v>
      </c>
      <c r="G314" s="259" t="s">
        <v>183</v>
      </c>
      <c r="H314" s="260">
        <v>91.670000000000002</v>
      </c>
      <c r="I314" s="261"/>
      <c r="J314" s="262">
        <f>ROUND(I314*H314,2)</f>
        <v>0</v>
      </c>
      <c r="K314" s="258" t="s">
        <v>128</v>
      </c>
      <c r="L314" s="263"/>
      <c r="M314" s="264" t="s">
        <v>19</v>
      </c>
      <c r="N314" s="265" t="s">
        <v>43</v>
      </c>
      <c r="O314" s="86"/>
      <c r="P314" s="223">
        <f>O314*H314</f>
        <v>0</v>
      </c>
      <c r="Q314" s="223">
        <v>0.080000000000000002</v>
      </c>
      <c r="R314" s="223">
        <f>Q314*H314</f>
        <v>7.3336000000000006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174</v>
      </c>
      <c r="AT314" s="225" t="s">
        <v>224</v>
      </c>
      <c r="AU314" s="225" t="s">
        <v>81</v>
      </c>
      <c r="AY314" s="19" t="s">
        <v>122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129</v>
      </c>
      <c r="BM314" s="225" t="s">
        <v>506</v>
      </c>
    </row>
    <row r="315" s="13" customFormat="1">
      <c r="A315" s="13"/>
      <c r="B315" s="232"/>
      <c r="C315" s="233"/>
      <c r="D315" s="234" t="s">
        <v>133</v>
      </c>
      <c r="E315" s="235" t="s">
        <v>19</v>
      </c>
      <c r="F315" s="236" t="s">
        <v>507</v>
      </c>
      <c r="G315" s="233"/>
      <c r="H315" s="237">
        <v>91.670000000000002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133</v>
      </c>
      <c r="AU315" s="243" t="s">
        <v>81</v>
      </c>
      <c r="AV315" s="13" t="s">
        <v>81</v>
      </c>
      <c r="AW315" s="13" t="s">
        <v>33</v>
      </c>
      <c r="AX315" s="13" t="s">
        <v>79</v>
      </c>
      <c r="AY315" s="243" t="s">
        <v>122</v>
      </c>
    </row>
    <row r="316" s="2" customFormat="1" ht="16.5" customHeight="1">
      <c r="A316" s="40"/>
      <c r="B316" s="41"/>
      <c r="C316" s="256" t="s">
        <v>508</v>
      </c>
      <c r="D316" s="256" t="s">
        <v>224</v>
      </c>
      <c r="E316" s="257" t="s">
        <v>509</v>
      </c>
      <c r="F316" s="258" t="s">
        <v>510</v>
      </c>
      <c r="G316" s="259" t="s">
        <v>183</v>
      </c>
      <c r="H316" s="260">
        <v>114.94799999999999</v>
      </c>
      <c r="I316" s="261"/>
      <c r="J316" s="262">
        <f>ROUND(I316*H316,2)</f>
        <v>0</v>
      </c>
      <c r="K316" s="258" t="s">
        <v>128</v>
      </c>
      <c r="L316" s="263"/>
      <c r="M316" s="264" t="s">
        <v>19</v>
      </c>
      <c r="N316" s="265" t="s">
        <v>43</v>
      </c>
      <c r="O316" s="86"/>
      <c r="P316" s="223">
        <f>O316*H316</f>
        <v>0</v>
      </c>
      <c r="Q316" s="223">
        <v>0.048300000000000003</v>
      </c>
      <c r="R316" s="223">
        <f>Q316*H316</f>
        <v>5.5519883999999999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174</v>
      </c>
      <c r="AT316" s="225" t="s">
        <v>224</v>
      </c>
      <c r="AU316" s="225" t="s">
        <v>81</v>
      </c>
      <c r="AY316" s="19" t="s">
        <v>122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129</v>
      </c>
      <c r="BM316" s="225" t="s">
        <v>511</v>
      </c>
    </row>
    <row r="317" s="13" customFormat="1">
      <c r="A317" s="13"/>
      <c r="B317" s="232"/>
      <c r="C317" s="233"/>
      <c r="D317" s="234" t="s">
        <v>133</v>
      </c>
      <c r="E317" s="235" t="s">
        <v>19</v>
      </c>
      <c r="F317" s="236" t="s">
        <v>512</v>
      </c>
      <c r="G317" s="233"/>
      <c r="H317" s="237">
        <v>114.94799999999999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133</v>
      </c>
      <c r="AU317" s="243" t="s">
        <v>81</v>
      </c>
      <c r="AV317" s="13" t="s">
        <v>81</v>
      </c>
      <c r="AW317" s="13" t="s">
        <v>33</v>
      </c>
      <c r="AX317" s="13" t="s">
        <v>79</v>
      </c>
      <c r="AY317" s="243" t="s">
        <v>122</v>
      </c>
    </row>
    <row r="318" s="2" customFormat="1" ht="16.5" customHeight="1">
      <c r="A318" s="40"/>
      <c r="B318" s="41"/>
      <c r="C318" s="256" t="s">
        <v>513</v>
      </c>
      <c r="D318" s="256" t="s">
        <v>224</v>
      </c>
      <c r="E318" s="257" t="s">
        <v>514</v>
      </c>
      <c r="F318" s="258" t="s">
        <v>515</v>
      </c>
      <c r="G318" s="259" t="s">
        <v>183</v>
      </c>
      <c r="H318" s="260">
        <v>8</v>
      </c>
      <c r="I318" s="261"/>
      <c r="J318" s="262">
        <f>ROUND(I318*H318,2)</f>
        <v>0</v>
      </c>
      <c r="K318" s="258" t="s">
        <v>128</v>
      </c>
      <c r="L318" s="263"/>
      <c r="M318" s="264" t="s">
        <v>19</v>
      </c>
      <c r="N318" s="265" t="s">
        <v>43</v>
      </c>
      <c r="O318" s="86"/>
      <c r="P318" s="223">
        <f>O318*H318</f>
        <v>0</v>
      </c>
      <c r="Q318" s="223">
        <v>0.065670000000000006</v>
      </c>
      <c r="R318" s="223">
        <f>Q318*H318</f>
        <v>0.52536000000000005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174</v>
      </c>
      <c r="AT318" s="225" t="s">
        <v>224</v>
      </c>
      <c r="AU318" s="225" t="s">
        <v>81</v>
      </c>
      <c r="AY318" s="19" t="s">
        <v>122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129</v>
      </c>
      <c r="BM318" s="225" t="s">
        <v>516</v>
      </c>
    </row>
    <row r="319" s="13" customFormat="1">
      <c r="A319" s="13"/>
      <c r="B319" s="232"/>
      <c r="C319" s="233"/>
      <c r="D319" s="234" t="s">
        <v>133</v>
      </c>
      <c r="E319" s="235" t="s">
        <v>19</v>
      </c>
      <c r="F319" s="236" t="s">
        <v>174</v>
      </c>
      <c r="G319" s="233"/>
      <c r="H319" s="237">
        <v>8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133</v>
      </c>
      <c r="AU319" s="243" t="s">
        <v>81</v>
      </c>
      <c r="AV319" s="13" t="s">
        <v>81</v>
      </c>
      <c r="AW319" s="13" t="s">
        <v>33</v>
      </c>
      <c r="AX319" s="13" t="s">
        <v>79</v>
      </c>
      <c r="AY319" s="243" t="s">
        <v>122</v>
      </c>
    </row>
    <row r="320" s="2" customFormat="1" ht="24.15" customHeight="1">
      <c r="A320" s="40"/>
      <c r="B320" s="41"/>
      <c r="C320" s="214" t="s">
        <v>517</v>
      </c>
      <c r="D320" s="214" t="s">
        <v>124</v>
      </c>
      <c r="E320" s="215" t="s">
        <v>518</v>
      </c>
      <c r="F320" s="216" t="s">
        <v>519</v>
      </c>
      <c r="G320" s="217" t="s">
        <v>183</v>
      </c>
      <c r="H320" s="218">
        <v>95.299999999999997</v>
      </c>
      <c r="I320" s="219"/>
      <c r="J320" s="220">
        <f>ROUND(I320*H320,2)</f>
        <v>0</v>
      </c>
      <c r="K320" s="216" t="s">
        <v>128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0.1295</v>
      </c>
      <c r="R320" s="223">
        <f>Q320*H320</f>
        <v>12.34135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129</v>
      </c>
      <c r="AT320" s="225" t="s">
        <v>124</v>
      </c>
      <c r="AU320" s="225" t="s">
        <v>81</v>
      </c>
      <c r="AY320" s="19" t="s">
        <v>122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129</v>
      </c>
      <c r="BM320" s="225" t="s">
        <v>520</v>
      </c>
    </row>
    <row r="321" s="2" customFormat="1">
      <c r="A321" s="40"/>
      <c r="B321" s="41"/>
      <c r="C321" s="42"/>
      <c r="D321" s="227" t="s">
        <v>131</v>
      </c>
      <c r="E321" s="42"/>
      <c r="F321" s="228" t="s">
        <v>521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131</v>
      </c>
      <c r="AU321" s="19" t="s">
        <v>81</v>
      </c>
    </row>
    <row r="322" s="13" customFormat="1">
      <c r="A322" s="13"/>
      <c r="B322" s="232"/>
      <c r="C322" s="233"/>
      <c r="D322" s="234" t="s">
        <v>133</v>
      </c>
      <c r="E322" s="235" t="s">
        <v>19</v>
      </c>
      <c r="F322" s="236" t="s">
        <v>522</v>
      </c>
      <c r="G322" s="233"/>
      <c r="H322" s="237">
        <v>95.299999999999997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133</v>
      </c>
      <c r="AU322" s="243" t="s">
        <v>81</v>
      </c>
      <c r="AV322" s="13" t="s">
        <v>81</v>
      </c>
      <c r="AW322" s="13" t="s">
        <v>33</v>
      </c>
      <c r="AX322" s="13" t="s">
        <v>79</v>
      </c>
      <c r="AY322" s="243" t="s">
        <v>122</v>
      </c>
    </row>
    <row r="323" s="2" customFormat="1" ht="16.5" customHeight="1">
      <c r="A323" s="40"/>
      <c r="B323" s="41"/>
      <c r="C323" s="256" t="s">
        <v>523</v>
      </c>
      <c r="D323" s="256" t="s">
        <v>224</v>
      </c>
      <c r="E323" s="257" t="s">
        <v>524</v>
      </c>
      <c r="F323" s="258" t="s">
        <v>525</v>
      </c>
      <c r="G323" s="259" t="s">
        <v>183</v>
      </c>
      <c r="H323" s="260">
        <v>100.122</v>
      </c>
      <c r="I323" s="261"/>
      <c r="J323" s="262">
        <f>ROUND(I323*H323,2)</f>
        <v>0</v>
      </c>
      <c r="K323" s="258" t="s">
        <v>128</v>
      </c>
      <c r="L323" s="263"/>
      <c r="M323" s="264" t="s">
        <v>19</v>
      </c>
      <c r="N323" s="265" t="s">
        <v>43</v>
      </c>
      <c r="O323" s="86"/>
      <c r="P323" s="223">
        <f>O323*H323</f>
        <v>0</v>
      </c>
      <c r="Q323" s="223">
        <v>0.056120000000000003</v>
      </c>
      <c r="R323" s="223">
        <f>Q323*H323</f>
        <v>5.6188466400000001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174</v>
      </c>
      <c r="AT323" s="225" t="s">
        <v>224</v>
      </c>
      <c r="AU323" s="225" t="s">
        <v>81</v>
      </c>
      <c r="AY323" s="19" t="s">
        <v>122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129</v>
      </c>
      <c r="BM323" s="225" t="s">
        <v>526</v>
      </c>
    </row>
    <row r="324" s="13" customFormat="1">
      <c r="A324" s="13"/>
      <c r="B324" s="232"/>
      <c r="C324" s="233"/>
      <c r="D324" s="234" t="s">
        <v>133</v>
      </c>
      <c r="E324" s="235" t="s">
        <v>19</v>
      </c>
      <c r="F324" s="236" t="s">
        <v>527</v>
      </c>
      <c r="G324" s="233"/>
      <c r="H324" s="237">
        <v>98.159000000000006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133</v>
      </c>
      <c r="AU324" s="243" t="s">
        <v>81</v>
      </c>
      <c r="AV324" s="13" t="s">
        <v>81</v>
      </c>
      <c r="AW324" s="13" t="s">
        <v>33</v>
      </c>
      <c r="AX324" s="13" t="s">
        <v>79</v>
      </c>
      <c r="AY324" s="243" t="s">
        <v>122</v>
      </c>
    </row>
    <row r="325" s="13" customFormat="1">
      <c r="A325" s="13"/>
      <c r="B325" s="232"/>
      <c r="C325" s="233"/>
      <c r="D325" s="234" t="s">
        <v>133</v>
      </c>
      <c r="E325" s="233"/>
      <c r="F325" s="236" t="s">
        <v>528</v>
      </c>
      <c r="G325" s="233"/>
      <c r="H325" s="237">
        <v>100.122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133</v>
      </c>
      <c r="AU325" s="243" t="s">
        <v>81</v>
      </c>
      <c r="AV325" s="13" t="s">
        <v>81</v>
      </c>
      <c r="AW325" s="13" t="s">
        <v>4</v>
      </c>
      <c r="AX325" s="13" t="s">
        <v>79</v>
      </c>
      <c r="AY325" s="243" t="s">
        <v>122</v>
      </c>
    </row>
    <row r="326" s="2" customFormat="1" ht="16.5" customHeight="1">
      <c r="A326" s="40"/>
      <c r="B326" s="41"/>
      <c r="C326" s="214" t="s">
        <v>529</v>
      </c>
      <c r="D326" s="214" t="s">
        <v>124</v>
      </c>
      <c r="E326" s="215" t="s">
        <v>530</v>
      </c>
      <c r="F326" s="216" t="s">
        <v>531</v>
      </c>
      <c r="G326" s="217" t="s">
        <v>190</v>
      </c>
      <c r="H326" s="218">
        <v>11.202999999999999</v>
      </c>
      <c r="I326" s="219"/>
      <c r="J326" s="220">
        <f>ROUND(I326*H326,2)</f>
        <v>0</v>
      </c>
      <c r="K326" s="216" t="s">
        <v>128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2.2563399999999998</v>
      </c>
      <c r="R326" s="223">
        <f>Q326*H326</f>
        <v>25.277777019999995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129</v>
      </c>
      <c r="AT326" s="225" t="s">
        <v>124</v>
      </c>
      <c r="AU326" s="225" t="s">
        <v>81</v>
      </c>
      <c r="AY326" s="19" t="s">
        <v>122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129</v>
      </c>
      <c r="BM326" s="225" t="s">
        <v>532</v>
      </c>
    </row>
    <row r="327" s="2" customFormat="1">
      <c r="A327" s="40"/>
      <c r="B327" s="41"/>
      <c r="C327" s="42"/>
      <c r="D327" s="227" t="s">
        <v>131</v>
      </c>
      <c r="E327" s="42"/>
      <c r="F327" s="228" t="s">
        <v>533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131</v>
      </c>
      <c r="AU327" s="19" t="s">
        <v>81</v>
      </c>
    </row>
    <row r="328" s="13" customFormat="1">
      <c r="A328" s="13"/>
      <c r="B328" s="232"/>
      <c r="C328" s="233"/>
      <c r="D328" s="234" t="s">
        <v>133</v>
      </c>
      <c r="E328" s="235" t="s">
        <v>19</v>
      </c>
      <c r="F328" s="236" t="s">
        <v>534</v>
      </c>
      <c r="G328" s="233"/>
      <c r="H328" s="237">
        <v>11.202999999999999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133</v>
      </c>
      <c r="AU328" s="243" t="s">
        <v>81</v>
      </c>
      <c r="AV328" s="13" t="s">
        <v>81</v>
      </c>
      <c r="AW328" s="13" t="s">
        <v>33</v>
      </c>
      <c r="AX328" s="13" t="s">
        <v>79</v>
      </c>
      <c r="AY328" s="243" t="s">
        <v>122</v>
      </c>
    </row>
    <row r="329" s="2" customFormat="1" ht="33" customHeight="1">
      <c r="A329" s="40"/>
      <c r="B329" s="41"/>
      <c r="C329" s="214" t="s">
        <v>535</v>
      </c>
      <c r="D329" s="214" t="s">
        <v>124</v>
      </c>
      <c r="E329" s="215" t="s">
        <v>536</v>
      </c>
      <c r="F329" s="216" t="s">
        <v>537</v>
      </c>
      <c r="G329" s="217" t="s">
        <v>183</v>
      </c>
      <c r="H329" s="218">
        <v>27.100000000000001</v>
      </c>
      <c r="I329" s="219"/>
      <c r="J329" s="220">
        <f>ROUND(I329*H329,2)</f>
        <v>0</v>
      </c>
      <c r="K329" s="216" t="s">
        <v>128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0.00059999999999999995</v>
      </c>
      <c r="R329" s="223">
        <f>Q329*H329</f>
        <v>0.01626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129</v>
      </c>
      <c r="AT329" s="225" t="s">
        <v>124</v>
      </c>
      <c r="AU329" s="225" t="s">
        <v>81</v>
      </c>
      <c r="AY329" s="19" t="s">
        <v>122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129</v>
      </c>
      <c r="BM329" s="225" t="s">
        <v>538</v>
      </c>
    </row>
    <row r="330" s="2" customFormat="1">
      <c r="A330" s="40"/>
      <c r="B330" s="41"/>
      <c r="C330" s="42"/>
      <c r="D330" s="227" t="s">
        <v>131</v>
      </c>
      <c r="E330" s="42"/>
      <c r="F330" s="228" t="s">
        <v>539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131</v>
      </c>
      <c r="AU330" s="19" t="s">
        <v>81</v>
      </c>
    </row>
    <row r="331" s="13" customFormat="1">
      <c r="A331" s="13"/>
      <c r="B331" s="232"/>
      <c r="C331" s="233"/>
      <c r="D331" s="234" t="s">
        <v>133</v>
      </c>
      <c r="E331" s="235" t="s">
        <v>19</v>
      </c>
      <c r="F331" s="236" t="s">
        <v>540</v>
      </c>
      <c r="G331" s="233"/>
      <c r="H331" s="237">
        <v>27.100000000000001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133</v>
      </c>
      <c r="AU331" s="243" t="s">
        <v>81</v>
      </c>
      <c r="AV331" s="13" t="s">
        <v>81</v>
      </c>
      <c r="AW331" s="13" t="s">
        <v>33</v>
      </c>
      <c r="AX331" s="13" t="s">
        <v>79</v>
      </c>
      <c r="AY331" s="243" t="s">
        <v>122</v>
      </c>
    </row>
    <row r="332" s="2" customFormat="1" ht="16.5" customHeight="1">
      <c r="A332" s="40"/>
      <c r="B332" s="41"/>
      <c r="C332" s="214" t="s">
        <v>541</v>
      </c>
      <c r="D332" s="214" t="s">
        <v>124</v>
      </c>
      <c r="E332" s="215" t="s">
        <v>542</v>
      </c>
      <c r="F332" s="216" t="s">
        <v>543</v>
      </c>
      <c r="G332" s="217" t="s">
        <v>183</v>
      </c>
      <c r="H332" s="218">
        <v>27.100000000000001</v>
      </c>
      <c r="I332" s="219"/>
      <c r="J332" s="220">
        <f>ROUND(I332*H332,2)</f>
        <v>0</v>
      </c>
      <c r="K332" s="216" t="s">
        <v>128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129</v>
      </c>
      <c r="AT332" s="225" t="s">
        <v>124</v>
      </c>
      <c r="AU332" s="225" t="s">
        <v>81</v>
      </c>
      <c r="AY332" s="19" t="s">
        <v>122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129</v>
      </c>
      <c r="BM332" s="225" t="s">
        <v>544</v>
      </c>
    </row>
    <row r="333" s="2" customFormat="1">
      <c r="A333" s="40"/>
      <c r="B333" s="41"/>
      <c r="C333" s="42"/>
      <c r="D333" s="227" t="s">
        <v>131</v>
      </c>
      <c r="E333" s="42"/>
      <c r="F333" s="228" t="s">
        <v>545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131</v>
      </c>
      <c r="AU333" s="19" t="s">
        <v>81</v>
      </c>
    </row>
    <row r="334" s="13" customFormat="1">
      <c r="A334" s="13"/>
      <c r="B334" s="232"/>
      <c r="C334" s="233"/>
      <c r="D334" s="234" t="s">
        <v>133</v>
      </c>
      <c r="E334" s="235" t="s">
        <v>19</v>
      </c>
      <c r="F334" s="236" t="s">
        <v>540</v>
      </c>
      <c r="G334" s="233"/>
      <c r="H334" s="237">
        <v>27.100000000000001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133</v>
      </c>
      <c r="AU334" s="243" t="s">
        <v>81</v>
      </c>
      <c r="AV334" s="13" t="s">
        <v>81</v>
      </c>
      <c r="AW334" s="13" t="s">
        <v>33</v>
      </c>
      <c r="AX334" s="13" t="s">
        <v>79</v>
      </c>
      <c r="AY334" s="243" t="s">
        <v>122</v>
      </c>
    </row>
    <row r="335" s="2" customFormat="1" ht="33" customHeight="1">
      <c r="A335" s="40"/>
      <c r="B335" s="41"/>
      <c r="C335" s="214" t="s">
        <v>546</v>
      </c>
      <c r="D335" s="214" t="s">
        <v>124</v>
      </c>
      <c r="E335" s="215" t="s">
        <v>547</v>
      </c>
      <c r="F335" s="216" t="s">
        <v>548</v>
      </c>
      <c r="G335" s="217" t="s">
        <v>390</v>
      </c>
      <c r="H335" s="218">
        <v>1</v>
      </c>
      <c r="I335" s="219"/>
      <c r="J335" s="220">
        <f>ROUND(I335*H335,2)</f>
        <v>0</v>
      </c>
      <c r="K335" s="216" t="s">
        <v>128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0.082000000000000003</v>
      </c>
      <c r="T335" s="224">
        <f>S335*H335</f>
        <v>0.082000000000000003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129</v>
      </c>
      <c r="AT335" s="225" t="s">
        <v>124</v>
      </c>
      <c r="AU335" s="225" t="s">
        <v>81</v>
      </c>
      <c r="AY335" s="19" t="s">
        <v>122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129</v>
      </c>
      <c r="BM335" s="225" t="s">
        <v>549</v>
      </c>
    </row>
    <row r="336" s="2" customFormat="1">
      <c r="A336" s="40"/>
      <c r="B336" s="41"/>
      <c r="C336" s="42"/>
      <c r="D336" s="227" t="s">
        <v>131</v>
      </c>
      <c r="E336" s="42"/>
      <c r="F336" s="228" t="s">
        <v>550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131</v>
      </c>
      <c r="AU336" s="19" t="s">
        <v>81</v>
      </c>
    </row>
    <row r="337" s="13" customFormat="1">
      <c r="A337" s="13"/>
      <c r="B337" s="232"/>
      <c r="C337" s="233"/>
      <c r="D337" s="234" t="s">
        <v>133</v>
      </c>
      <c r="E337" s="235" t="s">
        <v>19</v>
      </c>
      <c r="F337" s="236" t="s">
        <v>79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133</v>
      </c>
      <c r="AU337" s="243" t="s">
        <v>81</v>
      </c>
      <c r="AV337" s="13" t="s">
        <v>81</v>
      </c>
      <c r="AW337" s="13" t="s">
        <v>33</v>
      </c>
      <c r="AX337" s="13" t="s">
        <v>79</v>
      </c>
      <c r="AY337" s="243" t="s">
        <v>122</v>
      </c>
    </row>
    <row r="338" s="2" customFormat="1" ht="24.15" customHeight="1">
      <c r="A338" s="40"/>
      <c r="B338" s="41"/>
      <c r="C338" s="214" t="s">
        <v>551</v>
      </c>
      <c r="D338" s="214" t="s">
        <v>124</v>
      </c>
      <c r="E338" s="215" t="s">
        <v>552</v>
      </c>
      <c r="F338" s="216" t="s">
        <v>553</v>
      </c>
      <c r="G338" s="217" t="s">
        <v>390</v>
      </c>
      <c r="H338" s="218">
        <v>2</v>
      </c>
      <c r="I338" s="219"/>
      <c r="J338" s="220">
        <f>ROUND(I338*H338,2)</f>
        <v>0</v>
      </c>
      <c r="K338" s="216" t="s">
        <v>128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0.0040000000000000001</v>
      </c>
      <c r="T338" s="224">
        <f>S338*H338</f>
        <v>0.0080000000000000002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129</v>
      </c>
      <c r="AT338" s="225" t="s">
        <v>124</v>
      </c>
      <c r="AU338" s="225" t="s">
        <v>81</v>
      </c>
      <c r="AY338" s="19" t="s">
        <v>122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129</v>
      </c>
      <c r="BM338" s="225" t="s">
        <v>554</v>
      </c>
    </row>
    <row r="339" s="2" customFormat="1">
      <c r="A339" s="40"/>
      <c r="B339" s="41"/>
      <c r="C339" s="42"/>
      <c r="D339" s="227" t="s">
        <v>131</v>
      </c>
      <c r="E339" s="42"/>
      <c r="F339" s="228" t="s">
        <v>555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131</v>
      </c>
      <c r="AU339" s="19" t="s">
        <v>81</v>
      </c>
    </row>
    <row r="340" s="13" customFormat="1">
      <c r="A340" s="13"/>
      <c r="B340" s="232"/>
      <c r="C340" s="233"/>
      <c r="D340" s="234" t="s">
        <v>133</v>
      </c>
      <c r="E340" s="235" t="s">
        <v>19</v>
      </c>
      <c r="F340" s="236" t="s">
        <v>81</v>
      </c>
      <c r="G340" s="233"/>
      <c r="H340" s="237">
        <v>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133</v>
      </c>
      <c r="AU340" s="243" t="s">
        <v>81</v>
      </c>
      <c r="AV340" s="13" t="s">
        <v>81</v>
      </c>
      <c r="AW340" s="13" t="s">
        <v>33</v>
      </c>
      <c r="AX340" s="13" t="s">
        <v>79</v>
      </c>
      <c r="AY340" s="243" t="s">
        <v>122</v>
      </c>
    </row>
    <row r="341" s="2" customFormat="1" ht="44.25" customHeight="1">
      <c r="A341" s="40"/>
      <c r="B341" s="41"/>
      <c r="C341" s="214" t="s">
        <v>556</v>
      </c>
      <c r="D341" s="214" t="s">
        <v>124</v>
      </c>
      <c r="E341" s="215" t="s">
        <v>557</v>
      </c>
      <c r="F341" s="216" t="s">
        <v>558</v>
      </c>
      <c r="G341" s="217" t="s">
        <v>127</v>
      </c>
      <c r="H341" s="218">
        <v>5.9000000000000004</v>
      </c>
      <c r="I341" s="219"/>
      <c r="J341" s="220">
        <f>ROUND(I341*H341,2)</f>
        <v>0</v>
      </c>
      <c r="K341" s="216" t="s">
        <v>128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129</v>
      </c>
      <c r="AT341" s="225" t="s">
        <v>124</v>
      </c>
      <c r="AU341" s="225" t="s">
        <v>81</v>
      </c>
      <c r="AY341" s="19" t="s">
        <v>122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129</v>
      </c>
      <c r="BM341" s="225" t="s">
        <v>559</v>
      </c>
    </row>
    <row r="342" s="2" customFormat="1">
      <c r="A342" s="40"/>
      <c r="B342" s="41"/>
      <c r="C342" s="42"/>
      <c r="D342" s="227" t="s">
        <v>131</v>
      </c>
      <c r="E342" s="42"/>
      <c r="F342" s="228" t="s">
        <v>560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131</v>
      </c>
      <c r="AU342" s="19" t="s">
        <v>81</v>
      </c>
    </row>
    <row r="343" s="13" customFormat="1">
      <c r="A343" s="13"/>
      <c r="B343" s="232"/>
      <c r="C343" s="233"/>
      <c r="D343" s="234" t="s">
        <v>133</v>
      </c>
      <c r="E343" s="235" t="s">
        <v>19</v>
      </c>
      <c r="F343" s="236" t="s">
        <v>336</v>
      </c>
      <c r="G343" s="233"/>
      <c r="H343" s="237">
        <v>5.9000000000000004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133</v>
      </c>
      <c r="AU343" s="243" t="s">
        <v>81</v>
      </c>
      <c r="AV343" s="13" t="s">
        <v>81</v>
      </c>
      <c r="AW343" s="13" t="s">
        <v>33</v>
      </c>
      <c r="AX343" s="13" t="s">
        <v>79</v>
      </c>
      <c r="AY343" s="243" t="s">
        <v>122</v>
      </c>
    </row>
    <row r="344" s="12" customFormat="1" ht="22.8" customHeight="1">
      <c r="A344" s="12"/>
      <c r="B344" s="198"/>
      <c r="C344" s="199"/>
      <c r="D344" s="200" t="s">
        <v>71</v>
      </c>
      <c r="E344" s="212" t="s">
        <v>561</v>
      </c>
      <c r="F344" s="212" t="s">
        <v>562</v>
      </c>
      <c r="G344" s="199"/>
      <c r="H344" s="199"/>
      <c r="I344" s="202"/>
      <c r="J344" s="213">
        <f>BK344</f>
        <v>0</v>
      </c>
      <c r="K344" s="199"/>
      <c r="L344" s="204"/>
      <c r="M344" s="205"/>
      <c r="N344" s="206"/>
      <c r="O344" s="206"/>
      <c r="P344" s="207">
        <f>SUM(P345:P383)</f>
        <v>0</v>
      </c>
      <c r="Q344" s="206"/>
      <c r="R344" s="207">
        <f>SUM(R345:R383)</f>
        <v>0</v>
      </c>
      <c r="S344" s="206"/>
      <c r="T344" s="208">
        <f>SUM(T345:T383)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79</v>
      </c>
      <c r="AT344" s="210" t="s">
        <v>71</v>
      </c>
      <c r="AU344" s="210" t="s">
        <v>79</v>
      </c>
      <c r="AY344" s="209" t="s">
        <v>122</v>
      </c>
      <c r="BK344" s="211">
        <f>SUM(BK345:BK383)</f>
        <v>0</v>
      </c>
    </row>
    <row r="345" s="2" customFormat="1" ht="24.15" customHeight="1">
      <c r="A345" s="40"/>
      <c r="B345" s="41"/>
      <c r="C345" s="214" t="s">
        <v>563</v>
      </c>
      <c r="D345" s="214" t="s">
        <v>124</v>
      </c>
      <c r="E345" s="215" t="s">
        <v>564</v>
      </c>
      <c r="F345" s="216" t="s">
        <v>565</v>
      </c>
      <c r="G345" s="217" t="s">
        <v>227</v>
      </c>
      <c r="H345" s="218">
        <v>100.133</v>
      </c>
      <c r="I345" s="219"/>
      <c r="J345" s="220">
        <f>ROUND(I345*H345,2)</f>
        <v>0</v>
      </c>
      <c r="K345" s="216" t="s">
        <v>128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129</v>
      </c>
      <c r="AT345" s="225" t="s">
        <v>124</v>
      </c>
      <c r="AU345" s="225" t="s">
        <v>81</v>
      </c>
      <c r="AY345" s="19" t="s">
        <v>122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129</v>
      </c>
      <c r="BM345" s="225" t="s">
        <v>566</v>
      </c>
    </row>
    <row r="346" s="2" customFormat="1">
      <c r="A346" s="40"/>
      <c r="B346" s="41"/>
      <c r="C346" s="42"/>
      <c r="D346" s="227" t="s">
        <v>131</v>
      </c>
      <c r="E346" s="42"/>
      <c r="F346" s="228" t="s">
        <v>567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131</v>
      </c>
      <c r="AU346" s="19" t="s">
        <v>81</v>
      </c>
    </row>
    <row r="347" s="2" customFormat="1">
      <c r="A347" s="40"/>
      <c r="B347" s="41"/>
      <c r="C347" s="42"/>
      <c r="D347" s="234" t="s">
        <v>213</v>
      </c>
      <c r="E347" s="42"/>
      <c r="F347" s="255" t="s">
        <v>568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213</v>
      </c>
      <c r="AU347" s="19" t="s">
        <v>81</v>
      </c>
    </row>
    <row r="348" s="13" customFormat="1">
      <c r="A348" s="13"/>
      <c r="B348" s="232"/>
      <c r="C348" s="233"/>
      <c r="D348" s="234" t="s">
        <v>133</v>
      </c>
      <c r="E348" s="235" t="s">
        <v>19</v>
      </c>
      <c r="F348" s="236" t="s">
        <v>569</v>
      </c>
      <c r="G348" s="233"/>
      <c r="H348" s="237">
        <v>100.133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133</v>
      </c>
      <c r="AU348" s="243" t="s">
        <v>81</v>
      </c>
      <c r="AV348" s="13" t="s">
        <v>81</v>
      </c>
      <c r="AW348" s="13" t="s">
        <v>33</v>
      </c>
      <c r="AX348" s="13" t="s">
        <v>79</v>
      </c>
      <c r="AY348" s="243" t="s">
        <v>122</v>
      </c>
    </row>
    <row r="349" s="2" customFormat="1" ht="24.15" customHeight="1">
      <c r="A349" s="40"/>
      <c r="B349" s="41"/>
      <c r="C349" s="214" t="s">
        <v>570</v>
      </c>
      <c r="D349" s="214" t="s">
        <v>124</v>
      </c>
      <c r="E349" s="215" t="s">
        <v>571</v>
      </c>
      <c r="F349" s="216" t="s">
        <v>572</v>
      </c>
      <c r="G349" s="217" t="s">
        <v>227</v>
      </c>
      <c r="H349" s="218">
        <v>481.43799999999999</v>
      </c>
      <c r="I349" s="219"/>
      <c r="J349" s="220">
        <f>ROUND(I349*H349,2)</f>
        <v>0</v>
      </c>
      <c r="K349" s="216" t="s">
        <v>128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129</v>
      </c>
      <c r="AT349" s="225" t="s">
        <v>124</v>
      </c>
      <c r="AU349" s="225" t="s">
        <v>81</v>
      </c>
      <c r="AY349" s="19" t="s">
        <v>122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129</v>
      </c>
      <c r="BM349" s="225" t="s">
        <v>573</v>
      </c>
    </row>
    <row r="350" s="2" customFormat="1">
      <c r="A350" s="40"/>
      <c r="B350" s="41"/>
      <c r="C350" s="42"/>
      <c r="D350" s="227" t="s">
        <v>131</v>
      </c>
      <c r="E350" s="42"/>
      <c r="F350" s="228" t="s">
        <v>574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131</v>
      </c>
      <c r="AU350" s="19" t="s">
        <v>81</v>
      </c>
    </row>
    <row r="351" s="2" customFormat="1">
      <c r="A351" s="40"/>
      <c r="B351" s="41"/>
      <c r="C351" s="42"/>
      <c r="D351" s="234" t="s">
        <v>213</v>
      </c>
      <c r="E351" s="42"/>
      <c r="F351" s="255" t="s">
        <v>568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213</v>
      </c>
      <c r="AU351" s="19" t="s">
        <v>81</v>
      </c>
    </row>
    <row r="352" s="13" customFormat="1">
      <c r="A352" s="13"/>
      <c r="B352" s="232"/>
      <c r="C352" s="233"/>
      <c r="D352" s="234" t="s">
        <v>133</v>
      </c>
      <c r="E352" s="235" t="s">
        <v>19</v>
      </c>
      <c r="F352" s="236" t="s">
        <v>575</v>
      </c>
      <c r="G352" s="233"/>
      <c r="H352" s="237">
        <v>481.43799999999999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133</v>
      </c>
      <c r="AU352" s="243" t="s">
        <v>81</v>
      </c>
      <c r="AV352" s="13" t="s">
        <v>81</v>
      </c>
      <c r="AW352" s="13" t="s">
        <v>33</v>
      </c>
      <c r="AX352" s="13" t="s">
        <v>79</v>
      </c>
      <c r="AY352" s="243" t="s">
        <v>122</v>
      </c>
    </row>
    <row r="353" s="2" customFormat="1" ht="24.15" customHeight="1">
      <c r="A353" s="40"/>
      <c r="B353" s="41"/>
      <c r="C353" s="214" t="s">
        <v>576</v>
      </c>
      <c r="D353" s="214" t="s">
        <v>124</v>
      </c>
      <c r="E353" s="215" t="s">
        <v>577</v>
      </c>
      <c r="F353" s="216" t="s">
        <v>578</v>
      </c>
      <c r="G353" s="217" t="s">
        <v>227</v>
      </c>
      <c r="H353" s="218">
        <v>175.738</v>
      </c>
      <c r="I353" s="219"/>
      <c r="J353" s="220">
        <f>ROUND(I353*H353,2)</f>
        <v>0</v>
      </c>
      <c r="K353" s="216" t="s">
        <v>128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129</v>
      </c>
      <c r="AT353" s="225" t="s">
        <v>124</v>
      </c>
      <c r="AU353" s="225" t="s">
        <v>81</v>
      </c>
      <c r="AY353" s="19" t="s">
        <v>122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129</v>
      </c>
      <c r="BM353" s="225" t="s">
        <v>579</v>
      </c>
    </row>
    <row r="354" s="2" customFormat="1">
      <c r="A354" s="40"/>
      <c r="B354" s="41"/>
      <c r="C354" s="42"/>
      <c r="D354" s="227" t="s">
        <v>131</v>
      </c>
      <c r="E354" s="42"/>
      <c r="F354" s="228" t="s">
        <v>580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131</v>
      </c>
      <c r="AU354" s="19" t="s">
        <v>81</v>
      </c>
    </row>
    <row r="355" s="2" customFormat="1">
      <c r="A355" s="40"/>
      <c r="B355" s="41"/>
      <c r="C355" s="42"/>
      <c r="D355" s="234" t="s">
        <v>213</v>
      </c>
      <c r="E355" s="42"/>
      <c r="F355" s="255" t="s">
        <v>568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213</v>
      </c>
      <c r="AU355" s="19" t="s">
        <v>81</v>
      </c>
    </row>
    <row r="356" s="13" customFormat="1">
      <c r="A356" s="13"/>
      <c r="B356" s="232"/>
      <c r="C356" s="233"/>
      <c r="D356" s="234" t="s">
        <v>133</v>
      </c>
      <c r="E356" s="235" t="s">
        <v>19</v>
      </c>
      <c r="F356" s="236" t="s">
        <v>581</v>
      </c>
      <c r="G356" s="233"/>
      <c r="H356" s="237">
        <v>175.738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133</v>
      </c>
      <c r="AU356" s="243" t="s">
        <v>81</v>
      </c>
      <c r="AV356" s="13" t="s">
        <v>81</v>
      </c>
      <c r="AW356" s="13" t="s">
        <v>33</v>
      </c>
      <c r="AX356" s="13" t="s">
        <v>79</v>
      </c>
      <c r="AY356" s="243" t="s">
        <v>122</v>
      </c>
    </row>
    <row r="357" s="2" customFormat="1" ht="21.75" customHeight="1">
      <c r="A357" s="40"/>
      <c r="B357" s="41"/>
      <c r="C357" s="214" t="s">
        <v>582</v>
      </c>
      <c r="D357" s="214" t="s">
        <v>124</v>
      </c>
      <c r="E357" s="215" t="s">
        <v>583</v>
      </c>
      <c r="F357" s="216" t="s">
        <v>584</v>
      </c>
      <c r="G357" s="217" t="s">
        <v>227</v>
      </c>
      <c r="H357" s="218">
        <v>757.30899999999997</v>
      </c>
      <c r="I357" s="219"/>
      <c r="J357" s="220">
        <f>ROUND(I357*H357,2)</f>
        <v>0</v>
      </c>
      <c r="K357" s="216" t="s">
        <v>128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129</v>
      </c>
      <c r="AT357" s="225" t="s">
        <v>124</v>
      </c>
      <c r="AU357" s="225" t="s">
        <v>81</v>
      </c>
      <c r="AY357" s="19" t="s">
        <v>122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129</v>
      </c>
      <c r="BM357" s="225" t="s">
        <v>585</v>
      </c>
    </row>
    <row r="358" s="2" customFormat="1">
      <c r="A358" s="40"/>
      <c r="B358" s="41"/>
      <c r="C358" s="42"/>
      <c r="D358" s="227" t="s">
        <v>131</v>
      </c>
      <c r="E358" s="42"/>
      <c r="F358" s="228" t="s">
        <v>586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131</v>
      </c>
      <c r="AU358" s="19" t="s">
        <v>81</v>
      </c>
    </row>
    <row r="359" s="2" customFormat="1">
      <c r="A359" s="40"/>
      <c r="B359" s="41"/>
      <c r="C359" s="42"/>
      <c r="D359" s="234" t="s">
        <v>213</v>
      </c>
      <c r="E359" s="42"/>
      <c r="F359" s="255" t="s">
        <v>587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213</v>
      </c>
      <c r="AU359" s="19" t="s">
        <v>81</v>
      </c>
    </row>
    <row r="360" s="15" customFormat="1">
      <c r="A360" s="15"/>
      <c r="B360" s="266"/>
      <c r="C360" s="267"/>
      <c r="D360" s="234" t="s">
        <v>133</v>
      </c>
      <c r="E360" s="268" t="s">
        <v>19</v>
      </c>
      <c r="F360" s="269" t="s">
        <v>588</v>
      </c>
      <c r="G360" s="267"/>
      <c r="H360" s="268" t="s">
        <v>19</v>
      </c>
      <c r="I360" s="270"/>
      <c r="J360" s="267"/>
      <c r="K360" s="267"/>
      <c r="L360" s="271"/>
      <c r="M360" s="272"/>
      <c r="N360" s="273"/>
      <c r="O360" s="273"/>
      <c r="P360" s="273"/>
      <c r="Q360" s="273"/>
      <c r="R360" s="273"/>
      <c r="S360" s="273"/>
      <c r="T360" s="27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5" t="s">
        <v>133</v>
      </c>
      <c r="AU360" s="275" t="s">
        <v>81</v>
      </c>
      <c r="AV360" s="15" t="s">
        <v>79</v>
      </c>
      <c r="AW360" s="15" t="s">
        <v>33</v>
      </c>
      <c r="AX360" s="15" t="s">
        <v>72</v>
      </c>
      <c r="AY360" s="275" t="s">
        <v>122</v>
      </c>
    </row>
    <row r="361" s="13" customFormat="1">
      <c r="A361" s="13"/>
      <c r="B361" s="232"/>
      <c r="C361" s="233"/>
      <c r="D361" s="234" t="s">
        <v>133</v>
      </c>
      <c r="E361" s="235" t="s">
        <v>19</v>
      </c>
      <c r="F361" s="236" t="s">
        <v>589</v>
      </c>
      <c r="G361" s="233"/>
      <c r="H361" s="237">
        <v>0.185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133</v>
      </c>
      <c r="AU361" s="243" t="s">
        <v>81</v>
      </c>
      <c r="AV361" s="13" t="s">
        <v>81</v>
      </c>
      <c r="AW361" s="13" t="s">
        <v>33</v>
      </c>
      <c r="AX361" s="13" t="s">
        <v>72</v>
      </c>
      <c r="AY361" s="243" t="s">
        <v>122</v>
      </c>
    </row>
    <row r="362" s="13" customFormat="1">
      <c r="A362" s="13"/>
      <c r="B362" s="232"/>
      <c r="C362" s="233"/>
      <c r="D362" s="234" t="s">
        <v>133</v>
      </c>
      <c r="E362" s="235" t="s">
        <v>19</v>
      </c>
      <c r="F362" s="236" t="s">
        <v>590</v>
      </c>
      <c r="G362" s="233"/>
      <c r="H362" s="237">
        <v>2.2109999999999999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133</v>
      </c>
      <c r="AU362" s="243" t="s">
        <v>81</v>
      </c>
      <c r="AV362" s="13" t="s">
        <v>81</v>
      </c>
      <c r="AW362" s="13" t="s">
        <v>33</v>
      </c>
      <c r="AX362" s="13" t="s">
        <v>72</v>
      </c>
      <c r="AY362" s="243" t="s">
        <v>122</v>
      </c>
    </row>
    <row r="363" s="13" customFormat="1">
      <c r="A363" s="13"/>
      <c r="B363" s="232"/>
      <c r="C363" s="233"/>
      <c r="D363" s="234" t="s">
        <v>133</v>
      </c>
      <c r="E363" s="235" t="s">
        <v>19</v>
      </c>
      <c r="F363" s="236" t="s">
        <v>591</v>
      </c>
      <c r="G363" s="233"/>
      <c r="H363" s="237">
        <v>73.260000000000005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133</v>
      </c>
      <c r="AU363" s="243" t="s">
        <v>81</v>
      </c>
      <c r="AV363" s="13" t="s">
        <v>81</v>
      </c>
      <c r="AW363" s="13" t="s">
        <v>33</v>
      </c>
      <c r="AX363" s="13" t="s">
        <v>72</v>
      </c>
      <c r="AY363" s="243" t="s">
        <v>122</v>
      </c>
    </row>
    <row r="364" s="13" customFormat="1">
      <c r="A364" s="13"/>
      <c r="B364" s="232"/>
      <c r="C364" s="233"/>
      <c r="D364" s="234" t="s">
        <v>133</v>
      </c>
      <c r="E364" s="235" t="s">
        <v>19</v>
      </c>
      <c r="F364" s="236" t="s">
        <v>592</v>
      </c>
      <c r="G364" s="233"/>
      <c r="H364" s="237">
        <v>24.477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133</v>
      </c>
      <c r="AU364" s="243" t="s">
        <v>81</v>
      </c>
      <c r="AV364" s="13" t="s">
        <v>81</v>
      </c>
      <c r="AW364" s="13" t="s">
        <v>33</v>
      </c>
      <c r="AX364" s="13" t="s">
        <v>72</v>
      </c>
      <c r="AY364" s="243" t="s">
        <v>122</v>
      </c>
    </row>
    <row r="365" s="16" customFormat="1">
      <c r="A365" s="16"/>
      <c r="B365" s="276"/>
      <c r="C365" s="277"/>
      <c r="D365" s="234" t="s">
        <v>133</v>
      </c>
      <c r="E365" s="278" t="s">
        <v>19</v>
      </c>
      <c r="F365" s="279" t="s">
        <v>593</v>
      </c>
      <c r="G365" s="277"/>
      <c r="H365" s="280">
        <v>100.133</v>
      </c>
      <c r="I365" s="281"/>
      <c r="J365" s="277"/>
      <c r="K365" s="277"/>
      <c r="L365" s="282"/>
      <c r="M365" s="283"/>
      <c r="N365" s="284"/>
      <c r="O365" s="284"/>
      <c r="P365" s="284"/>
      <c r="Q365" s="284"/>
      <c r="R365" s="284"/>
      <c r="S365" s="284"/>
      <c r="T365" s="285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86" t="s">
        <v>133</v>
      </c>
      <c r="AU365" s="286" t="s">
        <v>81</v>
      </c>
      <c r="AV365" s="16" t="s">
        <v>142</v>
      </c>
      <c r="AW365" s="16" t="s">
        <v>33</v>
      </c>
      <c r="AX365" s="16" t="s">
        <v>72</v>
      </c>
      <c r="AY365" s="286" t="s">
        <v>122</v>
      </c>
    </row>
    <row r="366" s="15" customFormat="1">
      <c r="A366" s="15"/>
      <c r="B366" s="266"/>
      <c r="C366" s="267"/>
      <c r="D366" s="234" t="s">
        <v>133</v>
      </c>
      <c r="E366" s="268" t="s">
        <v>19</v>
      </c>
      <c r="F366" s="269" t="s">
        <v>594</v>
      </c>
      <c r="G366" s="267"/>
      <c r="H366" s="268" t="s">
        <v>19</v>
      </c>
      <c r="I366" s="270"/>
      <c r="J366" s="267"/>
      <c r="K366" s="267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133</v>
      </c>
      <c r="AU366" s="275" t="s">
        <v>81</v>
      </c>
      <c r="AV366" s="15" t="s">
        <v>79</v>
      </c>
      <c r="AW366" s="15" t="s">
        <v>33</v>
      </c>
      <c r="AX366" s="15" t="s">
        <v>72</v>
      </c>
      <c r="AY366" s="275" t="s">
        <v>122</v>
      </c>
    </row>
    <row r="367" s="13" customFormat="1">
      <c r="A367" s="13"/>
      <c r="B367" s="232"/>
      <c r="C367" s="233"/>
      <c r="D367" s="234" t="s">
        <v>133</v>
      </c>
      <c r="E367" s="235" t="s">
        <v>19</v>
      </c>
      <c r="F367" s="236" t="s">
        <v>595</v>
      </c>
      <c r="G367" s="233"/>
      <c r="H367" s="237">
        <v>7.6379999999999999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133</v>
      </c>
      <c r="AU367" s="243" t="s">
        <v>81</v>
      </c>
      <c r="AV367" s="13" t="s">
        <v>81</v>
      </c>
      <c r="AW367" s="13" t="s">
        <v>33</v>
      </c>
      <c r="AX367" s="13" t="s">
        <v>72</v>
      </c>
      <c r="AY367" s="243" t="s">
        <v>122</v>
      </c>
    </row>
    <row r="368" s="13" customFormat="1">
      <c r="A368" s="13"/>
      <c r="B368" s="232"/>
      <c r="C368" s="233"/>
      <c r="D368" s="234" t="s">
        <v>133</v>
      </c>
      <c r="E368" s="235" t="s">
        <v>19</v>
      </c>
      <c r="F368" s="236" t="s">
        <v>596</v>
      </c>
      <c r="G368" s="233"/>
      <c r="H368" s="237">
        <v>0.504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133</v>
      </c>
      <c r="AU368" s="243" t="s">
        <v>81</v>
      </c>
      <c r="AV368" s="13" t="s">
        <v>81</v>
      </c>
      <c r="AW368" s="13" t="s">
        <v>33</v>
      </c>
      <c r="AX368" s="13" t="s">
        <v>72</v>
      </c>
      <c r="AY368" s="243" t="s">
        <v>122</v>
      </c>
    </row>
    <row r="369" s="13" customFormat="1">
      <c r="A369" s="13"/>
      <c r="B369" s="232"/>
      <c r="C369" s="233"/>
      <c r="D369" s="234" t="s">
        <v>133</v>
      </c>
      <c r="E369" s="235" t="s">
        <v>19</v>
      </c>
      <c r="F369" s="236" t="s">
        <v>597</v>
      </c>
      <c r="G369" s="233"/>
      <c r="H369" s="237">
        <v>13.416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133</v>
      </c>
      <c r="AU369" s="243" t="s">
        <v>81</v>
      </c>
      <c r="AV369" s="13" t="s">
        <v>81</v>
      </c>
      <c r="AW369" s="13" t="s">
        <v>33</v>
      </c>
      <c r="AX369" s="13" t="s">
        <v>72</v>
      </c>
      <c r="AY369" s="243" t="s">
        <v>122</v>
      </c>
    </row>
    <row r="370" s="13" customFormat="1">
      <c r="A370" s="13"/>
      <c r="B370" s="232"/>
      <c r="C370" s="233"/>
      <c r="D370" s="234" t="s">
        <v>133</v>
      </c>
      <c r="E370" s="235" t="s">
        <v>19</v>
      </c>
      <c r="F370" s="236" t="s">
        <v>598</v>
      </c>
      <c r="G370" s="233"/>
      <c r="H370" s="237">
        <v>85.914000000000001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133</v>
      </c>
      <c r="AU370" s="243" t="s">
        <v>81</v>
      </c>
      <c r="AV370" s="13" t="s">
        <v>81</v>
      </c>
      <c r="AW370" s="13" t="s">
        <v>33</v>
      </c>
      <c r="AX370" s="13" t="s">
        <v>72</v>
      </c>
      <c r="AY370" s="243" t="s">
        <v>122</v>
      </c>
    </row>
    <row r="371" s="13" customFormat="1">
      <c r="A371" s="13"/>
      <c r="B371" s="232"/>
      <c r="C371" s="233"/>
      <c r="D371" s="234" t="s">
        <v>133</v>
      </c>
      <c r="E371" s="235" t="s">
        <v>19</v>
      </c>
      <c r="F371" s="236" t="s">
        <v>599</v>
      </c>
      <c r="G371" s="233"/>
      <c r="H371" s="237">
        <v>3.0339999999999998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133</v>
      </c>
      <c r="AU371" s="243" t="s">
        <v>81</v>
      </c>
      <c r="AV371" s="13" t="s">
        <v>81</v>
      </c>
      <c r="AW371" s="13" t="s">
        <v>33</v>
      </c>
      <c r="AX371" s="13" t="s">
        <v>72</v>
      </c>
      <c r="AY371" s="243" t="s">
        <v>122</v>
      </c>
    </row>
    <row r="372" s="13" customFormat="1">
      <c r="A372" s="13"/>
      <c r="B372" s="232"/>
      <c r="C372" s="233"/>
      <c r="D372" s="234" t="s">
        <v>133</v>
      </c>
      <c r="E372" s="235" t="s">
        <v>19</v>
      </c>
      <c r="F372" s="236" t="s">
        <v>600</v>
      </c>
      <c r="G372" s="233"/>
      <c r="H372" s="237">
        <v>0.59199999999999997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133</v>
      </c>
      <c r="AU372" s="243" t="s">
        <v>81</v>
      </c>
      <c r="AV372" s="13" t="s">
        <v>81</v>
      </c>
      <c r="AW372" s="13" t="s">
        <v>33</v>
      </c>
      <c r="AX372" s="13" t="s">
        <v>72</v>
      </c>
      <c r="AY372" s="243" t="s">
        <v>122</v>
      </c>
    </row>
    <row r="373" s="13" customFormat="1">
      <c r="A373" s="13"/>
      <c r="B373" s="232"/>
      <c r="C373" s="233"/>
      <c r="D373" s="234" t="s">
        <v>133</v>
      </c>
      <c r="E373" s="235" t="s">
        <v>19</v>
      </c>
      <c r="F373" s="236" t="s">
        <v>601</v>
      </c>
      <c r="G373" s="233"/>
      <c r="H373" s="237">
        <v>362.18000000000001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133</v>
      </c>
      <c r="AU373" s="243" t="s">
        <v>81</v>
      </c>
      <c r="AV373" s="13" t="s">
        <v>81</v>
      </c>
      <c r="AW373" s="13" t="s">
        <v>33</v>
      </c>
      <c r="AX373" s="13" t="s">
        <v>72</v>
      </c>
      <c r="AY373" s="243" t="s">
        <v>122</v>
      </c>
    </row>
    <row r="374" s="13" customFormat="1">
      <c r="A374" s="13"/>
      <c r="B374" s="232"/>
      <c r="C374" s="233"/>
      <c r="D374" s="234" t="s">
        <v>133</v>
      </c>
      <c r="E374" s="235" t="s">
        <v>19</v>
      </c>
      <c r="F374" s="236" t="s">
        <v>602</v>
      </c>
      <c r="G374" s="233"/>
      <c r="H374" s="237">
        <v>8.1600000000000001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133</v>
      </c>
      <c r="AU374" s="243" t="s">
        <v>81</v>
      </c>
      <c r="AV374" s="13" t="s">
        <v>81</v>
      </c>
      <c r="AW374" s="13" t="s">
        <v>33</v>
      </c>
      <c r="AX374" s="13" t="s">
        <v>72</v>
      </c>
      <c r="AY374" s="243" t="s">
        <v>122</v>
      </c>
    </row>
    <row r="375" s="16" customFormat="1">
      <c r="A375" s="16"/>
      <c r="B375" s="276"/>
      <c r="C375" s="277"/>
      <c r="D375" s="234" t="s">
        <v>133</v>
      </c>
      <c r="E375" s="278" t="s">
        <v>19</v>
      </c>
      <c r="F375" s="279" t="s">
        <v>593</v>
      </c>
      <c r="G375" s="277"/>
      <c r="H375" s="280">
        <v>481.43799999999999</v>
      </c>
      <c r="I375" s="281"/>
      <c r="J375" s="277"/>
      <c r="K375" s="277"/>
      <c r="L375" s="282"/>
      <c r="M375" s="283"/>
      <c r="N375" s="284"/>
      <c r="O375" s="284"/>
      <c r="P375" s="284"/>
      <c r="Q375" s="284"/>
      <c r="R375" s="284"/>
      <c r="S375" s="284"/>
      <c r="T375" s="285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6" t="s">
        <v>133</v>
      </c>
      <c r="AU375" s="286" t="s">
        <v>81</v>
      </c>
      <c r="AV375" s="16" t="s">
        <v>142</v>
      </c>
      <c r="AW375" s="16" t="s">
        <v>33</v>
      </c>
      <c r="AX375" s="16" t="s">
        <v>72</v>
      </c>
      <c r="AY375" s="286" t="s">
        <v>122</v>
      </c>
    </row>
    <row r="376" s="15" customFormat="1">
      <c r="A376" s="15"/>
      <c r="B376" s="266"/>
      <c r="C376" s="267"/>
      <c r="D376" s="234" t="s">
        <v>133</v>
      </c>
      <c r="E376" s="268" t="s">
        <v>19</v>
      </c>
      <c r="F376" s="269" t="s">
        <v>603</v>
      </c>
      <c r="G376" s="267"/>
      <c r="H376" s="268" t="s">
        <v>19</v>
      </c>
      <c r="I376" s="270"/>
      <c r="J376" s="267"/>
      <c r="K376" s="267"/>
      <c r="L376" s="271"/>
      <c r="M376" s="272"/>
      <c r="N376" s="273"/>
      <c r="O376" s="273"/>
      <c r="P376" s="273"/>
      <c r="Q376" s="273"/>
      <c r="R376" s="273"/>
      <c r="S376" s="273"/>
      <c r="T376" s="27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5" t="s">
        <v>133</v>
      </c>
      <c r="AU376" s="275" t="s">
        <v>81</v>
      </c>
      <c r="AV376" s="15" t="s">
        <v>79</v>
      </c>
      <c r="AW376" s="15" t="s">
        <v>33</v>
      </c>
      <c r="AX376" s="15" t="s">
        <v>72</v>
      </c>
      <c r="AY376" s="275" t="s">
        <v>122</v>
      </c>
    </row>
    <row r="377" s="13" customFormat="1">
      <c r="A377" s="13"/>
      <c r="B377" s="232"/>
      <c r="C377" s="233"/>
      <c r="D377" s="234" t="s">
        <v>133</v>
      </c>
      <c r="E377" s="235" t="s">
        <v>19</v>
      </c>
      <c r="F377" s="236" t="s">
        <v>604</v>
      </c>
      <c r="G377" s="233"/>
      <c r="H377" s="237">
        <v>175.738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133</v>
      </c>
      <c r="AU377" s="243" t="s">
        <v>81</v>
      </c>
      <c r="AV377" s="13" t="s">
        <v>81</v>
      </c>
      <c r="AW377" s="13" t="s">
        <v>33</v>
      </c>
      <c r="AX377" s="13" t="s">
        <v>72</v>
      </c>
      <c r="AY377" s="243" t="s">
        <v>122</v>
      </c>
    </row>
    <row r="378" s="16" customFormat="1">
      <c r="A378" s="16"/>
      <c r="B378" s="276"/>
      <c r="C378" s="277"/>
      <c r="D378" s="234" t="s">
        <v>133</v>
      </c>
      <c r="E378" s="278" t="s">
        <v>19</v>
      </c>
      <c r="F378" s="279" t="s">
        <v>593</v>
      </c>
      <c r="G378" s="277"/>
      <c r="H378" s="280">
        <v>175.738</v>
      </c>
      <c r="I378" s="281"/>
      <c r="J378" s="277"/>
      <c r="K378" s="277"/>
      <c r="L378" s="282"/>
      <c r="M378" s="283"/>
      <c r="N378" s="284"/>
      <c r="O378" s="284"/>
      <c r="P378" s="284"/>
      <c r="Q378" s="284"/>
      <c r="R378" s="284"/>
      <c r="S378" s="284"/>
      <c r="T378" s="285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6" t="s">
        <v>133</v>
      </c>
      <c r="AU378" s="286" t="s">
        <v>81</v>
      </c>
      <c r="AV378" s="16" t="s">
        <v>142</v>
      </c>
      <c r="AW378" s="16" t="s">
        <v>33</v>
      </c>
      <c r="AX378" s="16" t="s">
        <v>72</v>
      </c>
      <c r="AY378" s="286" t="s">
        <v>122</v>
      </c>
    </row>
    <row r="379" s="14" customFormat="1">
      <c r="A379" s="14"/>
      <c r="B379" s="244"/>
      <c r="C379" s="245"/>
      <c r="D379" s="234" t="s">
        <v>133</v>
      </c>
      <c r="E379" s="246" t="s">
        <v>19</v>
      </c>
      <c r="F379" s="247" t="s">
        <v>136</v>
      </c>
      <c r="G379" s="245"/>
      <c r="H379" s="248">
        <v>757.30899999999997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133</v>
      </c>
      <c r="AU379" s="254" t="s">
        <v>81</v>
      </c>
      <c r="AV379" s="14" t="s">
        <v>129</v>
      </c>
      <c r="AW379" s="14" t="s">
        <v>33</v>
      </c>
      <c r="AX379" s="14" t="s">
        <v>79</v>
      </c>
      <c r="AY379" s="254" t="s">
        <v>122</v>
      </c>
    </row>
    <row r="380" s="2" customFormat="1" ht="24.15" customHeight="1">
      <c r="A380" s="40"/>
      <c r="B380" s="41"/>
      <c r="C380" s="214" t="s">
        <v>605</v>
      </c>
      <c r="D380" s="214" t="s">
        <v>124</v>
      </c>
      <c r="E380" s="215" t="s">
        <v>606</v>
      </c>
      <c r="F380" s="216" t="s">
        <v>607</v>
      </c>
      <c r="G380" s="217" t="s">
        <v>227</v>
      </c>
      <c r="H380" s="218">
        <v>7573.0900000000001</v>
      </c>
      <c r="I380" s="219"/>
      <c r="J380" s="220">
        <f>ROUND(I380*H380,2)</f>
        <v>0</v>
      </c>
      <c r="K380" s="216" t="s">
        <v>128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129</v>
      </c>
      <c r="AT380" s="225" t="s">
        <v>124</v>
      </c>
      <c r="AU380" s="225" t="s">
        <v>81</v>
      </c>
      <c r="AY380" s="19" t="s">
        <v>122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79</v>
      </c>
      <c r="BK380" s="226">
        <f>ROUND(I380*H380,2)</f>
        <v>0</v>
      </c>
      <c r="BL380" s="19" t="s">
        <v>129</v>
      </c>
      <c r="BM380" s="225" t="s">
        <v>608</v>
      </c>
    </row>
    <row r="381" s="2" customFormat="1">
      <c r="A381" s="40"/>
      <c r="B381" s="41"/>
      <c r="C381" s="42"/>
      <c r="D381" s="227" t="s">
        <v>131</v>
      </c>
      <c r="E381" s="42"/>
      <c r="F381" s="228" t="s">
        <v>609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131</v>
      </c>
      <c r="AU381" s="19" t="s">
        <v>81</v>
      </c>
    </row>
    <row r="382" s="2" customFormat="1">
      <c r="A382" s="40"/>
      <c r="B382" s="41"/>
      <c r="C382" s="42"/>
      <c r="D382" s="234" t="s">
        <v>213</v>
      </c>
      <c r="E382" s="42"/>
      <c r="F382" s="255" t="s">
        <v>587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213</v>
      </c>
      <c r="AU382" s="19" t="s">
        <v>81</v>
      </c>
    </row>
    <row r="383" s="13" customFormat="1">
      <c r="A383" s="13"/>
      <c r="B383" s="232"/>
      <c r="C383" s="233"/>
      <c r="D383" s="234" t="s">
        <v>133</v>
      </c>
      <c r="E383" s="235" t="s">
        <v>19</v>
      </c>
      <c r="F383" s="236" t="s">
        <v>610</v>
      </c>
      <c r="G383" s="233"/>
      <c r="H383" s="237">
        <v>7573.0900000000001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133</v>
      </c>
      <c r="AU383" s="243" t="s">
        <v>81</v>
      </c>
      <c r="AV383" s="13" t="s">
        <v>81</v>
      </c>
      <c r="AW383" s="13" t="s">
        <v>33</v>
      </c>
      <c r="AX383" s="13" t="s">
        <v>79</v>
      </c>
      <c r="AY383" s="243" t="s">
        <v>122</v>
      </c>
    </row>
    <row r="384" s="12" customFormat="1" ht="22.8" customHeight="1">
      <c r="A384" s="12"/>
      <c r="B384" s="198"/>
      <c r="C384" s="199"/>
      <c r="D384" s="200" t="s">
        <v>71</v>
      </c>
      <c r="E384" s="212" t="s">
        <v>611</v>
      </c>
      <c r="F384" s="212" t="s">
        <v>612</v>
      </c>
      <c r="G384" s="199"/>
      <c r="H384" s="199"/>
      <c r="I384" s="202"/>
      <c r="J384" s="213">
        <f>BK384</f>
        <v>0</v>
      </c>
      <c r="K384" s="199"/>
      <c r="L384" s="204"/>
      <c r="M384" s="205"/>
      <c r="N384" s="206"/>
      <c r="O384" s="206"/>
      <c r="P384" s="207">
        <f>SUM(P385:P388)</f>
        <v>0</v>
      </c>
      <c r="Q384" s="206"/>
      <c r="R384" s="207">
        <f>SUM(R385:R388)</f>
        <v>0</v>
      </c>
      <c r="S384" s="206"/>
      <c r="T384" s="208">
        <f>SUM(T385:T388)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9" t="s">
        <v>79</v>
      </c>
      <c r="AT384" s="210" t="s">
        <v>71</v>
      </c>
      <c r="AU384" s="210" t="s">
        <v>79</v>
      </c>
      <c r="AY384" s="209" t="s">
        <v>122</v>
      </c>
      <c r="BK384" s="211">
        <f>SUM(BK385:BK388)</f>
        <v>0</v>
      </c>
    </row>
    <row r="385" s="2" customFormat="1" ht="24.15" customHeight="1">
      <c r="A385" s="40"/>
      <c r="B385" s="41"/>
      <c r="C385" s="214" t="s">
        <v>613</v>
      </c>
      <c r="D385" s="214" t="s">
        <v>124</v>
      </c>
      <c r="E385" s="215" t="s">
        <v>614</v>
      </c>
      <c r="F385" s="216" t="s">
        <v>615</v>
      </c>
      <c r="G385" s="217" t="s">
        <v>227</v>
      </c>
      <c r="H385" s="218">
        <v>264.08100000000002</v>
      </c>
      <c r="I385" s="219"/>
      <c r="J385" s="220">
        <f>ROUND(I385*H385,2)</f>
        <v>0</v>
      </c>
      <c r="K385" s="216" t="s">
        <v>128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129</v>
      </c>
      <c r="AT385" s="225" t="s">
        <v>124</v>
      </c>
      <c r="AU385" s="225" t="s">
        <v>81</v>
      </c>
      <c r="AY385" s="19" t="s">
        <v>122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129</v>
      </c>
      <c r="BM385" s="225" t="s">
        <v>616</v>
      </c>
    </row>
    <row r="386" s="2" customFormat="1">
      <c r="A386" s="40"/>
      <c r="B386" s="41"/>
      <c r="C386" s="42"/>
      <c r="D386" s="227" t="s">
        <v>131</v>
      </c>
      <c r="E386" s="42"/>
      <c r="F386" s="228" t="s">
        <v>617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131</v>
      </c>
      <c r="AU386" s="19" t="s">
        <v>81</v>
      </c>
    </row>
    <row r="387" s="2" customFormat="1" ht="24.15" customHeight="1">
      <c r="A387" s="40"/>
      <c r="B387" s="41"/>
      <c r="C387" s="214" t="s">
        <v>618</v>
      </c>
      <c r="D387" s="214" t="s">
        <v>124</v>
      </c>
      <c r="E387" s="215" t="s">
        <v>619</v>
      </c>
      <c r="F387" s="216" t="s">
        <v>620</v>
      </c>
      <c r="G387" s="217" t="s">
        <v>227</v>
      </c>
      <c r="H387" s="218">
        <v>264.08100000000002</v>
      </c>
      <c r="I387" s="219"/>
      <c r="J387" s="220">
        <f>ROUND(I387*H387,2)</f>
        <v>0</v>
      </c>
      <c r="K387" s="216" t="s">
        <v>128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129</v>
      </c>
      <c r="AT387" s="225" t="s">
        <v>124</v>
      </c>
      <c r="AU387" s="225" t="s">
        <v>81</v>
      </c>
      <c r="AY387" s="19" t="s">
        <v>122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129</v>
      </c>
      <c r="BM387" s="225" t="s">
        <v>621</v>
      </c>
    </row>
    <row r="388" s="2" customFormat="1">
      <c r="A388" s="40"/>
      <c r="B388" s="41"/>
      <c r="C388" s="42"/>
      <c r="D388" s="227" t="s">
        <v>131</v>
      </c>
      <c r="E388" s="42"/>
      <c r="F388" s="228" t="s">
        <v>622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131</v>
      </c>
      <c r="AU388" s="19" t="s">
        <v>81</v>
      </c>
    </row>
    <row r="389" s="12" customFormat="1" ht="25.92" customHeight="1">
      <c r="A389" s="12"/>
      <c r="B389" s="198"/>
      <c r="C389" s="199"/>
      <c r="D389" s="200" t="s">
        <v>71</v>
      </c>
      <c r="E389" s="201" t="s">
        <v>623</v>
      </c>
      <c r="F389" s="201" t="s">
        <v>624</v>
      </c>
      <c r="G389" s="199"/>
      <c r="H389" s="199"/>
      <c r="I389" s="202"/>
      <c r="J389" s="203">
        <f>BK389</f>
        <v>0</v>
      </c>
      <c r="K389" s="199"/>
      <c r="L389" s="204"/>
      <c r="M389" s="205"/>
      <c r="N389" s="206"/>
      <c r="O389" s="206"/>
      <c r="P389" s="207">
        <f>P390</f>
        <v>0</v>
      </c>
      <c r="Q389" s="206"/>
      <c r="R389" s="207">
        <f>R390</f>
        <v>0.0071964999999999998</v>
      </c>
      <c r="S389" s="206"/>
      <c r="T389" s="208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81</v>
      </c>
      <c r="AT389" s="210" t="s">
        <v>71</v>
      </c>
      <c r="AU389" s="210" t="s">
        <v>72</v>
      </c>
      <c r="AY389" s="209" t="s">
        <v>122</v>
      </c>
      <c r="BK389" s="211">
        <f>BK390</f>
        <v>0</v>
      </c>
    </row>
    <row r="390" s="12" customFormat="1" ht="22.8" customHeight="1">
      <c r="A390" s="12"/>
      <c r="B390" s="198"/>
      <c r="C390" s="199"/>
      <c r="D390" s="200" t="s">
        <v>71</v>
      </c>
      <c r="E390" s="212" t="s">
        <v>625</v>
      </c>
      <c r="F390" s="212" t="s">
        <v>626</v>
      </c>
      <c r="G390" s="199"/>
      <c r="H390" s="199"/>
      <c r="I390" s="202"/>
      <c r="J390" s="213">
        <f>BK390</f>
        <v>0</v>
      </c>
      <c r="K390" s="199"/>
      <c r="L390" s="204"/>
      <c r="M390" s="205"/>
      <c r="N390" s="206"/>
      <c r="O390" s="206"/>
      <c r="P390" s="207">
        <f>SUM(P391:P396)</f>
        <v>0</v>
      </c>
      <c r="Q390" s="206"/>
      <c r="R390" s="207">
        <f>SUM(R391:R396)</f>
        <v>0.0071964999999999998</v>
      </c>
      <c r="S390" s="206"/>
      <c r="T390" s="208">
        <f>SUM(T391:T396)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9" t="s">
        <v>81</v>
      </c>
      <c r="AT390" s="210" t="s">
        <v>71</v>
      </c>
      <c r="AU390" s="210" t="s">
        <v>79</v>
      </c>
      <c r="AY390" s="209" t="s">
        <v>122</v>
      </c>
      <c r="BK390" s="211">
        <f>SUM(BK391:BK396)</f>
        <v>0</v>
      </c>
    </row>
    <row r="391" s="2" customFormat="1" ht="16.5" customHeight="1">
      <c r="A391" s="40"/>
      <c r="B391" s="41"/>
      <c r="C391" s="214" t="s">
        <v>627</v>
      </c>
      <c r="D391" s="214" t="s">
        <v>124</v>
      </c>
      <c r="E391" s="215" t="s">
        <v>628</v>
      </c>
      <c r="F391" s="216" t="s">
        <v>629</v>
      </c>
      <c r="G391" s="217" t="s">
        <v>127</v>
      </c>
      <c r="H391" s="218">
        <v>19.449999999999999</v>
      </c>
      <c r="I391" s="219"/>
      <c r="J391" s="220">
        <f>ROUND(I391*H391,2)</f>
        <v>0</v>
      </c>
      <c r="K391" s="216" t="s">
        <v>128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4.0000000000000003E-05</v>
      </c>
      <c r="R391" s="223">
        <f>Q391*H391</f>
        <v>0.00077800000000000005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230</v>
      </c>
      <c r="AT391" s="225" t="s">
        <v>124</v>
      </c>
      <c r="AU391" s="225" t="s">
        <v>81</v>
      </c>
      <c r="AY391" s="19" t="s">
        <v>122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230</v>
      </c>
      <c r="BM391" s="225" t="s">
        <v>630</v>
      </c>
    </row>
    <row r="392" s="2" customFormat="1">
      <c r="A392" s="40"/>
      <c r="B392" s="41"/>
      <c r="C392" s="42"/>
      <c r="D392" s="227" t="s">
        <v>131</v>
      </c>
      <c r="E392" s="42"/>
      <c r="F392" s="228" t="s">
        <v>631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131</v>
      </c>
      <c r="AU392" s="19" t="s">
        <v>81</v>
      </c>
    </row>
    <row r="393" s="2" customFormat="1">
      <c r="A393" s="40"/>
      <c r="B393" s="41"/>
      <c r="C393" s="42"/>
      <c r="D393" s="234" t="s">
        <v>213</v>
      </c>
      <c r="E393" s="42"/>
      <c r="F393" s="255" t="s">
        <v>632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213</v>
      </c>
      <c r="AU393" s="19" t="s">
        <v>81</v>
      </c>
    </row>
    <row r="394" s="13" customFormat="1">
      <c r="A394" s="13"/>
      <c r="B394" s="232"/>
      <c r="C394" s="233"/>
      <c r="D394" s="234" t="s">
        <v>133</v>
      </c>
      <c r="E394" s="235" t="s">
        <v>19</v>
      </c>
      <c r="F394" s="236" t="s">
        <v>633</v>
      </c>
      <c r="G394" s="233"/>
      <c r="H394" s="237">
        <v>19.449999999999999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133</v>
      </c>
      <c r="AU394" s="243" t="s">
        <v>81</v>
      </c>
      <c r="AV394" s="13" t="s">
        <v>81</v>
      </c>
      <c r="AW394" s="13" t="s">
        <v>33</v>
      </c>
      <c r="AX394" s="13" t="s">
        <v>79</v>
      </c>
      <c r="AY394" s="243" t="s">
        <v>122</v>
      </c>
    </row>
    <row r="395" s="2" customFormat="1" ht="16.5" customHeight="1">
      <c r="A395" s="40"/>
      <c r="B395" s="41"/>
      <c r="C395" s="256" t="s">
        <v>634</v>
      </c>
      <c r="D395" s="256" t="s">
        <v>224</v>
      </c>
      <c r="E395" s="257" t="s">
        <v>635</v>
      </c>
      <c r="F395" s="258" t="s">
        <v>636</v>
      </c>
      <c r="G395" s="259" t="s">
        <v>127</v>
      </c>
      <c r="H395" s="260">
        <v>21.395</v>
      </c>
      <c r="I395" s="261"/>
      <c r="J395" s="262">
        <f>ROUND(I395*H395,2)</f>
        <v>0</v>
      </c>
      <c r="K395" s="258" t="s">
        <v>128</v>
      </c>
      <c r="L395" s="263"/>
      <c r="M395" s="264" t="s">
        <v>19</v>
      </c>
      <c r="N395" s="265" t="s">
        <v>43</v>
      </c>
      <c r="O395" s="86"/>
      <c r="P395" s="223">
        <f>O395*H395</f>
        <v>0</v>
      </c>
      <c r="Q395" s="223">
        <v>0.00029999999999999997</v>
      </c>
      <c r="R395" s="223">
        <f>Q395*H395</f>
        <v>0.0064184999999999997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330</v>
      </c>
      <c r="AT395" s="225" t="s">
        <v>224</v>
      </c>
      <c r="AU395" s="225" t="s">
        <v>81</v>
      </c>
      <c r="AY395" s="19" t="s">
        <v>122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230</v>
      </c>
      <c r="BM395" s="225" t="s">
        <v>637</v>
      </c>
    </row>
    <row r="396" s="13" customFormat="1">
      <c r="A396" s="13"/>
      <c r="B396" s="232"/>
      <c r="C396" s="233"/>
      <c r="D396" s="234" t="s">
        <v>133</v>
      </c>
      <c r="E396" s="235" t="s">
        <v>19</v>
      </c>
      <c r="F396" s="236" t="s">
        <v>638</v>
      </c>
      <c r="G396" s="233"/>
      <c r="H396" s="237">
        <v>21.395</v>
      </c>
      <c r="I396" s="238"/>
      <c r="J396" s="233"/>
      <c r="K396" s="233"/>
      <c r="L396" s="239"/>
      <c r="M396" s="287"/>
      <c r="N396" s="288"/>
      <c r="O396" s="288"/>
      <c r="P396" s="288"/>
      <c r="Q396" s="288"/>
      <c r="R396" s="288"/>
      <c r="S396" s="288"/>
      <c r="T396" s="28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133</v>
      </c>
      <c r="AU396" s="243" t="s">
        <v>81</v>
      </c>
      <c r="AV396" s="13" t="s">
        <v>81</v>
      </c>
      <c r="AW396" s="13" t="s">
        <v>33</v>
      </c>
      <c r="AX396" s="13" t="s">
        <v>79</v>
      </c>
      <c r="AY396" s="243" t="s">
        <v>122</v>
      </c>
    </row>
    <row r="397" s="2" customFormat="1" ht="6.96" customHeight="1">
      <c r="A397" s="40"/>
      <c r="B397" s="61"/>
      <c r="C397" s="62"/>
      <c r="D397" s="62"/>
      <c r="E397" s="62"/>
      <c r="F397" s="62"/>
      <c r="G397" s="62"/>
      <c r="H397" s="62"/>
      <c r="I397" s="62"/>
      <c r="J397" s="62"/>
      <c r="K397" s="62"/>
      <c r="L397" s="46"/>
      <c r="M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</sheetData>
  <sheetProtection sheet="1" autoFilter="0" formatColumns="0" formatRows="0" objects="1" scenarios="1" spinCount="100000" saltValue="6NrDpOFgU8uJylvh72dv/CEbvP22BBA9NLNtnqVTdtj2Sje5KVH3QtFP8TGPUConHPB3DTAuMC5Sq5rg++UKYQ==" hashValue="6qq9W3kfc2stI3BklDWL7J50lQ9EETZkiMF3bN9Wc4x0/sh2U3hwv4GtTSwhPQ1mLiJxNkCXn8XMc3J41fsIeg==" algorithmName="SHA-512" password="CC35"/>
  <autoFilter ref="C94:K3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113106121"/>
    <hyperlink ref="F104" r:id="rId2" display="https://podminky.urs.cz/item/CS_URS_2023_01/113106161"/>
    <hyperlink ref="F107" r:id="rId3" display="https://podminky.urs.cz/item/CS_URS_2023_01/113107162"/>
    <hyperlink ref="F113" r:id="rId4" display="https://podminky.urs.cz/item/CS_URS_2023_01/113107163"/>
    <hyperlink ref="F116" r:id="rId5" display="https://podminky.urs.cz/item/CS_URS_2023_01/113107172"/>
    <hyperlink ref="F119" r:id="rId6" display="https://podminky.urs.cz/item/CS_URS_2023_01/113107224"/>
    <hyperlink ref="F124" r:id="rId7" display="https://podminky.urs.cz/item/CS_URS_2023_01/113107243"/>
    <hyperlink ref="F127" r:id="rId8" display="https://podminky.urs.cz/item/CS_URS_2023_01/113107321"/>
    <hyperlink ref="F130" r:id="rId9" display="https://podminky.urs.cz/item/CS_URS_2023_01/113202111"/>
    <hyperlink ref="F133" r:id="rId10" display="https://podminky.urs.cz/item/CS_URS_2023_01/122251103"/>
    <hyperlink ref="F139" r:id="rId11" display="https://podminky.urs.cz/item/CS_URS_2023_01/122351102"/>
    <hyperlink ref="F142" r:id="rId12" display="https://podminky.urs.cz/item/CS_URS_2023_01/131251100"/>
    <hyperlink ref="F145" r:id="rId13" display="https://podminky.urs.cz/item/CS_URS_2023_01/162751117"/>
    <hyperlink ref="F152" r:id="rId14" display="https://podminky.urs.cz/item/CS_URS_2023_01/162751119"/>
    <hyperlink ref="F158" r:id="rId15" display="https://podminky.urs.cz/item/CS_URS_2023_01/171251201"/>
    <hyperlink ref="F162" r:id="rId16" display="https://podminky.urs.cz/item/CS_URS_2023_01/174101101"/>
    <hyperlink ref="F170" r:id="rId17" display="https://podminky.urs.cz/item/CS_URS_2023_01/181351103"/>
    <hyperlink ref="F176" r:id="rId18" display="https://podminky.urs.cz/item/CS_URS_2023_01/181411131"/>
    <hyperlink ref="F182" r:id="rId19" display="https://podminky.urs.cz/item/CS_URS_2023_01/181951112"/>
    <hyperlink ref="F187" r:id="rId20" display="https://podminky.urs.cz/item/CS_URS_2023_01/919726122"/>
    <hyperlink ref="F193" r:id="rId21" display="https://podminky.urs.cz/item/CS_URS_2023_01/564851111"/>
    <hyperlink ref="F199" r:id="rId22" display="https://podminky.urs.cz/item/CS_URS_2023_01/564861111"/>
    <hyperlink ref="F204" r:id="rId23" display="https://podminky.urs.cz/item/CS_URS_2023_01/565155111"/>
    <hyperlink ref="F207" r:id="rId24" display="https://podminky.urs.cz/item/CS_URS_2023_01/573191111"/>
    <hyperlink ref="F210" r:id="rId25" display="https://podminky.urs.cz/item/CS_URS_2023_01/573231106"/>
    <hyperlink ref="F213" r:id="rId26" display="https://podminky.urs.cz/item/CS_URS_2023_01/577144131"/>
    <hyperlink ref="F216" r:id="rId27" display="https://podminky.urs.cz/item/CS_URS_2023_01/596211253"/>
    <hyperlink ref="F226" r:id="rId28" display="https://podminky.urs.cz/item/CS_URS_2023_01/596212213"/>
    <hyperlink ref="F242" r:id="rId29" display="https://podminky.urs.cz/item/CS_URS_2023_01/871315251"/>
    <hyperlink ref="F255" r:id="rId30" display="https://podminky.urs.cz/item/CS_URS_2023_01/899202211"/>
    <hyperlink ref="F259" r:id="rId31" display="https://podminky.urs.cz/item/CS_URS_2023_01/899204112"/>
    <hyperlink ref="F265" r:id="rId32" display="https://podminky.urs.cz/item/CS_URS_2023_01/899331111"/>
    <hyperlink ref="F268" r:id="rId33" display="https://podminky.urs.cz/item/CS_URS_2023_01/899722112"/>
    <hyperlink ref="F272" r:id="rId34" display="https://podminky.urs.cz/item/CS_URS_2023_01/914111111"/>
    <hyperlink ref="F276" r:id="rId35" display="https://podminky.urs.cz/item/CS_URS_2023_01/914511112"/>
    <hyperlink ref="F290" r:id="rId36" display="https://podminky.urs.cz/item/CS_URS_2023_01/915111111"/>
    <hyperlink ref="F293" r:id="rId37" display="https://podminky.urs.cz/item/CS_URS_2023_01/915111115"/>
    <hyperlink ref="F296" r:id="rId38" display="https://podminky.urs.cz/item/CS_URS_2023_01/915131112"/>
    <hyperlink ref="F302" r:id="rId39" display="https://podminky.urs.cz/item/CS_URS_2023_01/915611111"/>
    <hyperlink ref="F307" r:id="rId40" display="https://podminky.urs.cz/item/CS_URS_2023_01/915621111"/>
    <hyperlink ref="F312" r:id="rId41" display="https://podminky.urs.cz/item/CS_URS_2023_01/916131213"/>
    <hyperlink ref="F321" r:id="rId42" display="https://podminky.urs.cz/item/CS_URS_2023_01/916231213"/>
    <hyperlink ref="F327" r:id="rId43" display="https://podminky.urs.cz/item/CS_URS_2023_01/916991121"/>
    <hyperlink ref="F330" r:id="rId44" display="https://podminky.urs.cz/item/CS_URS_2023_01/919732221"/>
    <hyperlink ref="F333" r:id="rId45" display="https://podminky.urs.cz/item/CS_URS_2023_01/919735112"/>
    <hyperlink ref="F336" r:id="rId46" display="https://podminky.urs.cz/item/CS_URS_2023_01/966006132"/>
    <hyperlink ref="F339" r:id="rId47" display="https://podminky.urs.cz/item/CS_URS_2023_01/966006211"/>
    <hyperlink ref="F342" r:id="rId48" display="https://podminky.urs.cz/item/CS_URS_2023_01/979051111"/>
    <hyperlink ref="F346" r:id="rId49" display="https://podminky.urs.cz/item/CS_URS_2023_01/997013861"/>
    <hyperlink ref="F350" r:id="rId50" display="https://podminky.urs.cz/item/CS_URS_2023_01/997013873"/>
    <hyperlink ref="F354" r:id="rId51" display="https://podminky.urs.cz/item/CS_URS_2023_01/997013875"/>
    <hyperlink ref="F358" r:id="rId52" display="https://podminky.urs.cz/item/CS_URS_2023_01/997211511"/>
    <hyperlink ref="F381" r:id="rId53" display="https://podminky.urs.cz/item/CS_URS_2023_01/997211519"/>
    <hyperlink ref="F386" r:id="rId54" display="https://podminky.urs.cz/item/CS_URS_2023_01/998223011"/>
    <hyperlink ref="F388" r:id="rId55" display="https://podminky.urs.cz/item/CS_URS_2023_01/998225111"/>
    <hyperlink ref="F392" r:id="rId56" display="https://podminky.urs.cz/item/CS_URS_2023_01/7114912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89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Podivín - propojka Sokolská - Nerudova</v>
      </c>
      <c r="F7" s="144"/>
      <c r="G7" s="144"/>
      <c r="H7" s="144"/>
      <c r="L7" s="22"/>
    </row>
    <row r="8" s="1" customFormat="1" ht="12" customHeight="1">
      <c r="B8" s="22"/>
      <c r="D8" s="144" t="s">
        <v>90</v>
      </c>
      <c r="L8" s="22"/>
    </row>
    <row r="9" s="2" customFormat="1" ht="16.5" customHeight="1">
      <c r="A9" s="40"/>
      <c r="B9" s="46"/>
      <c r="C9" s="40"/>
      <c r="D9" s="40"/>
      <c r="E9" s="145" t="s">
        <v>639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639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ROUND((SUM(BE89:BE101)),  2)</f>
        <v>0</v>
      </c>
      <c r="G35" s="40"/>
      <c r="H35" s="40"/>
      <c r="I35" s="159">
        <v>0.20999999999999999</v>
      </c>
      <c r="J35" s="158">
        <f>ROUND(((SUM(BE89:BE101))*I35),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ROUND((SUM(BF89:BF101)),  2)</f>
        <v>0</v>
      </c>
      <c r="G36" s="40"/>
      <c r="H36" s="40"/>
      <c r="I36" s="159">
        <v>0.14999999999999999</v>
      </c>
      <c r="J36" s="158">
        <f>ROUND(((SUM(BF89:BF101))*I36),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ROUND((SUM(BG89:BG101)),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ROUND((SUM(BH89:BH101)),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ROUND((SUM(BI89:BI101)),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Podivín - propojka Sokolská - Nerudova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639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 - Vedlejší rozpočtové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Podivín</v>
      </c>
      <c r="G56" s="42"/>
      <c r="H56" s="42"/>
      <c r="I56" s="34" t="s">
        <v>23</v>
      </c>
      <c r="J56" s="74" t="str">
        <f>IF(J14="","",J14)</f>
        <v>20. 2. 2023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Podivín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ViaDesigne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94</v>
      </c>
      <c r="D61" s="173"/>
      <c r="E61" s="173"/>
      <c r="F61" s="173"/>
      <c r="G61" s="173"/>
      <c r="H61" s="173"/>
      <c r="I61" s="173"/>
      <c r="J61" s="174" t="s">
        <v>95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96</v>
      </c>
    </row>
    <row r="64" s="9" customFormat="1" ht="24.96" customHeight="1">
      <c r="A64" s="9"/>
      <c r="B64" s="176"/>
      <c r="C64" s="177"/>
      <c r="D64" s="178" t="s">
        <v>639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640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641</v>
      </c>
      <c r="E66" s="184"/>
      <c r="F66" s="184"/>
      <c r="G66" s="184"/>
      <c r="H66" s="184"/>
      <c r="I66" s="184"/>
      <c r="J66" s="185">
        <f>J96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642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107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Podivín - propojka Sokolská - Nerudova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90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639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92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VRN - Vedlejší rozpočtové náklady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Podivín</v>
      </c>
      <c r="G83" s="42"/>
      <c r="H83" s="42"/>
      <c r="I83" s="34" t="s">
        <v>23</v>
      </c>
      <c r="J83" s="74" t="str">
        <f>IF(J14="","",J14)</f>
        <v>20. 2. 2023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město Podivín</v>
      </c>
      <c r="G85" s="42"/>
      <c r="H85" s="42"/>
      <c r="I85" s="34" t="s">
        <v>31</v>
      </c>
      <c r="J85" s="38" t="str">
        <f>E23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IF(E20="","",E20)</f>
        <v>Vyplň údaj</v>
      </c>
      <c r="G86" s="42"/>
      <c r="H86" s="42"/>
      <c r="I86" s="34" t="s">
        <v>34</v>
      </c>
      <c r="J86" s="38" t="str">
        <f>E26</f>
        <v>ViaDesigne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108</v>
      </c>
      <c r="D88" s="190" t="s">
        <v>57</v>
      </c>
      <c r="E88" s="190" t="s">
        <v>53</v>
      </c>
      <c r="F88" s="190" t="s">
        <v>54</v>
      </c>
      <c r="G88" s="190" t="s">
        <v>109</v>
      </c>
      <c r="H88" s="190" t="s">
        <v>110</v>
      </c>
      <c r="I88" s="190" t="s">
        <v>111</v>
      </c>
      <c r="J88" s="190" t="s">
        <v>95</v>
      </c>
      <c r="K88" s="191" t="s">
        <v>112</v>
      </c>
      <c r="L88" s="192"/>
      <c r="M88" s="94" t="s">
        <v>19</v>
      </c>
      <c r="N88" s="95" t="s">
        <v>42</v>
      </c>
      <c r="O88" s="95" t="s">
        <v>113</v>
      </c>
      <c r="P88" s="95" t="s">
        <v>114</v>
      </c>
      <c r="Q88" s="95" t="s">
        <v>115</v>
      </c>
      <c r="R88" s="95" t="s">
        <v>116</v>
      </c>
      <c r="S88" s="95" t="s">
        <v>117</v>
      </c>
      <c r="T88" s="96" t="s">
        <v>118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119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</f>
        <v>0</v>
      </c>
      <c r="Q89" s="98"/>
      <c r="R89" s="195">
        <f>R90</f>
        <v>0</v>
      </c>
      <c r="S89" s="98"/>
      <c r="T89" s="196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96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85</v>
      </c>
      <c r="F90" s="201" t="s">
        <v>86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P91+P96</f>
        <v>0</v>
      </c>
      <c r="Q90" s="206"/>
      <c r="R90" s="207">
        <f>R91+R96</f>
        <v>0</v>
      </c>
      <c r="S90" s="206"/>
      <c r="T90" s="208">
        <f>T91+T96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155</v>
      </c>
      <c r="AT90" s="210" t="s">
        <v>71</v>
      </c>
      <c r="AU90" s="210" t="s">
        <v>72</v>
      </c>
      <c r="AY90" s="209" t="s">
        <v>122</v>
      </c>
      <c r="BK90" s="211">
        <f>BK91+BK96</f>
        <v>0</v>
      </c>
    </row>
    <row r="91" s="12" customFormat="1" ht="22.8" customHeight="1">
      <c r="A91" s="12"/>
      <c r="B91" s="198"/>
      <c r="C91" s="199"/>
      <c r="D91" s="200" t="s">
        <v>71</v>
      </c>
      <c r="E91" s="212" t="s">
        <v>643</v>
      </c>
      <c r="F91" s="212" t="s">
        <v>644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SUM(P92:P95)</f>
        <v>0</v>
      </c>
      <c r="Q91" s="206"/>
      <c r="R91" s="207">
        <f>SUM(R92:R95)</f>
        <v>0</v>
      </c>
      <c r="S91" s="206"/>
      <c r="T91" s="208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155</v>
      </c>
      <c r="AT91" s="210" t="s">
        <v>71</v>
      </c>
      <c r="AU91" s="210" t="s">
        <v>79</v>
      </c>
      <c r="AY91" s="209" t="s">
        <v>122</v>
      </c>
      <c r="BK91" s="211">
        <f>SUM(BK92:BK95)</f>
        <v>0</v>
      </c>
    </row>
    <row r="92" s="2" customFormat="1" ht="16.5" customHeight="1">
      <c r="A92" s="40"/>
      <c r="B92" s="41"/>
      <c r="C92" s="214" t="s">
        <v>79</v>
      </c>
      <c r="D92" s="214" t="s">
        <v>124</v>
      </c>
      <c r="E92" s="215" t="s">
        <v>645</v>
      </c>
      <c r="F92" s="216" t="s">
        <v>646</v>
      </c>
      <c r="G92" s="217" t="s">
        <v>647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648</v>
      </c>
      <c r="AT92" s="225" t="s">
        <v>124</v>
      </c>
      <c r="AU92" s="225" t="s">
        <v>81</v>
      </c>
      <c r="AY92" s="19" t="s">
        <v>122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648</v>
      </c>
      <c r="BM92" s="225" t="s">
        <v>649</v>
      </c>
    </row>
    <row r="93" s="2" customFormat="1" ht="16.5" customHeight="1">
      <c r="A93" s="40"/>
      <c r="B93" s="41"/>
      <c r="C93" s="214" t="s">
        <v>81</v>
      </c>
      <c r="D93" s="214" t="s">
        <v>124</v>
      </c>
      <c r="E93" s="215" t="s">
        <v>650</v>
      </c>
      <c r="F93" s="216" t="s">
        <v>651</v>
      </c>
      <c r="G93" s="217" t="s">
        <v>647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648</v>
      </c>
      <c r="AT93" s="225" t="s">
        <v>124</v>
      </c>
      <c r="AU93" s="225" t="s">
        <v>81</v>
      </c>
      <c r="AY93" s="19" t="s">
        <v>122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648</v>
      </c>
      <c r="BM93" s="225" t="s">
        <v>652</v>
      </c>
    </row>
    <row r="94" s="2" customFormat="1" ht="16.5" customHeight="1">
      <c r="A94" s="40"/>
      <c r="B94" s="41"/>
      <c r="C94" s="214" t="s">
        <v>142</v>
      </c>
      <c r="D94" s="214" t="s">
        <v>124</v>
      </c>
      <c r="E94" s="215" t="s">
        <v>653</v>
      </c>
      <c r="F94" s="216" t="s">
        <v>654</v>
      </c>
      <c r="G94" s="217" t="s">
        <v>647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648</v>
      </c>
      <c r="AT94" s="225" t="s">
        <v>124</v>
      </c>
      <c r="AU94" s="225" t="s">
        <v>81</v>
      </c>
      <c r="AY94" s="19" t="s">
        <v>122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648</v>
      </c>
      <c r="BM94" s="225" t="s">
        <v>655</v>
      </c>
    </row>
    <row r="95" s="2" customFormat="1" ht="16.5" customHeight="1">
      <c r="A95" s="40"/>
      <c r="B95" s="41"/>
      <c r="C95" s="214" t="s">
        <v>129</v>
      </c>
      <c r="D95" s="214" t="s">
        <v>124</v>
      </c>
      <c r="E95" s="215" t="s">
        <v>656</v>
      </c>
      <c r="F95" s="216" t="s">
        <v>657</v>
      </c>
      <c r="G95" s="217" t="s">
        <v>647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648</v>
      </c>
      <c r="AT95" s="225" t="s">
        <v>124</v>
      </c>
      <c r="AU95" s="225" t="s">
        <v>81</v>
      </c>
      <c r="AY95" s="19" t="s">
        <v>122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648</v>
      </c>
      <c r="BM95" s="225" t="s">
        <v>658</v>
      </c>
    </row>
    <row r="96" s="12" customFormat="1" ht="22.8" customHeight="1">
      <c r="A96" s="12"/>
      <c r="B96" s="198"/>
      <c r="C96" s="199"/>
      <c r="D96" s="200" t="s">
        <v>71</v>
      </c>
      <c r="E96" s="212" t="s">
        <v>659</v>
      </c>
      <c r="F96" s="212" t="s">
        <v>660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P97+SUM(P98:P100)</f>
        <v>0</v>
      </c>
      <c r="Q96" s="206"/>
      <c r="R96" s="207">
        <f>R97+SUM(R98:R100)</f>
        <v>0</v>
      </c>
      <c r="S96" s="206"/>
      <c r="T96" s="208">
        <f>T97+SUM(T98:T100)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155</v>
      </c>
      <c r="AT96" s="210" t="s">
        <v>71</v>
      </c>
      <c r="AU96" s="210" t="s">
        <v>79</v>
      </c>
      <c r="AY96" s="209" t="s">
        <v>122</v>
      </c>
      <c r="BK96" s="211">
        <f>BK97+SUM(BK98:BK100)</f>
        <v>0</v>
      </c>
    </row>
    <row r="97" s="2" customFormat="1" ht="16.5" customHeight="1">
      <c r="A97" s="40"/>
      <c r="B97" s="41"/>
      <c r="C97" s="214" t="s">
        <v>155</v>
      </c>
      <c r="D97" s="214" t="s">
        <v>124</v>
      </c>
      <c r="E97" s="215" t="s">
        <v>661</v>
      </c>
      <c r="F97" s="216" t="s">
        <v>662</v>
      </c>
      <c r="G97" s="217" t="s">
        <v>647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648</v>
      </c>
      <c r="AT97" s="225" t="s">
        <v>124</v>
      </c>
      <c r="AU97" s="225" t="s">
        <v>81</v>
      </c>
      <c r="AY97" s="19" t="s">
        <v>122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648</v>
      </c>
      <c r="BM97" s="225" t="s">
        <v>663</v>
      </c>
    </row>
    <row r="98" s="2" customFormat="1" ht="16.5" customHeight="1">
      <c r="A98" s="40"/>
      <c r="B98" s="41"/>
      <c r="C98" s="214" t="s">
        <v>161</v>
      </c>
      <c r="D98" s="214" t="s">
        <v>124</v>
      </c>
      <c r="E98" s="215" t="s">
        <v>664</v>
      </c>
      <c r="F98" s="216" t="s">
        <v>665</v>
      </c>
      <c r="G98" s="217" t="s">
        <v>647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648</v>
      </c>
      <c r="AT98" s="225" t="s">
        <v>124</v>
      </c>
      <c r="AU98" s="225" t="s">
        <v>81</v>
      </c>
      <c r="AY98" s="19" t="s">
        <v>122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648</v>
      </c>
      <c r="BM98" s="225" t="s">
        <v>666</v>
      </c>
    </row>
    <row r="99" s="2" customFormat="1" ht="16.5" customHeight="1">
      <c r="A99" s="40"/>
      <c r="B99" s="41"/>
      <c r="C99" s="214" t="s">
        <v>168</v>
      </c>
      <c r="D99" s="214" t="s">
        <v>124</v>
      </c>
      <c r="E99" s="215" t="s">
        <v>667</v>
      </c>
      <c r="F99" s="216" t="s">
        <v>668</v>
      </c>
      <c r="G99" s="217" t="s">
        <v>647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648</v>
      </c>
      <c r="AT99" s="225" t="s">
        <v>124</v>
      </c>
      <c r="AU99" s="225" t="s">
        <v>81</v>
      </c>
      <c r="AY99" s="19" t="s">
        <v>122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648</v>
      </c>
      <c r="BM99" s="225" t="s">
        <v>669</v>
      </c>
    </row>
    <row r="100" s="12" customFormat="1" ht="20.88" customHeight="1">
      <c r="A100" s="12"/>
      <c r="B100" s="198"/>
      <c r="C100" s="199"/>
      <c r="D100" s="200" t="s">
        <v>71</v>
      </c>
      <c r="E100" s="212" t="s">
        <v>670</v>
      </c>
      <c r="F100" s="212" t="s">
        <v>671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P101</f>
        <v>0</v>
      </c>
      <c r="Q100" s="206"/>
      <c r="R100" s="207">
        <f>R101</f>
        <v>0</v>
      </c>
      <c r="S100" s="206"/>
      <c r="T100" s="20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155</v>
      </c>
      <c r="AT100" s="210" t="s">
        <v>71</v>
      </c>
      <c r="AU100" s="210" t="s">
        <v>81</v>
      </c>
      <c r="AY100" s="209" t="s">
        <v>122</v>
      </c>
      <c r="BK100" s="211">
        <f>BK101</f>
        <v>0</v>
      </c>
    </row>
    <row r="101" s="2" customFormat="1" ht="16.5" customHeight="1">
      <c r="A101" s="40"/>
      <c r="B101" s="41"/>
      <c r="C101" s="214" t="s">
        <v>174</v>
      </c>
      <c r="D101" s="214" t="s">
        <v>124</v>
      </c>
      <c r="E101" s="215" t="s">
        <v>672</v>
      </c>
      <c r="F101" s="216" t="s">
        <v>673</v>
      </c>
      <c r="G101" s="217" t="s">
        <v>647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90" t="s">
        <v>19</v>
      </c>
      <c r="N101" s="291" t="s">
        <v>43</v>
      </c>
      <c r="O101" s="292"/>
      <c r="P101" s="293">
        <f>O101*H101</f>
        <v>0</v>
      </c>
      <c r="Q101" s="293">
        <v>0</v>
      </c>
      <c r="R101" s="293">
        <f>Q101*H101</f>
        <v>0</v>
      </c>
      <c r="S101" s="293">
        <v>0</v>
      </c>
      <c r="T101" s="29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648</v>
      </c>
      <c r="AT101" s="225" t="s">
        <v>124</v>
      </c>
      <c r="AU101" s="225" t="s">
        <v>142</v>
      </c>
      <c r="AY101" s="19" t="s">
        <v>122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648</v>
      </c>
      <c r="BM101" s="225" t="s">
        <v>674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3obJiB/EJKSbJPBQ3m2mlgpBTg4ozFSc+JlzW/SFGfo2EM1JE2bfcFo4M08pcVybtOU2eGc8PUH+eBwOzChhKQ==" hashValue="RVymtJcasjEX8YTccXWmGdR17YamPZoU4qOQK/OuOtUJloeDpIUURHBZ99zaXBb9m2ucmKtQKhvSrgIO+BZSmA==" algorithmName="SHA-512" password="CC35"/>
  <autoFilter ref="C88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675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676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677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678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679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680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681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682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683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684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685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78</v>
      </c>
      <c r="F18" s="306" t="s">
        <v>686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687</v>
      </c>
      <c r="F19" s="306" t="s">
        <v>688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689</v>
      </c>
      <c r="F20" s="306" t="s">
        <v>690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691</v>
      </c>
      <c r="F21" s="306" t="s">
        <v>692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693</v>
      </c>
      <c r="F22" s="306" t="s">
        <v>694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83</v>
      </c>
      <c r="F23" s="306" t="s">
        <v>695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696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697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698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699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700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701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702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703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704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108</v>
      </c>
      <c r="F36" s="306"/>
      <c r="G36" s="306" t="s">
        <v>705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706</v>
      </c>
      <c r="F37" s="306"/>
      <c r="G37" s="306" t="s">
        <v>707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53</v>
      </c>
      <c r="F38" s="306"/>
      <c r="G38" s="306" t="s">
        <v>708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54</v>
      </c>
      <c r="F39" s="306"/>
      <c r="G39" s="306" t="s">
        <v>709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109</v>
      </c>
      <c r="F40" s="306"/>
      <c r="G40" s="306" t="s">
        <v>710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110</v>
      </c>
      <c r="F41" s="306"/>
      <c r="G41" s="306" t="s">
        <v>711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712</v>
      </c>
      <c r="F42" s="306"/>
      <c r="G42" s="306" t="s">
        <v>713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714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715</v>
      </c>
      <c r="F44" s="306"/>
      <c r="G44" s="306" t="s">
        <v>716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112</v>
      </c>
      <c r="F45" s="306"/>
      <c r="G45" s="306" t="s">
        <v>717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718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719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720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721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722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723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724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725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726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727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728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729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730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731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732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733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734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735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736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737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738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739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740</v>
      </c>
      <c r="D76" s="324"/>
      <c r="E76" s="324"/>
      <c r="F76" s="324" t="s">
        <v>741</v>
      </c>
      <c r="G76" s="325"/>
      <c r="H76" s="324" t="s">
        <v>54</v>
      </c>
      <c r="I76" s="324" t="s">
        <v>57</v>
      </c>
      <c r="J76" s="324" t="s">
        <v>742</v>
      </c>
      <c r="K76" s="323"/>
    </row>
    <row r="77" s="1" customFormat="1" ht="17.25" customHeight="1">
      <c r="B77" s="321"/>
      <c r="C77" s="326" t="s">
        <v>743</v>
      </c>
      <c r="D77" s="326"/>
      <c r="E77" s="326"/>
      <c r="F77" s="327" t="s">
        <v>744</v>
      </c>
      <c r="G77" s="328"/>
      <c r="H77" s="326"/>
      <c r="I77" s="326"/>
      <c r="J77" s="326" t="s">
        <v>745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53</v>
      </c>
      <c r="D79" s="331"/>
      <c r="E79" s="331"/>
      <c r="F79" s="332" t="s">
        <v>746</v>
      </c>
      <c r="G79" s="333"/>
      <c r="H79" s="309" t="s">
        <v>747</v>
      </c>
      <c r="I79" s="309" t="s">
        <v>748</v>
      </c>
      <c r="J79" s="309">
        <v>20</v>
      </c>
      <c r="K79" s="323"/>
    </row>
    <row r="80" s="1" customFormat="1" ht="15" customHeight="1">
      <c r="B80" s="321"/>
      <c r="C80" s="309" t="s">
        <v>749</v>
      </c>
      <c r="D80" s="309"/>
      <c r="E80" s="309"/>
      <c r="F80" s="332" t="s">
        <v>746</v>
      </c>
      <c r="G80" s="333"/>
      <c r="H80" s="309" t="s">
        <v>750</v>
      </c>
      <c r="I80" s="309" t="s">
        <v>748</v>
      </c>
      <c r="J80" s="309">
        <v>120</v>
      </c>
      <c r="K80" s="323"/>
    </row>
    <row r="81" s="1" customFormat="1" ht="15" customHeight="1">
      <c r="B81" s="334"/>
      <c r="C81" s="309" t="s">
        <v>751</v>
      </c>
      <c r="D81" s="309"/>
      <c r="E81" s="309"/>
      <c r="F81" s="332" t="s">
        <v>752</v>
      </c>
      <c r="G81" s="333"/>
      <c r="H81" s="309" t="s">
        <v>753</v>
      </c>
      <c r="I81" s="309" t="s">
        <v>748</v>
      </c>
      <c r="J81" s="309">
        <v>50</v>
      </c>
      <c r="K81" s="323"/>
    </row>
    <row r="82" s="1" customFormat="1" ht="15" customHeight="1">
      <c r="B82" s="334"/>
      <c r="C82" s="309" t="s">
        <v>754</v>
      </c>
      <c r="D82" s="309"/>
      <c r="E82" s="309"/>
      <c r="F82" s="332" t="s">
        <v>746</v>
      </c>
      <c r="G82" s="333"/>
      <c r="H82" s="309" t="s">
        <v>755</v>
      </c>
      <c r="I82" s="309" t="s">
        <v>756</v>
      </c>
      <c r="J82" s="309"/>
      <c r="K82" s="323"/>
    </row>
    <row r="83" s="1" customFormat="1" ht="15" customHeight="1">
      <c r="B83" s="334"/>
      <c r="C83" s="335" t="s">
        <v>757</v>
      </c>
      <c r="D83" s="335"/>
      <c r="E83" s="335"/>
      <c r="F83" s="336" t="s">
        <v>752</v>
      </c>
      <c r="G83" s="335"/>
      <c r="H83" s="335" t="s">
        <v>758</v>
      </c>
      <c r="I83" s="335" t="s">
        <v>748</v>
      </c>
      <c r="J83" s="335">
        <v>15</v>
      </c>
      <c r="K83" s="323"/>
    </row>
    <row r="84" s="1" customFormat="1" ht="15" customHeight="1">
      <c r="B84" s="334"/>
      <c r="C84" s="335" t="s">
        <v>759</v>
      </c>
      <c r="D84" s="335"/>
      <c r="E84" s="335"/>
      <c r="F84" s="336" t="s">
        <v>752</v>
      </c>
      <c r="G84" s="335"/>
      <c r="H84" s="335" t="s">
        <v>760</v>
      </c>
      <c r="I84" s="335" t="s">
        <v>748</v>
      </c>
      <c r="J84" s="335">
        <v>15</v>
      </c>
      <c r="K84" s="323"/>
    </row>
    <row r="85" s="1" customFormat="1" ht="15" customHeight="1">
      <c r="B85" s="334"/>
      <c r="C85" s="335" t="s">
        <v>761</v>
      </c>
      <c r="D85" s="335"/>
      <c r="E85" s="335"/>
      <c r="F85" s="336" t="s">
        <v>752</v>
      </c>
      <c r="G85" s="335"/>
      <c r="H85" s="335" t="s">
        <v>762</v>
      </c>
      <c r="I85" s="335" t="s">
        <v>748</v>
      </c>
      <c r="J85" s="335">
        <v>20</v>
      </c>
      <c r="K85" s="323"/>
    </row>
    <row r="86" s="1" customFormat="1" ht="15" customHeight="1">
      <c r="B86" s="334"/>
      <c r="C86" s="335" t="s">
        <v>763</v>
      </c>
      <c r="D86" s="335"/>
      <c r="E86" s="335"/>
      <c r="F86" s="336" t="s">
        <v>752</v>
      </c>
      <c r="G86" s="335"/>
      <c r="H86" s="335" t="s">
        <v>764</v>
      </c>
      <c r="I86" s="335" t="s">
        <v>748</v>
      </c>
      <c r="J86" s="335">
        <v>20</v>
      </c>
      <c r="K86" s="323"/>
    </row>
    <row r="87" s="1" customFormat="1" ht="15" customHeight="1">
      <c r="B87" s="334"/>
      <c r="C87" s="309" t="s">
        <v>765</v>
      </c>
      <c r="D87" s="309"/>
      <c r="E87" s="309"/>
      <c r="F87" s="332" t="s">
        <v>752</v>
      </c>
      <c r="G87" s="333"/>
      <c r="H87" s="309" t="s">
        <v>766</v>
      </c>
      <c r="I87" s="309" t="s">
        <v>748</v>
      </c>
      <c r="J87" s="309">
        <v>50</v>
      </c>
      <c r="K87" s="323"/>
    </row>
    <row r="88" s="1" customFormat="1" ht="15" customHeight="1">
      <c r="B88" s="334"/>
      <c r="C88" s="309" t="s">
        <v>767</v>
      </c>
      <c r="D88" s="309"/>
      <c r="E88" s="309"/>
      <c r="F88" s="332" t="s">
        <v>752</v>
      </c>
      <c r="G88" s="333"/>
      <c r="H88" s="309" t="s">
        <v>768</v>
      </c>
      <c r="I88" s="309" t="s">
        <v>748</v>
      </c>
      <c r="J88" s="309">
        <v>20</v>
      </c>
      <c r="K88" s="323"/>
    </row>
    <row r="89" s="1" customFormat="1" ht="15" customHeight="1">
      <c r="B89" s="334"/>
      <c r="C89" s="309" t="s">
        <v>769</v>
      </c>
      <c r="D89" s="309"/>
      <c r="E89" s="309"/>
      <c r="F89" s="332" t="s">
        <v>752</v>
      </c>
      <c r="G89" s="333"/>
      <c r="H89" s="309" t="s">
        <v>770</v>
      </c>
      <c r="I89" s="309" t="s">
        <v>748</v>
      </c>
      <c r="J89" s="309">
        <v>20</v>
      </c>
      <c r="K89" s="323"/>
    </row>
    <row r="90" s="1" customFormat="1" ht="15" customHeight="1">
      <c r="B90" s="334"/>
      <c r="C90" s="309" t="s">
        <v>771</v>
      </c>
      <c r="D90" s="309"/>
      <c r="E90" s="309"/>
      <c r="F90" s="332" t="s">
        <v>752</v>
      </c>
      <c r="G90" s="333"/>
      <c r="H90" s="309" t="s">
        <v>772</v>
      </c>
      <c r="I90" s="309" t="s">
        <v>748</v>
      </c>
      <c r="J90" s="309">
        <v>50</v>
      </c>
      <c r="K90" s="323"/>
    </row>
    <row r="91" s="1" customFormat="1" ht="15" customHeight="1">
      <c r="B91" s="334"/>
      <c r="C91" s="309" t="s">
        <v>773</v>
      </c>
      <c r="D91" s="309"/>
      <c r="E91" s="309"/>
      <c r="F91" s="332" t="s">
        <v>752</v>
      </c>
      <c r="G91" s="333"/>
      <c r="H91" s="309" t="s">
        <v>773</v>
      </c>
      <c r="I91" s="309" t="s">
        <v>748</v>
      </c>
      <c r="J91" s="309">
        <v>50</v>
      </c>
      <c r="K91" s="323"/>
    </row>
    <row r="92" s="1" customFormat="1" ht="15" customHeight="1">
      <c r="B92" s="334"/>
      <c r="C92" s="309" t="s">
        <v>774</v>
      </c>
      <c r="D92" s="309"/>
      <c r="E92" s="309"/>
      <c r="F92" s="332" t="s">
        <v>752</v>
      </c>
      <c r="G92" s="333"/>
      <c r="H92" s="309" t="s">
        <v>775</v>
      </c>
      <c r="I92" s="309" t="s">
        <v>748</v>
      </c>
      <c r="J92" s="309">
        <v>255</v>
      </c>
      <c r="K92" s="323"/>
    </row>
    <row r="93" s="1" customFormat="1" ht="15" customHeight="1">
      <c r="B93" s="334"/>
      <c r="C93" s="309" t="s">
        <v>776</v>
      </c>
      <c r="D93" s="309"/>
      <c r="E93" s="309"/>
      <c r="F93" s="332" t="s">
        <v>746</v>
      </c>
      <c r="G93" s="333"/>
      <c r="H93" s="309" t="s">
        <v>777</v>
      </c>
      <c r="I93" s="309" t="s">
        <v>778</v>
      </c>
      <c r="J93" s="309"/>
      <c r="K93" s="323"/>
    </row>
    <row r="94" s="1" customFormat="1" ht="15" customHeight="1">
      <c r="B94" s="334"/>
      <c r="C94" s="309" t="s">
        <v>779</v>
      </c>
      <c r="D94" s="309"/>
      <c r="E94" s="309"/>
      <c r="F94" s="332" t="s">
        <v>746</v>
      </c>
      <c r="G94" s="333"/>
      <c r="H94" s="309" t="s">
        <v>780</v>
      </c>
      <c r="I94" s="309" t="s">
        <v>781</v>
      </c>
      <c r="J94" s="309"/>
      <c r="K94" s="323"/>
    </row>
    <row r="95" s="1" customFormat="1" ht="15" customHeight="1">
      <c r="B95" s="334"/>
      <c r="C95" s="309" t="s">
        <v>782</v>
      </c>
      <c r="D95" s="309"/>
      <c r="E95" s="309"/>
      <c r="F95" s="332" t="s">
        <v>746</v>
      </c>
      <c r="G95" s="333"/>
      <c r="H95" s="309" t="s">
        <v>782</v>
      </c>
      <c r="I95" s="309" t="s">
        <v>781</v>
      </c>
      <c r="J95" s="309"/>
      <c r="K95" s="323"/>
    </row>
    <row r="96" s="1" customFormat="1" ht="15" customHeight="1">
      <c r="B96" s="334"/>
      <c r="C96" s="309" t="s">
        <v>38</v>
      </c>
      <c r="D96" s="309"/>
      <c r="E96" s="309"/>
      <c r="F96" s="332" t="s">
        <v>746</v>
      </c>
      <c r="G96" s="333"/>
      <c r="H96" s="309" t="s">
        <v>783</v>
      </c>
      <c r="I96" s="309" t="s">
        <v>781</v>
      </c>
      <c r="J96" s="309"/>
      <c r="K96" s="323"/>
    </row>
    <row r="97" s="1" customFormat="1" ht="15" customHeight="1">
      <c r="B97" s="334"/>
      <c r="C97" s="309" t="s">
        <v>48</v>
      </c>
      <c r="D97" s="309"/>
      <c r="E97" s="309"/>
      <c r="F97" s="332" t="s">
        <v>746</v>
      </c>
      <c r="G97" s="333"/>
      <c r="H97" s="309" t="s">
        <v>784</v>
      </c>
      <c r="I97" s="309" t="s">
        <v>781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785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740</v>
      </c>
      <c r="D103" s="324"/>
      <c r="E103" s="324"/>
      <c r="F103" s="324" t="s">
        <v>741</v>
      </c>
      <c r="G103" s="325"/>
      <c r="H103" s="324" t="s">
        <v>54</v>
      </c>
      <c r="I103" s="324" t="s">
        <v>57</v>
      </c>
      <c r="J103" s="324" t="s">
        <v>742</v>
      </c>
      <c r="K103" s="323"/>
    </row>
    <row r="104" s="1" customFormat="1" ht="17.25" customHeight="1">
      <c r="B104" s="321"/>
      <c r="C104" s="326" t="s">
        <v>743</v>
      </c>
      <c r="D104" s="326"/>
      <c r="E104" s="326"/>
      <c r="F104" s="327" t="s">
        <v>744</v>
      </c>
      <c r="G104" s="328"/>
      <c r="H104" s="326"/>
      <c r="I104" s="326"/>
      <c r="J104" s="326" t="s">
        <v>745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53</v>
      </c>
      <c r="D106" s="331"/>
      <c r="E106" s="331"/>
      <c r="F106" s="332" t="s">
        <v>746</v>
      </c>
      <c r="G106" s="309"/>
      <c r="H106" s="309" t="s">
        <v>786</v>
      </c>
      <c r="I106" s="309" t="s">
        <v>748</v>
      </c>
      <c r="J106" s="309">
        <v>20</v>
      </c>
      <c r="K106" s="323"/>
    </row>
    <row r="107" s="1" customFormat="1" ht="15" customHeight="1">
      <c r="B107" s="321"/>
      <c r="C107" s="309" t="s">
        <v>749</v>
      </c>
      <c r="D107" s="309"/>
      <c r="E107" s="309"/>
      <c r="F107" s="332" t="s">
        <v>746</v>
      </c>
      <c r="G107" s="309"/>
      <c r="H107" s="309" t="s">
        <v>786</v>
      </c>
      <c r="I107" s="309" t="s">
        <v>748</v>
      </c>
      <c r="J107" s="309">
        <v>120</v>
      </c>
      <c r="K107" s="323"/>
    </row>
    <row r="108" s="1" customFormat="1" ht="15" customHeight="1">
      <c r="B108" s="334"/>
      <c r="C108" s="309" t="s">
        <v>751</v>
      </c>
      <c r="D108" s="309"/>
      <c r="E108" s="309"/>
      <c r="F108" s="332" t="s">
        <v>752</v>
      </c>
      <c r="G108" s="309"/>
      <c r="H108" s="309" t="s">
        <v>786</v>
      </c>
      <c r="I108" s="309" t="s">
        <v>748</v>
      </c>
      <c r="J108" s="309">
        <v>50</v>
      </c>
      <c r="K108" s="323"/>
    </row>
    <row r="109" s="1" customFormat="1" ht="15" customHeight="1">
      <c r="B109" s="334"/>
      <c r="C109" s="309" t="s">
        <v>754</v>
      </c>
      <c r="D109" s="309"/>
      <c r="E109" s="309"/>
      <c r="F109" s="332" t="s">
        <v>746</v>
      </c>
      <c r="G109" s="309"/>
      <c r="H109" s="309" t="s">
        <v>786</v>
      </c>
      <c r="I109" s="309" t="s">
        <v>756</v>
      </c>
      <c r="J109" s="309"/>
      <c r="K109" s="323"/>
    </row>
    <row r="110" s="1" customFormat="1" ht="15" customHeight="1">
      <c r="B110" s="334"/>
      <c r="C110" s="309" t="s">
        <v>765</v>
      </c>
      <c r="D110" s="309"/>
      <c r="E110" s="309"/>
      <c r="F110" s="332" t="s">
        <v>752</v>
      </c>
      <c r="G110" s="309"/>
      <c r="H110" s="309" t="s">
        <v>786</v>
      </c>
      <c r="I110" s="309" t="s">
        <v>748</v>
      </c>
      <c r="J110" s="309">
        <v>50</v>
      </c>
      <c r="K110" s="323"/>
    </row>
    <row r="111" s="1" customFormat="1" ht="15" customHeight="1">
      <c r="B111" s="334"/>
      <c r="C111" s="309" t="s">
        <v>773</v>
      </c>
      <c r="D111" s="309"/>
      <c r="E111" s="309"/>
      <c r="F111" s="332" t="s">
        <v>752</v>
      </c>
      <c r="G111" s="309"/>
      <c r="H111" s="309" t="s">
        <v>786</v>
      </c>
      <c r="I111" s="309" t="s">
        <v>748</v>
      </c>
      <c r="J111" s="309">
        <v>50</v>
      </c>
      <c r="K111" s="323"/>
    </row>
    <row r="112" s="1" customFormat="1" ht="15" customHeight="1">
      <c r="B112" s="334"/>
      <c r="C112" s="309" t="s">
        <v>771</v>
      </c>
      <c r="D112" s="309"/>
      <c r="E112" s="309"/>
      <c r="F112" s="332" t="s">
        <v>752</v>
      </c>
      <c r="G112" s="309"/>
      <c r="H112" s="309" t="s">
        <v>786</v>
      </c>
      <c r="I112" s="309" t="s">
        <v>748</v>
      </c>
      <c r="J112" s="309">
        <v>50</v>
      </c>
      <c r="K112" s="323"/>
    </row>
    <row r="113" s="1" customFormat="1" ht="15" customHeight="1">
      <c r="B113" s="334"/>
      <c r="C113" s="309" t="s">
        <v>53</v>
      </c>
      <c r="D113" s="309"/>
      <c r="E113" s="309"/>
      <c r="F113" s="332" t="s">
        <v>746</v>
      </c>
      <c r="G113" s="309"/>
      <c r="H113" s="309" t="s">
        <v>787</v>
      </c>
      <c r="I113" s="309" t="s">
        <v>748</v>
      </c>
      <c r="J113" s="309">
        <v>20</v>
      </c>
      <c r="K113" s="323"/>
    </row>
    <row r="114" s="1" customFormat="1" ht="15" customHeight="1">
      <c r="B114" s="334"/>
      <c r="C114" s="309" t="s">
        <v>788</v>
      </c>
      <c r="D114" s="309"/>
      <c r="E114" s="309"/>
      <c r="F114" s="332" t="s">
        <v>746</v>
      </c>
      <c r="G114" s="309"/>
      <c r="H114" s="309" t="s">
        <v>789</v>
      </c>
      <c r="I114" s="309" t="s">
        <v>748</v>
      </c>
      <c r="J114" s="309">
        <v>120</v>
      </c>
      <c r="K114" s="323"/>
    </row>
    <row r="115" s="1" customFormat="1" ht="15" customHeight="1">
      <c r="B115" s="334"/>
      <c r="C115" s="309" t="s">
        <v>38</v>
      </c>
      <c r="D115" s="309"/>
      <c r="E115" s="309"/>
      <c r="F115" s="332" t="s">
        <v>746</v>
      </c>
      <c r="G115" s="309"/>
      <c r="H115" s="309" t="s">
        <v>790</v>
      </c>
      <c r="I115" s="309" t="s">
        <v>781</v>
      </c>
      <c r="J115" s="309"/>
      <c r="K115" s="323"/>
    </row>
    <row r="116" s="1" customFormat="1" ht="15" customHeight="1">
      <c r="B116" s="334"/>
      <c r="C116" s="309" t="s">
        <v>48</v>
      </c>
      <c r="D116" s="309"/>
      <c r="E116" s="309"/>
      <c r="F116" s="332" t="s">
        <v>746</v>
      </c>
      <c r="G116" s="309"/>
      <c r="H116" s="309" t="s">
        <v>791</v>
      </c>
      <c r="I116" s="309" t="s">
        <v>781</v>
      </c>
      <c r="J116" s="309"/>
      <c r="K116" s="323"/>
    </row>
    <row r="117" s="1" customFormat="1" ht="15" customHeight="1">
      <c r="B117" s="334"/>
      <c r="C117" s="309" t="s">
        <v>57</v>
      </c>
      <c r="D117" s="309"/>
      <c r="E117" s="309"/>
      <c r="F117" s="332" t="s">
        <v>746</v>
      </c>
      <c r="G117" s="309"/>
      <c r="H117" s="309" t="s">
        <v>792</v>
      </c>
      <c r="I117" s="309" t="s">
        <v>793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794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740</v>
      </c>
      <c r="D123" s="324"/>
      <c r="E123" s="324"/>
      <c r="F123" s="324" t="s">
        <v>741</v>
      </c>
      <c r="G123" s="325"/>
      <c r="H123" s="324" t="s">
        <v>54</v>
      </c>
      <c r="I123" s="324" t="s">
        <v>57</v>
      </c>
      <c r="J123" s="324" t="s">
        <v>742</v>
      </c>
      <c r="K123" s="353"/>
    </row>
    <row r="124" s="1" customFormat="1" ht="17.25" customHeight="1">
      <c r="B124" s="352"/>
      <c r="C124" s="326" t="s">
        <v>743</v>
      </c>
      <c r="D124" s="326"/>
      <c r="E124" s="326"/>
      <c r="F124" s="327" t="s">
        <v>744</v>
      </c>
      <c r="G124" s="328"/>
      <c r="H124" s="326"/>
      <c r="I124" s="326"/>
      <c r="J124" s="326" t="s">
        <v>745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749</v>
      </c>
      <c r="D126" s="331"/>
      <c r="E126" s="331"/>
      <c r="F126" s="332" t="s">
        <v>746</v>
      </c>
      <c r="G126" s="309"/>
      <c r="H126" s="309" t="s">
        <v>786</v>
      </c>
      <c r="I126" s="309" t="s">
        <v>748</v>
      </c>
      <c r="J126" s="309">
        <v>120</v>
      </c>
      <c r="K126" s="357"/>
    </row>
    <row r="127" s="1" customFormat="1" ht="15" customHeight="1">
      <c r="B127" s="354"/>
      <c r="C127" s="309" t="s">
        <v>795</v>
      </c>
      <c r="D127" s="309"/>
      <c r="E127" s="309"/>
      <c r="F127" s="332" t="s">
        <v>746</v>
      </c>
      <c r="G127" s="309"/>
      <c r="H127" s="309" t="s">
        <v>796</v>
      </c>
      <c r="I127" s="309" t="s">
        <v>748</v>
      </c>
      <c r="J127" s="309" t="s">
        <v>797</v>
      </c>
      <c r="K127" s="357"/>
    </row>
    <row r="128" s="1" customFormat="1" ht="15" customHeight="1">
      <c r="B128" s="354"/>
      <c r="C128" s="309" t="s">
        <v>83</v>
      </c>
      <c r="D128" s="309"/>
      <c r="E128" s="309"/>
      <c r="F128" s="332" t="s">
        <v>746</v>
      </c>
      <c r="G128" s="309"/>
      <c r="H128" s="309" t="s">
        <v>798</v>
      </c>
      <c r="I128" s="309" t="s">
        <v>748</v>
      </c>
      <c r="J128" s="309" t="s">
        <v>797</v>
      </c>
      <c r="K128" s="357"/>
    </row>
    <row r="129" s="1" customFormat="1" ht="15" customHeight="1">
      <c r="B129" s="354"/>
      <c r="C129" s="309" t="s">
        <v>757</v>
      </c>
      <c r="D129" s="309"/>
      <c r="E129" s="309"/>
      <c r="F129" s="332" t="s">
        <v>752</v>
      </c>
      <c r="G129" s="309"/>
      <c r="H129" s="309" t="s">
        <v>758</v>
      </c>
      <c r="I129" s="309" t="s">
        <v>748</v>
      </c>
      <c r="J129" s="309">
        <v>15</v>
      </c>
      <c r="K129" s="357"/>
    </row>
    <row r="130" s="1" customFormat="1" ht="15" customHeight="1">
      <c r="B130" s="354"/>
      <c r="C130" s="335" t="s">
        <v>759</v>
      </c>
      <c r="D130" s="335"/>
      <c r="E130" s="335"/>
      <c r="F130" s="336" t="s">
        <v>752</v>
      </c>
      <c r="G130" s="335"/>
      <c r="H130" s="335" t="s">
        <v>760</v>
      </c>
      <c r="I130" s="335" t="s">
        <v>748</v>
      </c>
      <c r="J130" s="335">
        <v>15</v>
      </c>
      <c r="K130" s="357"/>
    </row>
    <row r="131" s="1" customFormat="1" ht="15" customHeight="1">
      <c r="B131" s="354"/>
      <c r="C131" s="335" t="s">
        <v>761</v>
      </c>
      <c r="D131" s="335"/>
      <c r="E131" s="335"/>
      <c r="F131" s="336" t="s">
        <v>752</v>
      </c>
      <c r="G131" s="335"/>
      <c r="H131" s="335" t="s">
        <v>762</v>
      </c>
      <c r="I131" s="335" t="s">
        <v>748</v>
      </c>
      <c r="J131" s="335">
        <v>20</v>
      </c>
      <c r="K131" s="357"/>
    </row>
    <row r="132" s="1" customFormat="1" ht="15" customHeight="1">
      <c r="B132" s="354"/>
      <c r="C132" s="335" t="s">
        <v>763</v>
      </c>
      <c r="D132" s="335"/>
      <c r="E132" s="335"/>
      <c r="F132" s="336" t="s">
        <v>752</v>
      </c>
      <c r="G132" s="335"/>
      <c r="H132" s="335" t="s">
        <v>764</v>
      </c>
      <c r="I132" s="335" t="s">
        <v>748</v>
      </c>
      <c r="J132" s="335">
        <v>20</v>
      </c>
      <c r="K132" s="357"/>
    </row>
    <row r="133" s="1" customFormat="1" ht="15" customHeight="1">
      <c r="B133" s="354"/>
      <c r="C133" s="309" t="s">
        <v>751</v>
      </c>
      <c r="D133" s="309"/>
      <c r="E133" s="309"/>
      <c r="F133" s="332" t="s">
        <v>752</v>
      </c>
      <c r="G133" s="309"/>
      <c r="H133" s="309" t="s">
        <v>786</v>
      </c>
      <c r="I133" s="309" t="s">
        <v>748</v>
      </c>
      <c r="J133" s="309">
        <v>50</v>
      </c>
      <c r="K133" s="357"/>
    </row>
    <row r="134" s="1" customFormat="1" ht="15" customHeight="1">
      <c r="B134" s="354"/>
      <c r="C134" s="309" t="s">
        <v>765</v>
      </c>
      <c r="D134" s="309"/>
      <c r="E134" s="309"/>
      <c r="F134" s="332" t="s">
        <v>752</v>
      </c>
      <c r="G134" s="309"/>
      <c r="H134" s="309" t="s">
        <v>786</v>
      </c>
      <c r="I134" s="309" t="s">
        <v>748</v>
      </c>
      <c r="J134" s="309">
        <v>50</v>
      </c>
      <c r="K134" s="357"/>
    </row>
    <row r="135" s="1" customFormat="1" ht="15" customHeight="1">
      <c r="B135" s="354"/>
      <c r="C135" s="309" t="s">
        <v>771</v>
      </c>
      <c r="D135" s="309"/>
      <c r="E135" s="309"/>
      <c r="F135" s="332" t="s">
        <v>752</v>
      </c>
      <c r="G135" s="309"/>
      <c r="H135" s="309" t="s">
        <v>786</v>
      </c>
      <c r="I135" s="309" t="s">
        <v>748</v>
      </c>
      <c r="J135" s="309">
        <v>50</v>
      </c>
      <c r="K135" s="357"/>
    </row>
    <row r="136" s="1" customFormat="1" ht="15" customHeight="1">
      <c r="B136" s="354"/>
      <c r="C136" s="309" t="s">
        <v>773</v>
      </c>
      <c r="D136" s="309"/>
      <c r="E136" s="309"/>
      <c r="F136" s="332" t="s">
        <v>752</v>
      </c>
      <c r="G136" s="309"/>
      <c r="H136" s="309" t="s">
        <v>786</v>
      </c>
      <c r="I136" s="309" t="s">
        <v>748</v>
      </c>
      <c r="J136" s="309">
        <v>50</v>
      </c>
      <c r="K136" s="357"/>
    </row>
    <row r="137" s="1" customFormat="1" ht="15" customHeight="1">
      <c r="B137" s="354"/>
      <c r="C137" s="309" t="s">
        <v>774</v>
      </c>
      <c r="D137" s="309"/>
      <c r="E137" s="309"/>
      <c r="F137" s="332" t="s">
        <v>752</v>
      </c>
      <c r="G137" s="309"/>
      <c r="H137" s="309" t="s">
        <v>799</v>
      </c>
      <c r="I137" s="309" t="s">
        <v>748</v>
      </c>
      <c r="J137" s="309">
        <v>255</v>
      </c>
      <c r="K137" s="357"/>
    </row>
    <row r="138" s="1" customFormat="1" ht="15" customHeight="1">
      <c r="B138" s="354"/>
      <c r="C138" s="309" t="s">
        <v>776</v>
      </c>
      <c r="D138" s="309"/>
      <c r="E138" s="309"/>
      <c r="F138" s="332" t="s">
        <v>746</v>
      </c>
      <c r="G138" s="309"/>
      <c r="H138" s="309" t="s">
        <v>800</v>
      </c>
      <c r="I138" s="309" t="s">
        <v>778</v>
      </c>
      <c r="J138" s="309"/>
      <c r="K138" s="357"/>
    </row>
    <row r="139" s="1" customFormat="1" ht="15" customHeight="1">
      <c r="B139" s="354"/>
      <c r="C139" s="309" t="s">
        <v>779</v>
      </c>
      <c r="D139" s="309"/>
      <c r="E139" s="309"/>
      <c r="F139" s="332" t="s">
        <v>746</v>
      </c>
      <c r="G139" s="309"/>
      <c r="H139" s="309" t="s">
        <v>801</v>
      </c>
      <c r="I139" s="309" t="s">
        <v>781</v>
      </c>
      <c r="J139" s="309"/>
      <c r="K139" s="357"/>
    </row>
    <row r="140" s="1" customFormat="1" ht="15" customHeight="1">
      <c r="B140" s="354"/>
      <c r="C140" s="309" t="s">
        <v>782</v>
      </c>
      <c r="D140" s="309"/>
      <c r="E140" s="309"/>
      <c r="F140" s="332" t="s">
        <v>746</v>
      </c>
      <c r="G140" s="309"/>
      <c r="H140" s="309" t="s">
        <v>782</v>
      </c>
      <c r="I140" s="309" t="s">
        <v>781</v>
      </c>
      <c r="J140" s="309"/>
      <c r="K140" s="357"/>
    </row>
    <row r="141" s="1" customFormat="1" ht="15" customHeight="1">
      <c r="B141" s="354"/>
      <c r="C141" s="309" t="s">
        <v>38</v>
      </c>
      <c r="D141" s="309"/>
      <c r="E141" s="309"/>
      <c r="F141" s="332" t="s">
        <v>746</v>
      </c>
      <c r="G141" s="309"/>
      <c r="H141" s="309" t="s">
        <v>802</v>
      </c>
      <c r="I141" s="309" t="s">
        <v>781</v>
      </c>
      <c r="J141" s="309"/>
      <c r="K141" s="357"/>
    </row>
    <row r="142" s="1" customFormat="1" ht="15" customHeight="1">
      <c r="B142" s="354"/>
      <c r="C142" s="309" t="s">
        <v>803</v>
      </c>
      <c r="D142" s="309"/>
      <c r="E142" s="309"/>
      <c r="F142" s="332" t="s">
        <v>746</v>
      </c>
      <c r="G142" s="309"/>
      <c r="H142" s="309" t="s">
        <v>804</v>
      </c>
      <c r="I142" s="309" t="s">
        <v>781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805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740</v>
      </c>
      <c r="D148" s="324"/>
      <c r="E148" s="324"/>
      <c r="F148" s="324" t="s">
        <v>741</v>
      </c>
      <c r="G148" s="325"/>
      <c r="H148" s="324" t="s">
        <v>54</v>
      </c>
      <c r="I148" s="324" t="s">
        <v>57</v>
      </c>
      <c r="J148" s="324" t="s">
        <v>742</v>
      </c>
      <c r="K148" s="323"/>
    </row>
    <row r="149" s="1" customFormat="1" ht="17.25" customHeight="1">
      <c r="B149" s="321"/>
      <c r="C149" s="326" t="s">
        <v>743</v>
      </c>
      <c r="D149" s="326"/>
      <c r="E149" s="326"/>
      <c r="F149" s="327" t="s">
        <v>744</v>
      </c>
      <c r="G149" s="328"/>
      <c r="H149" s="326"/>
      <c r="I149" s="326"/>
      <c r="J149" s="326" t="s">
        <v>745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749</v>
      </c>
      <c r="D151" s="309"/>
      <c r="E151" s="309"/>
      <c r="F151" s="362" t="s">
        <v>746</v>
      </c>
      <c r="G151" s="309"/>
      <c r="H151" s="361" t="s">
        <v>786</v>
      </c>
      <c r="I151" s="361" t="s">
        <v>748</v>
      </c>
      <c r="J151" s="361">
        <v>120</v>
      </c>
      <c r="K151" s="357"/>
    </row>
    <row r="152" s="1" customFormat="1" ht="15" customHeight="1">
      <c r="B152" s="334"/>
      <c r="C152" s="361" t="s">
        <v>795</v>
      </c>
      <c r="D152" s="309"/>
      <c r="E152" s="309"/>
      <c r="F152" s="362" t="s">
        <v>746</v>
      </c>
      <c r="G152" s="309"/>
      <c r="H152" s="361" t="s">
        <v>806</v>
      </c>
      <c r="I152" s="361" t="s">
        <v>748</v>
      </c>
      <c r="J152" s="361" t="s">
        <v>797</v>
      </c>
      <c r="K152" s="357"/>
    </row>
    <row r="153" s="1" customFormat="1" ht="15" customHeight="1">
      <c r="B153" s="334"/>
      <c r="C153" s="361" t="s">
        <v>83</v>
      </c>
      <c r="D153" s="309"/>
      <c r="E153" s="309"/>
      <c r="F153" s="362" t="s">
        <v>746</v>
      </c>
      <c r="G153" s="309"/>
      <c r="H153" s="361" t="s">
        <v>807</v>
      </c>
      <c r="I153" s="361" t="s">
        <v>748</v>
      </c>
      <c r="J153" s="361" t="s">
        <v>797</v>
      </c>
      <c r="K153" s="357"/>
    </row>
    <row r="154" s="1" customFormat="1" ht="15" customHeight="1">
      <c r="B154" s="334"/>
      <c r="C154" s="361" t="s">
        <v>751</v>
      </c>
      <c r="D154" s="309"/>
      <c r="E154" s="309"/>
      <c r="F154" s="362" t="s">
        <v>752</v>
      </c>
      <c r="G154" s="309"/>
      <c r="H154" s="361" t="s">
        <v>786</v>
      </c>
      <c r="I154" s="361" t="s">
        <v>748</v>
      </c>
      <c r="J154" s="361">
        <v>50</v>
      </c>
      <c r="K154" s="357"/>
    </row>
    <row r="155" s="1" customFormat="1" ht="15" customHeight="1">
      <c r="B155" s="334"/>
      <c r="C155" s="361" t="s">
        <v>754</v>
      </c>
      <c r="D155" s="309"/>
      <c r="E155" s="309"/>
      <c r="F155" s="362" t="s">
        <v>746</v>
      </c>
      <c r="G155" s="309"/>
      <c r="H155" s="361" t="s">
        <v>786</v>
      </c>
      <c r="I155" s="361" t="s">
        <v>756</v>
      </c>
      <c r="J155" s="361"/>
      <c r="K155" s="357"/>
    </row>
    <row r="156" s="1" customFormat="1" ht="15" customHeight="1">
      <c r="B156" s="334"/>
      <c r="C156" s="361" t="s">
        <v>765</v>
      </c>
      <c r="D156" s="309"/>
      <c r="E156" s="309"/>
      <c r="F156" s="362" t="s">
        <v>752</v>
      </c>
      <c r="G156" s="309"/>
      <c r="H156" s="361" t="s">
        <v>786</v>
      </c>
      <c r="I156" s="361" t="s">
        <v>748</v>
      </c>
      <c r="J156" s="361">
        <v>50</v>
      </c>
      <c r="K156" s="357"/>
    </row>
    <row r="157" s="1" customFormat="1" ht="15" customHeight="1">
      <c r="B157" s="334"/>
      <c r="C157" s="361" t="s">
        <v>773</v>
      </c>
      <c r="D157" s="309"/>
      <c r="E157" s="309"/>
      <c r="F157" s="362" t="s">
        <v>752</v>
      </c>
      <c r="G157" s="309"/>
      <c r="H157" s="361" t="s">
        <v>786</v>
      </c>
      <c r="I157" s="361" t="s">
        <v>748</v>
      </c>
      <c r="J157" s="361">
        <v>50</v>
      </c>
      <c r="K157" s="357"/>
    </row>
    <row r="158" s="1" customFormat="1" ht="15" customHeight="1">
      <c r="B158" s="334"/>
      <c r="C158" s="361" t="s">
        <v>771</v>
      </c>
      <c r="D158" s="309"/>
      <c r="E158" s="309"/>
      <c r="F158" s="362" t="s">
        <v>752</v>
      </c>
      <c r="G158" s="309"/>
      <c r="H158" s="361" t="s">
        <v>786</v>
      </c>
      <c r="I158" s="361" t="s">
        <v>748</v>
      </c>
      <c r="J158" s="361">
        <v>50</v>
      </c>
      <c r="K158" s="357"/>
    </row>
    <row r="159" s="1" customFormat="1" ht="15" customHeight="1">
      <c r="B159" s="334"/>
      <c r="C159" s="361" t="s">
        <v>94</v>
      </c>
      <c r="D159" s="309"/>
      <c r="E159" s="309"/>
      <c r="F159" s="362" t="s">
        <v>746</v>
      </c>
      <c r="G159" s="309"/>
      <c r="H159" s="361" t="s">
        <v>808</v>
      </c>
      <c r="I159" s="361" t="s">
        <v>748</v>
      </c>
      <c r="J159" s="361" t="s">
        <v>809</v>
      </c>
      <c r="K159" s="357"/>
    </row>
    <row r="160" s="1" customFormat="1" ht="15" customHeight="1">
      <c r="B160" s="334"/>
      <c r="C160" s="361" t="s">
        <v>810</v>
      </c>
      <c r="D160" s="309"/>
      <c r="E160" s="309"/>
      <c r="F160" s="362" t="s">
        <v>746</v>
      </c>
      <c r="G160" s="309"/>
      <c r="H160" s="361" t="s">
        <v>811</v>
      </c>
      <c r="I160" s="361" t="s">
        <v>781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812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740</v>
      </c>
      <c r="D166" s="324"/>
      <c r="E166" s="324"/>
      <c r="F166" s="324" t="s">
        <v>741</v>
      </c>
      <c r="G166" s="366"/>
      <c r="H166" s="367" t="s">
        <v>54</v>
      </c>
      <c r="I166" s="367" t="s">
        <v>57</v>
      </c>
      <c r="J166" s="324" t="s">
        <v>742</v>
      </c>
      <c r="K166" s="301"/>
    </row>
    <row r="167" s="1" customFormat="1" ht="17.25" customHeight="1">
      <c r="B167" s="302"/>
      <c r="C167" s="326" t="s">
        <v>743</v>
      </c>
      <c r="D167" s="326"/>
      <c r="E167" s="326"/>
      <c r="F167" s="327" t="s">
        <v>744</v>
      </c>
      <c r="G167" s="368"/>
      <c r="H167" s="369"/>
      <c r="I167" s="369"/>
      <c r="J167" s="326" t="s">
        <v>745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749</v>
      </c>
      <c r="D169" s="309"/>
      <c r="E169" s="309"/>
      <c r="F169" s="332" t="s">
        <v>746</v>
      </c>
      <c r="G169" s="309"/>
      <c r="H169" s="309" t="s">
        <v>786</v>
      </c>
      <c r="I169" s="309" t="s">
        <v>748</v>
      </c>
      <c r="J169" s="309">
        <v>120</v>
      </c>
      <c r="K169" s="357"/>
    </row>
    <row r="170" s="1" customFormat="1" ht="15" customHeight="1">
      <c r="B170" s="334"/>
      <c r="C170" s="309" t="s">
        <v>795</v>
      </c>
      <c r="D170" s="309"/>
      <c r="E170" s="309"/>
      <c r="F170" s="332" t="s">
        <v>746</v>
      </c>
      <c r="G170" s="309"/>
      <c r="H170" s="309" t="s">
        <v>796</v>
      </c>
      <c r="I170" s="309" t="s">
        <v>748</v>
      </c>
      <c r="J170" s="309" t="s">
        <v>797</v>
      </c>
      <c r="K170" s="357"/>
    </row>
    <row r="171" s="1" customFormat="1" ht="15" customHeight="1">
      <c r="B171" s="334"/>
      <c r="C171" s="309" t="s">
        <v>83</v>
      </c>
      <c r="D171" s="309"/>
      <c r="E171" s="309"/>
      <c r="F171" s="332" t="s">
        <v>746</v>
      </c>
      <c r="G171" s="309"/>
      <c r="H171" s="309" t="s">
        <v>813</v>
      </c>
      <c r="I171" s="309" t="s">
        <v>748</v>
      </c>
      <c r="J171" s="309" t="s">
        <v>797</v>
      </c>
      <c r="K171" s="357"/>
    </row>
    <row r="172" s="1" customFormat="1" ht="15" customHeight="1">
      <c r="B172" s="334"/>
      <c r="C172" s="309" t="s">
        <v>751</v>
      </c>
      <c r="D172" s="309"/>
      <c r="E172" s="309"/>
      <c r="F172" s="332" t="s">
        <v>752</v>
      </c>
      <c r="G172" s="309"/>
      <c r="H172" s="309" t="s">
        <v>813</v>
      </c>
      <c r="I172" s="309" t="s">
        <v>748</v>
      </c>
      <c r="J172" s="309">
        <v>50</v>
      </c>
      <c r="K172" s="357"/>
    </row>
    <row r="173" s="1" customFormat="1" ht="15" customHeight="1">
      <c r="B173" s="334"/>
      <c r="C173" s="309" t="s">
        <v>754</v>
      </c>
      <c r="D173" s="309"/>
      <c r="E173" s="309"/>
      <c r="F173" s="332" t="s">
        <v>746</v>
      </c>
      <c r="G173" s="309"/>
      <c r="H173" s="309" t="s">
        <v>813</v>
      </c>
      <c r="I173" s="309" t="s">
        <v>756</v>
      </c>
      <c r="J173" s="309"/>
      <c r="K173" s="357"/>
    </row>
    <row r="174" s="1" customFormat="1" ht="15" customHeight="1">
      <c r="B174" s="334"/>
      <c r="C174" s="309" t="s">
        <v>765</v>
      </c>
      <c r="D174" s="309"/>
      <c r="E174" s="309"/>
      <c r="F174" s="332" t="s">
        <v>752</v>
      </c>
      <c r="G174" s="309"/>
      <c r="H174" s="309" t="s">
        <v>813</v>
      </c>
      <c r="I174" s="309" t="s">
        <v>748</v>
      </c>
      <c r="J174" s="309">
        <v>50</v>
      </c>
      <c r="K174" s="357"/>
    </row>
    <row r="175" s="1" customFormat="1" ht="15" customHeight="1">
      <c r="B175" s="334"/>
      <c r="C175" s="309" t="s">
        <v>773</v>
      </c>
      <c r="D175" s="309"/>
      <c r="E175" s="309"/>
      <c r="F175" s="332" t="s">
        <v>752</v>
      </c>
      <c r="G175" s="309"/>
      <c r="H175" s="309" t="s">
        <v>813</v>
      </c>
      <c r="I175" s="309" t="s">
        <v>748</v>
      </c>
      <c r="J175" s="309">
        <v>50</v>
      </c>
      <c r="K175" s="357"/>
    </row>
    <row r="176" s="1" customFormat="1" ht="15" customHeight="1">
      <c r="B176" s="334"/>
      <c r="C176" s="309" t="s">
        <v>771</v>
      </c>
      <c r="D176" s="309"/>
      <c r="E176" s="309"/>
      <c r="F176" s="332" t="s">
        <v>752</v>
      </c>
      <c r="G176" s="309"/>
      <c r="H176" s="309" t="s">
        <v>813</v>
      </c>
      <c r="I176" s="309" t="s">
        <v>748</v>
      </c>
      <c r="J176" s="309">
        <v>50</v>
      </c>
      <c r="K176" s="357"/>
    </row>
    <row r="177" s="1" customFormat="1" ht="15" customHeight="1">
      <c r="B177" s="334"/>
      <c r="C177" s="309" t="s">
        <v>108</v>
      </c>
      <c r="D177" s="309"/>
      <c r="E177" s="309"/>
      <c r="F177" s="332" t="s">
        <v>746</v>
      </c>
      <c r="G177" s="309"/>
      <c r="H177" s="309" t="s">
        <v>814</v>
      </c>
      <c r="I177" s="309" t="s">
        <v>815</v>
      </c>
      <c r="J177" s="309"/>
      <c r="K177" s="357"/>
    </row>
    <row r="178" s="1" customFormat="1" ht="15" customHeight="1">
      <c r="B178" s="334"/>
      <c r="C178" s="309" t="s">
        <v>57</v>
      </c>
      <c r="D178" s="309"/>
      <c r="E178" s="309"/>
      <c r="F178" s="332" t="s">
        <v>746</v>
      </c>
      <c r="G178" s="309"/>
      <c r="H178" s="309" t="s">
        <v>816</v>
      </c>
      <c r="I178" s="309" t="s">
        <v>817</v>
      </c>
      <c r="J178" s="309">
        <v>1</v>
      </c>
      <c r="K178" s="357"/>
    </row>
    <row r="179" s="1" customFormat="1" ht="15" customHeight="1">
      <c r="B179" s="334"/>
      <c r="C179" s="309" t="s">
        <v>53</v>
      </c>
      <c r="D179" s="309"/>
      <c r="E179" s="309"/>
      <c r="F179" s="332" t="s">
        <v>746</v>
      </c>
      <c r="G179" s="309"/>
      <c r="H179" s="309" t="s">
        <v>818</v>
      </c>
      <c r="I179" s="309" t="s">
        <v>748</v>
      </c>
      <c r="J179" s="309">
        <v>20</v>
      </c>
      <c r="K179" s="357"/>
    </row>
    <row r="180" s="1" customFormat="1" ht="15" customHeight="1">
      <c r="B180" s="334"/>
      <c r="C180" s="309" t="s">
        <v>54</v>
      </c>
      <c r="D180" s="309"/>
      <c r="E180" s="309"/>
      <c r="F180" s="332" t="s">
        <v>746</v>
      </c>
      <c r="G180" s="309"/>
      <c r="H180" s="309" t="s">
        <v>819</v>
      </c>
      <c r="I180" s="309" t="s">
        <v>748</v>
      </c>
      <c r="J180" s="309">
        <v>255</v>
      </c>
      <c r="K180" s="357"/>
    </row>
    <row r="181" s="1" customFormat="1" ht="15" customHeight="1">
      <c r="B181" s="334"/>
      <c r="C181" s="309" t="s">
        <v>109</v>
      </c>
      <c r="D181" s="309"/>
      <c r="E181" s="309"/>
      <c r="F181" s="332" t="s">
        <v>746</v>
      </c>
      <c r="G181" s="309"/>
      <c r="H181" s="309" t="s">
        <v>710</v>
      </c>
      <c r="I181" s="309" t="s">
        <v>748</v>
      </c>
      <c r="J181" s="309">
        <v>10</v>
      </c>
      <c r="K181" s="357"/>
    </row>
    <row r="182" s="1" customFormat="1" ht="15" customHeight="1">
      <c r="B182" s="334"/>
      <c r="C182" s="309" t="s">
        <v>110</v>
      </c>
      <c r="D182" s="309"/>
      <c r="E182" s="309"/>
      <c r="F182" s="332" t="s">
        <v>746</v>
      </c>
      <c r="G182" s="309"/>
      <c r="H182" s="309" t="s">
        <v>820</v>
      </c>
      <c r="I182" s="309" t="s">
        <v>781</v>
      </c>
      <c r="J182" s="309"/>
      <c r="K182" s="357"/>
    </row>
    <row r="183" s="1" customFormat="1" ht="15" customHeight="1">
      <c r="B183" s="334"/>
      <c r="C183" s="309" t="s">
        <v>821</v>
      </c>
      <c r="D183" s="309"/>
      <c r="E183" s="309"/>
      <c r="F183" s="332" t="s">
        <v>746</v>
      </c>
      <c r="G183" s="309"/>
      <c r="H183" s="309" t="s">
        <v>822</v>
      </c>
      <c r="I183" s="309" t="s">
        <v>781</v>
      </c>
      <c r="J183" s="309"/>
      <c r="K183" s="357"/>
    </row>
    <row r="184" s="1" customFormat="1" ht="15" customHeight="1">
      <c r="B184" s="334"/>
      <c r="C184" s="309" t="s">
        <v>810</v>
      </c>
      <c r="D184" s="309"/>
      <c r="E184" s="309"/>
      <c r="F184" s="332" t="s">
        <v>746</v>
      </c>
      <c r="G184" s="309"/>
      <c r="H184" s="309" t="s">
        <v>823</v>
      </c>
      <c r="I184" s="309" t="s">
        <v>781</v>
      </c>
      <c r="J184" s="309"/>
      <c r="K184" s="357"/>
    </row>
    <row r="185" s="1" customFormat="1" ht="15" customHeight="1">
      <c r="B185" s="334"/>
      <c r="C185" s="309" t="s">
        <v>112</v>
      </c>
      <c r="D185" s="309"/>
      <c r="E185" s="309"/>
      <c r="F185" s="332" t="s">
        <v>752</v>
      </c>
      <c r="G185" s="309"/>
      <c r="H185" s="309" t="s">
        <v>824</v>
      </c>
      <c r="I185" s="309" t="s">
        <v>748</v>
      </c>
      <c r="J185" s="309">
        <v>50</v>
      </c>
      <c r="K185" s="357"/>
    </row>
    <row r="186" s="1" customFormat="1" ht="15" customHeight="1">
      <c r="B186" s="334"/>
      <c r="C186" s="309" t="s">
        <v>825</v>
      </c>
      <c r="D186" s="309"/>
      <c r="E186" s="309"/>
      <c r="F186" s="332" t="s">
        <v>752</v>
      </c>
      <c r="G186" s="309"/>
      <c r="H186" s="309" t="s">
        <v>826</v>
      </c>
      <c r="I186" s="309" t="s">
        <v>827</v>
      </c>
      <c r="J186" s="309"/>
      <c r="K186" s="357"/>
    </row>
    <row r="187" s="1" customFormat="1" ht="15" customHeight="1">
      <c r="B187" s="334"/>
      <c r="C187" s="309" t="s">
        <v>828</v>
      </c>
      <c r="D187" s="309"/>
      <c r="E187" s="309"/>
      <c r="F187" s="332" t="s">
        <v>752</v>
      </c>
      <c r="G187" s="309"/>
      <c r="H187" s="309" t="s">
        <v>829</v>
      </c>
      <c r="I187" s="309" t="s">
        <v>827</v>
      </c>
      <c r="J187" s="309"/>
      <c r="K187" s="357"/>
    </row>
    <row r="188" s="1" customFormat="1" ht="15" customHeight="1">
      <c r="B188" s="334"/>
      <c r="C188" s="309" t="s">
        <v>830</v>
      </c>
      <c r="D188" s="309"/>
      <c r="E188" s="309"/>
      <c r="F188" s="332" t="s">
        <v>752</v>
      </c>
      <c r="G188" s="309"/>
      <c r="H188" s="309" t="s">
        <v>831</v>
      </c>
      <c r="I188" s="309" t="s">
        <v>827</v>
      </c>
      <c r="J188" s="309"/>
      <c r="K188" s="357"/>
    </row>
    <row r="189" s="1" customFormat="1" ht="15" customHeight="1">
      <c r="B189" s="334"/>
      <c r="C189" s="370" t="s">
        <v>832</v>
      </c>
      <c r="D189" s="309"/>
      <c r="E189" s="309"/>
      <c r="F189" s="332" t="s">
        <v>752</v>
      </c>
      <c r="G189" s="309"/>
      <c r="H189" s="309" t="s">
        <v>833</v>
      </c>
      <c r="I189" s="309" t="s">
        <v>834</v>
      </c>
      <c r="J189" s="371" t="s">
        <v>835</v>
      </c>
      <c r="K189" s="357"/>
    </row>
    <row r="190" s="1" customFormat="1" ht="15" customHeight="1">
      <c r="B190" s="334"/>
      <c r="C190" s="370" t="s">
        <v>42</v>
      </c>
      <c r="D190" s="309"/>
      <c r="E190" s="309"/>
      <c r="F190" s="332" t="s">
        <v>746</v>
      </c>
      <c r="G190" s="309"/>
      <c r="H190" s="306" t="s">
        <v>836</v>
      </c>
      <c r="I190" s="309" t="s">
        <v>837</v>
      </c>
      <c r="J190" s="309"/>
      <c r="K190" s="357"/>
    </row>
    <row r="191" s="1" customFormat="1" ht="15" customHeight="1">
      <c r="B191" s="334"/>
      <c r="C191" s="370" t="s">
        <v>838</v>
      </c>
      <c r="D191" s="309"/>
      <c r="E191" s="309"/>
      <c r="F191" s="332" t="s">
        <v>746</v>
      </c>
      <c r="G191" s="309"/>
      <c r="H191" s="309" t="s">
        <v>839</v>
      </c>
      <c r="I191" s="309" t="s">
        <v>781</v>
      </c>
      <c r="J191" s="309"/>
      <c r="K191" s="357"/>
    </row>
    <row r="192" s="1" customFormat="1" ht="15" customHeight="1">
      <c r="B192" s="334"/>
      <c r="C192" s="370" t="s">
        <v>840</v>
      </c>
      <c r="D192" s="309"/>
      <c r="E192" s="309"/>
      <c r="F192" s="332" t="s">
        <v>746</v>
      </c>
      <c r="G192" s="309"/>
      <c r="H192" s="309" t="s">
        <v>841</v>
      </c>
      <c r="I192" s="309" t="s">
        <v>781</v>
      </c>
      <c r="J192" s="309"/>
      <c r="K192" s="357"/>
    </row>
    <row r="193" s="1" customFormat="1" ht="15" customHeight="1">
      <c r="B193" s="334"/>
      <c r="C193" s="370" t="s">
        <v>842</v>
      </c>
      <c r="D193" s="309"/>
      <c r="E193" s="309"/>
      <c r="F193" s="332" t="s">
        <v>752</v>
      </c>
      <c r="G193" s="309"/>
      <c r="H193" s="309" t="s">
        <v>843</v>
      </c>
      <c r="I193" s="309" t="s">
        <v>781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844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845</v>
      </c>
      <c r="D200" s="373"/>
      <c r="E200" s="373"/>
      <c r="F200" s="373" t="s">
        <v>846</v>
      </c>
      <c r="G200" s="374"/>
      <c r="H200" s="373" t="s">
        <v>847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837</v>
      </c>
      <c r="D202" s="309"/>
      <c r="E202" s="309"/>
      <c r="F202" s="332" t="s">
        <v>43</v>
      </c>
      <c r="G202" s="309"/>
      <c r="H202" s="309" t="s">
        <v>848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44</v>
      </c>
      <c r="G203" s="309"/>
      <c r="H203" s="309" t="s">
        <v>849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47</v>
      </c>
      <c r="G204" s="309"/>
      <c r="H204" s="309" t="s">
        <v>850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45</v>
      </c>
      <c r="G205" s="309"/>
      <c r="H205" s="309" t="s">
        <v>851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46</v>
      </c>
      <c r="G206" s="309"/>
      <c r="H206" s="309" t="s">
        <v>852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793</v>
      </c>
      <c r="D208" s="309"/>
      <c r="E208" s="309"/>
      <c r="F208" s="332" t="s">
        <v>78</v>
      </c>
      <c r="G208" s="309"/>
      <c r="H208" s="309" t="s">
        <v>853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689</v>
      </c>
      <c r="G209" s="309"/>
      <c r="H209" s="309" t="s">
        <v>690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687</v>
      </c>
      <c r="G210" s="309"/>
      <c r="H210" s="309" t="s">
        <v>854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691</v>
      </c>
      <c r="G211" s="370"/>
      <c r="H211" s="361" t="s">
        <v>692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693</v>
      </c>
      <c r="G212" s="370"/>
      <c r="H212" s="361" t="s">
        <v>855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817</v>
      </c>
      <c r="D214" s="309"/>
      <c r="E214" s="309"/>
      <c r="F214" s="332">
        <v>1</v>
      </c>
      <c r="G214" s="370"/>
      <c r="H214" s="361" t="s">
        <v>856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857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858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859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VZDALEN\user</dc:creator>
  <cp:lastModifiedBy>VZDALEN\user</cp:lastModifiedBy>
  <dcterms:created xsi:type="dcterms:W3CDTF">2023-03-10T09:32:27Z</dcterms:created>
  <dcterms:modified xsi:type="dcterms:W3CDTF">2023-03-10T09:32:31Z</dcterms:modified>
</cp:coreProperties>
</file>