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PRÁCE\Podivín\Polní cesty 2022\"/>
    </mc:Choice>
  </mc:AlternateContent>
  <bookViews>
    <workbookView xWindow="0" yWindow="0" windowWidth="0" windowHeight="0"/>
  </bookViews>
  <sheets>
    <sheet name="Rekapitulace stavby" sheetId="1" r:id="rId1"/>
    <sheet name="1 - V44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V44'!$C$125:$K$164</definedName>
    <definedName name="_xlnm.Print_Area" localSheetId="1">'1 - V44'!$C$4:$J$76,'1 - V44'!$C$82:$J$107,'1 - V44'!$C$113:$J$164</definedName>
    <definedName name="_xlnm.Print_Titles" localSheetId="1">'1 - V44'!$125:$125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R152"/>
  <c r="P153"/>
  <c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91"/>
  <c r="J20"/>
  <c r="J18"/>
  <c r="E18"/>
  <c r="F123"/>
  <c r="J17"/>
  <c r="J15"/>
  <c r="E15"/>
  <c r="F122"/>
  <c r="J14"/>
  <c r="J12"/>
  <c r="J89"/>
  <c r="E7"/>
  <c r="E116"/>
  <c i="1" r="L90"/>
  <c r="AM90"/>
  <c r="AM89"/>
  <c r="L89"/>
  <c r="AM87"/>
  <c r="L87"/>
  <c r="L85"/>
  <c r="L84"/>
  <c i="2" r="BK161"/>
  <c r="BK157"/>
  <c r="J154"/>
  <c r="J150"/>
  <c r="J143"/>
  <c r="BK138"/>
  <c r="J134"/>
  <c r="J164"/>
  <c r="BK160"/>
  <c r="BK154"/>
  <c r="J147"/>
  <c r="BK141"/>
  <c r="BK136"/>
  <c r="BK129"/>
  <c r="BK164"/>
  <c r="J160"/>
  <c r="J155"/>
  <c r="BK147"/>
  <c r="J142"/>
  <c r="J136"/>
  <c r="BK131"/>
  <c r="J129"/>
  <c r="J163"/>
  <c r="J158"/>
  <c r="BK155"/>
  <c r="BK150"/>
  <c r="BK143"/>
  <c r="J138"/>
  <c r="J131"/>
  <c r="BK163"/>
  <c r="BK158"/>
  <c r="J153"/>
  <c r="J145"/>
  <c r="J141"/>
  <c r="BK134"/>
  <c r="BK132"/>
  <c i="1" r="AS94"/>
  <c i="2" r="J161"/>
  <c r="J157"/>
  <c r="BK153"/>
  <c r="BK145"/>
  <c r="BK142"/>
  <c r="J132"/>
  <c l="1" r="R128"/>
  <c r="BK128"/>
  <c r="J128"/>
  <c r="J98"/>
  <c r="P128"/>
  <c r="P127"/>
  <c r="P126"/>
  <c i="1" r="AU95"/>
  <c i="2" r="T128"/>
  <c r="T127"/>
  <c r="BK140"/>
  <c r="J140"/>
  <c r="J100"/>
  <c r="P140"/>
  <c r="R140"/>
  <c r="T140"/>
  <c r="BK152"/>
  <c r="J152"/>
  <c r="J103"/>
  <c r="P152"/>
  <c r="P151"/>
  <c r="T152"/>
  <c r="BK156"/>
  <c r="J156"/>
  <c r="J104"/>
  <c r="P156"/>
  <c r="R156"/>
  <c r="R151"/>
  <c r="T156"/>
  <c r="BK159"/>
  <c r="J159"/>
  <c r="J105"/>
  <c r="P159"/>
  <c r="R159"/>
  <c r="T159"/>
  <c r="BK162"/>
  <c r="J162"/>
  <c r="J106"/>
  <c r="P162"/>
  <c r="R162"/>
  <c r="T162"/>
  <c r="BK137"/>
  <c r="J137"/>
  <c r="J99"/>
  <c r="BK149"/>
  <c r="J149"/>
  <c r="J101"/>
  <c r="E85"/>
  <c r="F91"/>
  <c r="F92"/>
  <c r="J120"/>
  <c r="J122"/>
  <c r="J123"/>
  <c r="BE131"/>
  <c r="BE132"/>
  <c r="BE136"/>
  <c r="BE138"/>
  <c r="BE141"/>
  <c r="BE142"/>
  <c r="BE143"/>
  <c r="BE150"/>
  <c r="BE153"/>
  <c r="BE155"/>
  <c r="BE157"/>
  <c r="BE158"/>
  <c r="BE129"/>
  <c r="BE134"/>
  <c r="BE145"/>
  <c r="BE147"/>
  <c r="BE154"/>
  <c r="BE160"/>
  <c r="BE161"/>
  <c r="BE163"/>
  <c r="BE164"/>
  <c r="J34"/>
  <c i="1" r="AW95"/>
  <c i="2" r="F37"/>
  <c i="1" r="BD95"/>
  <c r="BD94"/>
  <c r="W33"/>
  <c r="AU94"/>
  <c i="2" r="F36"/>
  <c i="1" r="BC95"/>
  <c r="BC94"/>
  <c r="W32"/>
  <c i="2" r="F34"/>
  <c i="1" r="BA95"/>
  <c r="BA94"/>
  <c r="AW94"/>
  <c r="AK30"/>
  <c i="2" r="F35"/>
  <c i="1" r="BB95"/>
  <c r="BB94"/>
  <c r="W31"/>
  <c i="2" l="1" r="T151"/>
  <c r="T126"/>
  <c r="R127"/>
  <c r="R126"/>
  <c r="BK127"/>
  <c r="J127"/>
  <c r="J97"/>
  <c r="BK151"/>
  <c r="J151"/>
  <c r="J102"/>
  <c i="1" r="AY94"/>
  <c r="AX94"/>
  <c i="2" r="J33"/>
  <c i="1" r="AV95"/>
  <c r="AT95"/>
  <c r="W30"/>
  <c i="2" r="F33"/>
  <c i="1" r="AZ95"/>
  <c r="AZ94"/>
  <c r="W29"/>
  <c i="2" l="1" r="BK126"/>
  <c r="J126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<sst xmlns="http://schemas.openxmlformats.org/spreadsheetml/2006/main">
  <si>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</si>
  <si>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</si>
  <si>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</si>
  <si>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</si>
  <si>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</si>
  <si>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{aadaf66f-5353-44ea-b1bc-379a1aa492df}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</si>
  <si>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</si>
  <si>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</si>
  <si>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</si>
  <si>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</si>
  <si>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</si>
  <si>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</si>
  <si>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</si>
  <si>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</si>
  <si>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</si>
  <si>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</si>
  <si>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</si>
  <si>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PODIVÍN - Polní cesty V44</t>
  </si>
  <si>
    <t>KSO:</t>
  </si>
  <si>
    <t>CC-CZ:</t>
  </si>
  <si>
    <t>Místo:</t>
  </si>
  <si>
    <t>Podivín</t>
  </si>
  <si>
    <t>Datum:</t>
  </si>
  <si>
    <t>21. 6. 2022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</si>
  <si>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</si>
  <si>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</si>
  <si>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</si>
  <si>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</si>
  <si>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</si>
  <si>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</si>
  <si>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</si>
  <si>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</si>
  <si>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</si>
  <si>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</si>
  <si>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</si>
  <si>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</si>
  <si>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</si>
  <si>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</si>
  <si>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</si>
  <si>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</si>
  <si>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</si>
  <si>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</si>
  <si>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</si>
  <si>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</si>
  <si>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</si>
  <si>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</si>
  <si>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</si>
  <si>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</si>
  <si>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</si>
  <si>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</si>
  <si>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</si>
  <si>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</si>
  <si>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</si>
  <si>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</si>
  <si>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</si>
  <si>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</si>
  <si>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</si>
  <si>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</si>
  <si>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</si>
  <si>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</si>
  <si>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</si>
  <si>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</si>
  <si>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</si>
  <si>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</si>
  <si>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</si>
  <si>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</si>
  <si>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</si>
  <si>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</si>
  <si>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</si>
  <si>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</si>
  <si>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</si>
  <si>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</si>
  <si>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</si>
  <si>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</si>
  <si>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</si>
  <si>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</si>
  <si>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</si>
  <si>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</si>
  <si>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</si>
  <si>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</si>
  <si>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V44</t>
  </si>
  <si>
    <t>STA</t>
  </si>
  <si>
    <t>{19402068-9d61-484b-b2c1-75e8e3409190}</t>
  </si>
  <si>
    <t>2</t>
  </si>
  <si>
    <t>KRYCÍ LIST SOUPISU PRACÍ</t>
  </si>
  <si>
    <t>Objekt:</t>
  </si>
  <si>
    <t>1 - V44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</si>
  <si>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</si>
  <si>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</si>
  <si>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</si>
  <si>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</si>
  <si>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</si>
  <si>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</si>
  <si>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</si>
  <si>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</si>
  <si>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</si>
  <si>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</si>
  <si>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</si>
  <si>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</si>
  <si>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</si>
  <si>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</si>
  <si>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</si>
  <si>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</si>
  <si>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</si>
  <si>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</si>
  <si>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</si>
  <si>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</si>
  <si>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</si>
  <si>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</si>
  <si>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</si>
  <si>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</si>
  <si>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</si>
  <si>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</si>
  <si>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</si>
  <si>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</si>
  <si>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</si>
  <si>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</si>
  <si>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</si>
  <si>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</si>
  <si>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</si>
  <si>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181151312</t>
  </si>
  <si>
    <t>Plošná úprava terénu přes 500 m2 zemina skupiny 1 až 4 nerovnosti přes 50 do 100 mm ve svahu přes 1:5 do 1:2</t>
  </si>
  <si>
    <t>m2</t>
  </si>
  <si>
    <t>4</t>
  </si>
  <si>
    <t>2119681560</t>
  </si>
  <si>
    <t>VV</t>
  </si>
  <si>
    <t>338+340</t>
  </si>
  <si>
    <t>181411122</t>
  </si>
  <si>
    <t>Založení lučního trávníku výsevem pl do 1000 m2 ve svahu přes 1:5 do 1:2</t>
  </si>
  <si>
    <t>58447209</t>
  </si>
  <si>
    <t>3</t>
  </si>
  <si>
    <t>M</t>
  </si>
  <si>
    <t>00572470</t>
  </si>
  <si>
    <t>osivo směs travní univerzál</t>
  </si>
  <si>
    <t>kg</t>
  </si>
  <si>
    <t>8</t>
  </si>
  <si>
    <t>-1603159477</t>
  </si>
  <si>
    <t>678*0,02 'Přepočtené koeficientem množství</t>
  </si>
  <si>
    <t>181951112</t>
  </si>
  <si>
    <t>Úprava pláně v hornině třídy těžitelnosti I skupiny 1 až 3 se zhutněním strojně</t>
  </si>
  <si>
    <t>218181735</t>
  </si>
  <si>
    <t>1188*1,15 'Přepočtené koeficientem množství</t>
  </si>
  <si>
    <t>5</t>
  </si>
  <si>
    <t>182211121</t>
  </si>
  <si>
    <t>Svahování násypů ručně</t>
  </si>
  <si>
    <t>1181709378</t>
  </si>
  <si>
    <t>Svislé a kompletní konstrukce</t>
  </si>
  <si>
    <t>6</t>
  </si>
  <si>
    <t>348951251</t>
  </si>
  <si>
    <t>Osazení oplocení lesních kultur výšky do 1,5 m s drátěným pletivem</t>
  </si>
  <si>
    <t>m</t>
  </si>
  <si>
    <t>-1947641674</t>
  </si>
  <si>
    <t>"směrový posun mimo trasy polní cesty - demontáž a montáž"32</t>
  </si>
  <si>
    <t>Komunikace pozemní</t>
  </si>
  <si>
    <t>7</t>
  </si>
  <si>
    <t>561041211</t>
  </si>
  <si>
    <t>Zřízení podkladu ze zeminy upravené cementem s přísadou zeolitů, minerálů tl přes 250 do 300 mmpl do 1000 m2</t>
  </si>
  <si>
    <t>419596989</t>
  </si>
  <si>
    <t>58522110</t>
  </si>
  <si>
    <t>cement portlandský směsný CEM II 42,5MPa</t>
  </si>
  <si>
    <t>t</t>
  </si>
  <si>
    <t>1066750525</t>
  </si>
  <si>
    <t>9</t>
  </si>
  <si>
    <t>564932111</t>
  </si>
  <si>
    <t>Podklad z mechanicky zpevněného kameniva MZK tl 100 mm</t>
  </si>
  <si>
    <t>232182277</t>
  </si>
  <si>
    <t>"dle výpočtu CAD"1188</t>
  </si>
  <si>
    <t>10</t>
  </si>
  <si>
    <t>566201111</t>
  </si>
  <si>
    <t>Úprava krytu z kameniva drceného pro nový kryt s doplněním kameniva drceného do 0,04 m3/m2</t>
  </si>
  <si>
    <t>-1863835267</t>
  </si>
  <si>
    <t>"dle výpočtu CAD, 0,03 m3/m2"1188</t>
  </si>
  <si>
    <t>11</t>
  </si>
  <si>
    <t>566501111</t>
  </si>
  <si>
    <t>Úprava krytu z kameniva drceného pro nový kryt s doplněním kameniva drceného přes 0,08 do 0,15 m3/m2</t>
  </si>
  <si>
    <t>1685386834</t>
  </si>
  <si>
    <t>"dle výpočtu CAD, 0,15m3/m2"1188</t>
  </si>
  <si>
    <t>998</t>
  </si>
  <si>
    <t>Přesun hmot</t>
  </si>
  <si>
    <t>998225111</t>
  </si>
  <si>
    <t>Přesun hmot pro pozemní komunikace s krytem z kamene, monolitickým betonovým nebo živičným</t>
  </si>
  <si>
    <t>1173473883</t>
  </si>
  <si>
    <t>VRN</t>
  </si>
  <si>
    <t>Vedlejší rozpočtové náklady</t>
  </si>
  <si>
    <t>VRN1</t>
  </si>
  <si>
    <t>Průzkumné, geodetické a projektové práce</t>
  </si>
  <si>
    <t>13</t>
  </si>
  <si>
    <t>011303000</t>
  </si>
  <si>
    <t>Archeologická činnost</t>
  </si>
  <si>
    <t>kpl</t>
  </si>
  <si>
    <t>1024</t>
  </si>
  <si>
    <t>-1358991163</t>
  </si>
  <si>
    <t>14</t>
  </si>
  <si>
    <t>013002000</t>
  </si>
  <si>
    <t>Vytyčení stavby</t>
  </si>
  <si>
    <t>301163593</t>
  </si>
  <si>
    <t>15</t>
  </si>
  <si>
    <t>200</t>
  </si>
  <si>
    <t>Geodetické zaměření dokončeného díla</t>
  </si>
  <si>
    <t>-693819422</t>
  </si>
  <si>
    <t>VRN3</t>
  </si>
  <si>
    <t>Zařízení staveniště</t>
  </si>
  <si>
    <t>16</t>
  </si>
  <si>
    <t>030001000</t>
  </si>
  <si>
    <t>Zařízení staveniště - zřízení + provoz + dostranění (oplcení, zábrana, skladovací plochy a objekty, mobilní buňky, apod.)</t>
  </si>
  <si>
    <t>1570849431</t>
  </si>
  <si>
    <t>17</t>
  </si>
  <si>
    <t>035002000</t>
  </si>
  <si>
    <t>Užívání veřejných ploch a prostranství (Náklady a poplatky spojené s užíváním veřejných ploch a prostranství, pokud jsou stavebními pracemi nebo souvisejícími činnostmi dotčeny</t>
  </si>
  <si>
    <t>606885454</t>
  </si>
  <si>
    <t>VRN4</t>
  </si>
  <si>
    <t>Inženýrská činnost</t>
  </si>
  <si>
    <t>18</t>
  </si>
  <si>
    <t>043002000</t>
  </si>
  <si>
    <t>Kontrolní zkoušky (statická zatěžovací zkouška podloží - 2x atd.)</t>
  </si>
  <si>
    <t>-1947106532</t>
  </si>
  <si>
    <t>19</t>
  </si>
  <si>
    <t>045002000</t>
  </si>
  <si>
    <t>Dokumentace skutečného provedení stavby</t>
  </si>
  <si>
    <t>1720807672</t>
  </si>
  <si>
    <t>VRN7</t>
  </si>
  <si>
    <t>Provozní vlivy</t>
  </si>
  <si>
    <t>20</t>
  </si>
  <si>
    <t>072002000</t>
  </si>
  <si>
    <t>Dočasná dopravní opatření</t>
  </si>
  <si>
    <t>208352350</t>
  </si>
  <si>
    <t>079002000</t>
  </si>
  <si>
    <t>Náklady na informační tabuli (1ks plastové tabule A2, polep plast. fólií, odolné povětrnostním vlivům, na ocelovém rámu a ocelových sloupcích)</t>
  </si>
  <si>
    <t>-2109227130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</si>
</sst>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2024/05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PODIVÍN - Polní cesty V44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Podivín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21. 6. 2022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73</v>
      </c>
      <c r="BT94" s="115" t="s">
        <v>74</v>
      </c>
      <c r="BU94" s="116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16.5" customHeight="1">
      <c r="A95" s="117" t="s">
        <v>78</v>
      </c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80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'1 - V44'!J30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81</v>
      </c>
      <c r="AR95" s="124"/>
      <c r="AS95" s="125">
        <v>0</v>
      </c>
      <c r="AT95" s="126">
        <f>ROUND(SUM(AV95:AW95),2)</f>
        <v>0</v>
      </c>
      <c r="AU95" s="127">
        <f>'1 - V44'!P126</f>
        <v>0</v>
      </c>
      <c r="AV95" s="126">
        <f>'1 - V44'!J33</f>
        <v>0</v>
      </c>
      <c r="AW95" s="126">
        <f>'1 - V44'!J34</f>
        <v>0</v>
      </c>
      <c r="AX95" s="126">
        <f>'1 - V44'!J35</f>
        <v>0</v>
      </c>
      <c r="AY95" s="126">
        <f>'1 - V44'!J36</f>
        <v>0</v>
      </c>
      <c r="AZ95" s="126">
        <f>'1 - V44'!F33</f>
        <v>0</v>
      </c>
      <c r="BA95" s="126">
        <f>'1 - V44'!F34</f>
        <v>0</v>
      </c>
      <c r="BB95" s="126">
        <f>'1 - V44'!F35</f>
        <v>0</v>
      </c>
      <c r="BC95" s="126">
        <f>'1 - V44'!F36</f>
        <v>0</v>
      </c>
      <c r="BD95" s="128">
        <f>'1 - V44'!F37</f>
        <v>0</v>
      </c>
      <c r="BE95" s="7"/>
      <c r="BT95" s="129" t="s">
        <v>79</v>
      </c>
      <c r="BV95" s="129" t="s">
        <v>76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R8NEgl/xUPzZlkD6fiW+PzYJCNTSXkSZTT19OxmQXes3khyduuHFrwHpva7/qMz0j4g3F+F+ir7kEV3FHZMJDA==" hashValue="u9KWVFD9xrrdnyYFn3g236XhQcpd6NMVQfQshZ4As4oYLHmOjJsTIbYU4rycDFiWQUAR0iDGhsp2xwUC5L6tG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V44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83</v>
      </c>
    </row>
    <row r="4" s="1" customFormat="1" ht="24.96" customHeight="1">
      <c r="B4" s="18"/>
      <c r="D4" s="132" t="s">
        <v>84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16.5" customHeight="1">
      <c r="B7" s="18"/>
      <c r="E7" s="135" t="str">
        <f>'Rekapitulace stavby'!K6</f>
        <v>PODIVÍN - Polní cesty V44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85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21</v>
      </c>
      <c r="G12" s="36"/>
      <c r="H12" s="36"/>
      <c r="I12" s="134" t="s">
        <v>22</v>
      </c>
      <c r="J12" s="138" t="str">
        <f>'Rekapitulace stavby'!AN8</f>
        <v>21. 6. 2022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27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28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30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27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32</v>
      </c>
      <c r="E23" s="36"/>
      <c r="F23" s="36"/>
      <c r="G23" s="36"/>
      <c r="H23" s="36"/>
      <c r="I23" s="134" t="s">
        <v>25</v>
      </c>
      <c r="J23" s="137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4" t="s">
        <v>27</v>
      </c>
      <c r="J24" s="137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4" t="s">
        <v>34</v>
      </c>
      <c r="E30" s="36"/>
      <c r="F30" s="36"/>
      <c r="G30" s="36"/>
      <c r="H30" s="36"/>
      <c r="I30" s="36"/>
      <c r="J30" s="145">
        <f>ROUND(J126,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3"/>
      <c r="E31" s="143"/>
      <c r="F31" s="143"/>
      <c r="G31" s="143"/>
      <c r="H31" s="143"/>
      <c r="I31" s="143"/>
      <c r="J31" s="143"/>
      <c r="K31" s="143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6" t="s">
        <v>36</v>
      </c>
      <c r="G32" s="36"/>
      <c r="H32" s="36"/>
      <c r="I32" s="146" t="s">
        <v>35</v>
      </c>
      <c r="J32" s="146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38</v>
      </c>
      <c r="E33" s="134" t="s">
        <v>39</v>
      </c>
      <c r="F33" s="148">
        <f>ROUND((SUM(BE126:BE164)),  2)</f>
        <v>0</v>
      </c>
      <c r="G33" s="36"/>
      <c r="H33" s="36"/>
      <c r="I33" s="149">
        <v>0.20999999999999999</v>
      </c>
      <c r="J33" s="148">
        <f>ROUND(((SUM(BE126:BE164))*I33),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4" t="s">
        <v>40</v>
      </c>
      <c r="F34" s="148">
        <f>ROUND((SUM(BF126:BF164)),  2)</f>
        <v>0</v>
      </c>
      <c r="G34" s="36"/>
      <c r="H34" s="36"/>
      <c r="I34" s="149">
        <v>0.12</v>
      </c>
      <c r="J34" s="148">
        <f>ROUND(((SUM(BF126:BF164))*I34),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41</v>
      </c>
      <c r="F35" s="148">
        <f>ROUND((SUM(BG126:BG164)),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4" t="s">
        <v>42</v>
      </c>
      <c r="F36" s="148">
        <f>ROUND((SUM(BH126:BH164)),  2)</f>
        <v>0</v>
      </c>
      <c r="G36" s="36"/>
      <c r="H36" s="36"/>
      <c r="I36" s="149">
        <v>0.12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43</v>
      </c>
      <c r="F37" s="148">
        <f>ROUND((SUM(BI126:BI164)),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7" t="s">
        <v>47</v>
      </c>
      <c r="E50" s="158"/>
      <c r="F50" s="158"/>
      <c r="G50" s="157" t="s">
        <v>48</v>
      </c>
      <c r="H50" s="158"/>
      <c r="I50" s="158"/>
      <c r="J50" s="158"/>
      <c r="K50" s="158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9" t="s">
        <v>49</v>
      </c>
      <c r="E61" s="160"/>
      <c r="F61" s="161" t="s">
        <v>50</v>
      </c>
      <c r="G61" s="159" t="s">
        <v>49</v>
      </c>
      <c r="H61" s="160"/>
      <c r="I61" s="160"/>
      <c r="J61" s="162" t="s">
        <v>50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7" t="s">
        <v>51</v>
      </c>
      <c r="E65" s="163"/>
      <c r="F65" s="163"/>
      <c r="G65" s="157" t="s">
        <v>52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9" t="s">
        <v>49</v>
      </c>
      <c r="E76" s="160"/>
      <c r="F76" s="161" t="s">
        <v>50</v>
      </c>
      <c r="G76" s="159" t="s">
        <v>49</v>
      </c>
      <c r="H76" s="160"/>
      <c r="I76" s="160"/>
      <c r="J76" s="162" t="s">
        <v>50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68" t="str">
        <f>E7</f>
        <v>PODIVÍN - Polní cesty V44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1 - V44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Podivín</v>
      </c>
      <c r="G89" s="38"/>
      <c r="H89" s="38"/>
      <c r="I89" s="30" t="s">
        <v>22</v>
      </c>
      <c r="J89" s="77" t="str">
        <f>IF(J12="","",J12)</f>
        <v>21. 6. 2022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69" t="s">
        <v>88</v>
      </c>
      <c r="D94" s="170"/>
      <c r="E94" s="170"/>
      <c r="F94" s="170"/>
      <c r="G94" s="170"/>
      <c r="H94" s="170"/>
      <c r="I94" s="170"/>
      <c r="J94" s="171" t="s">
        <v>89</v>
      </c>
      <c r="K94" s="170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2" t="s">
        <v>90</v>
      </c>
      <c r="D96" s="38"/>
      <c r="E96" s="38"/>
      <c r="F96" s="38"/>
      <c r="G96" s="38"/>
      <c r="H96" s="38"/>
      <c r="I96" s="38"/>
      <c r="J96" s="108">
        <f>J126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73"/>
      <c r="C97" s="174"/>
      <c r="D97" s="175" t="s">
        <v>92</v>
      </c>
      <c r="E97" s="176"/>
      <c r="F97" s="176"/>
      <c r="G97" s="176"/>
      <c r="H97" s="176"/>
      <c r="I97" s="176"/>
      <c r="J97" s="177">
        <f>J127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93</v>
      </c>
      <c r="E98" s="182"/>
      <c r="F98" s="182"/>
      <c r="G98" s="182"/>
      <c r="H98" s="182"/>
      <c r="I98" s="182"/>
      <c r="J98" s="183">
        <f>J128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94</v>
      </c>
      <c r="E99" s="182"/>
      <c r="F99" s="182"/>
      <c r="G99" s="182"/>
      <c r="H99" s="182"/>
      <c r="I99" s="182"/>
      <c r="J99" s="183">
        <f>J137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95</v>
      </c>
      <c r="E100" s="182"/>
      <c r="F100" s="182"/>
      <c r="G100" s="182"/>
      <c r="H100" s="182"/>
      <c r="I100" s="182"/>
      <c r="J100" s="183">
        <f>J140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96</v>
      </c>
      <c r="E101" s="182"/>
      <c r="F101" s="182"/>
      <c r="G101" s="182"/>
      <c r="H101" s="182"/>
      <c r="I101" s="182"/>
      <c r="J101" s="183">
        <f>J149</f>
        <v>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3"/>
      <c r="C102" s="174"/>
      <c r="D102" s="175" t="s">
        <v>97</v>
      </c>
      <c r="E102" s="176"/>
      <c r="F102" s="176"/>
      <c r="G102" s="176"/>
      <c r="H102" s="176"/>
      <c r="I102" s="176"/>
      <c r="J102" s="177">
        <f>J151</f>
        <v>0</v>
      </c>
      <c r="K102" s="174"/>
      <c r="L102" s="17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9"/>
      <c r="C103" s="180"/>
      <c r="D103" s="181" t="s">
        <v>98</v>
      </c>
      <c r="E103" s="182"/>
      <c r="F103" s="182"/>
      <c r="G103" s="182"/>
      <c r="H103" s="182"/>
      <c r="I103" s="182"/>
      <c r="J103" s="183">
        <f>J152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99</v>
      </c>
      <c r="E104" s="182"/>
      <c r="F104" s="182"/>
      <c r="G104" s="182"/>
      <c r="H104" s="182"/>
      <c r="I104" s="182"/>
      <c r="J104" s="183">
        <f>J156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100</v>
      </c>
      <c r="E105" s="182"/>
      <c r="F105" s="182"/>
      <c r="G105" s="182"/>
      <c r="H105" s="182"/>
      <c r="I105" s="182"/>
      <c r="J105" s="183">
        <f>J159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101</v>
      </c>
      <c r="E106" s="182"/>
      <c r="F106" s="182"/>
      <c r="G106" s="182"/>
      <c r="H106" s="182"/>
      <c r="I106" s="182"/>
      <c r="J106" s="183">
        <f>J162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102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68" t="str">
        <f>E7</f>
        <v>PODIVÍN - Polní cesty V44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85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E9</f>
        <v>1 - V44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F12</f>
        <v>Podivín</v>
      </c>
      <c r="G120" s="38"/>
      <c r="H120" s="38"/>
      <c r="I120" s="30" t="s">
        <v>22</v>
      </c>
      <c r="J120" s="77" t="str">
        <f>IF(J12="","",J12)</f>
        <v>21. 6. 2022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E15</f>
        <v xml:space="preserve"> </v>
      </c>
      <c r="G122" s="38"/>
      <c r="H122" s="38"/>
      <c r="I122" s="30" t="s">
        <v>30</v>
      </c>
      <c r="J122" s="34" t="str">
        <f>E21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28</v>
      </c>
      <c r="D123" s="38"/>
      <c r="E123" s="38"/>
      <c r="F123" s="25" t="str">
        <f>IF(E18="","",E18)</f>
        <v>Vyplň údaj</v>
      </c>
      <c r="G123" s="38"/>
      <c r="H123" s="38"/>
      <c r="I123" s="30" t="s">
        <v>32</v>
      </c>
      <c r="J123" s="34" t="str">
        <f>E24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85"/>
      <c r="B125" s="186"/>
      <c r="C125" s="187" t="s">
        <v>103</v>
      </c>
      <c r="D125" s="188" t="s">
        <v>59</v>
      </c>
      <c r="E125" s="188" t="s">
        <v>55</v>
      </c>
      <c r="F125" s="188" t="s">
        <v>56</v>
      </c>
      <c r="G125" s="188" t="s">
        <v>104</v>
      </c>
      <c r="H125" s="188" t="s">
        <v>105</v>
      </c>
      <c r="I125" s="188" t="s">
        <v>106</v>
      </c>
      <c r="J125" s="189" t="s">
        <v>89</v>
      </c>
      <c r="K125" s="190" t="s">
        <v>107</v>
      </c>
      <c r="L125" s="191"/>
      <c r="M125" s="98" t="s">
        <v>1</v>
      </c>
      <c r="N125" s="99" t="s">
        <v>38</v>
      </c>
      <c r="O125" s="99" t="s">
        <v>108</v>
      </c>
      <c r="P125" s="99" t="s">
        <v>109</v>
      </c>
      <c r="Q125" s="99" t="s">
        <v>110</v>
      </c>
      <c r="R125" s="99" t="s">
        <v>111</v>
      </c>
      <c r="S125" s="99" t="s">
        <v>112</v>
      </c>
      <c r="T125" s="100" t="s">
        <v>113</v>
      </c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</row>
    <row r="126" s="2" customFormat="1" ht="22.8" customHeight="1">
      <c r="A126" s="36"/>
      <c r="B126" s="37"/>
      <c r="C126" s="105" t="s">
        <v>114</v>
      </c>
      <c r="D126" s="38"/>
      <c r="E126" s="38"/>
      <c r="F126" s="38"/>
      <c r="G126" s="38"/>
      <c r="H126" s="38"/>
      <c r="I126" s="38"/>
      <c r="J126" s="192">
        <f>BK126</f>
        <v>0</v>
      </c>
      <c r="K126" s="38"/>
      <c r="L126" s="42"/>
      <c r="M126" s="101"/>
      <c r="N126" s="193"/>
      <c r="O126" s="102"/>
      <c r="P126" s="194">
        <f>P127+P151</f>
        <v>0</v>
      </c>
      <c r="Q126" s="102"/>
      <c r="R126" s="194">
        <f>R127+R151</f>
        <v>581.11739999999998</v>
      </c>
      <c r="S126" s="102"/>
      <c r="T126" s="195">
        <f>T127+T151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73</v>
      </c>
      <c r="AU126" s="15" t="s">
        <v>91</v>
      </c>
      <c r="BK126" s="196">
        <f>BK127+BK151</f>
        <v>0</v>
      </c>
    </row>
    <row r="127" s="12" customFormat="1" ht="25.92" customHeight="1">
      <c r="A127" s="12"/>
      <c r="B127" s="197"/>
      <c r="C127" s="198"/>
      <c r="D127" s="199" t="s">
        <v>73</v>
      </c>
      <c r="E127" s="200" t="s">
        <v>115</v>
      </c>
      <c r="F127" s="200" t="s">
        <v>116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P128+P137+P140+P149</f>
        <v>0</v>
      </c>
      <c r="Q127" s="205"/>
      <c r="R127" s="206">
        <f>R128+R137+R140+R149</f>
        <v>581.11739999999998</v>
      </c>
      <c r="S127" s="205"/>
      <c r="T127" s="207">
        <f>T128+T137+T140+T149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79</v>
      </c>
      <c r="AT127" s="209" t="s">
        <v>73</v>
      </c>
      <c r="AU127" s="209" t="s">
        <v>74</v>
      </c>
      <c r="AY127" s="208" t="s">
        <v>117</v>
      </c>
      <c r="BK127" s="210">
        <f>BK128+BK137+BK140+BK149</f>
        <v>0</v>
      </c>
    </row>
    <row r="128" s="12" customFormat="1" ht="22.8" customHeight="1">
      <c r="A128" s="12"/>
      <c r="B128" s="197"/>
      <c r="C128" s="198"/>
      <c r="D128" s="199" t="s">
        <v>73</v>
      </c>
      <c r="E128" s="211" t="s">
        <v>79</v>
      </c>
      <c r="F128" s="211" t="s">
        <v>118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SUM(P129:P136)</f>
        <v>0</v>
      </c>
      <c r="Q128" s="205"/>
      <c r="R128" s="206">
        <f>SUM(R129:R136)</f>
        <v>0.013560000000000001</v>
      </c>
      <c r="S128" s="205"/>
      <c r="T128" s="207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79</v>
      </c>
      <c r="AT128" s="209" t="s">
        <v>73</v>
      </c>
      <c r="AU128" s="209" t="s">
        <v>79</v>
      </c>
      <c r="AY128" s="208" t="s">
        <v>117</v>
      </c>
      <c r="BK128" s="210">
        <f>SUM(BK129:BK136)</f>
        <v>0</v>
      </c>
    </row>
    <row r="129" s="2" customFormat="1" ht="37.8" customHeight="1">
      <c r="A129" s="36"/>
      <c r="B129" s="37"/>
      <c r="C129" s="213" t="s">
        <v>79</v>
      </c>
      <c r="D129" s="213" t="s">
        <v>119</v>
      </c>
      <c r="E129" s="214" t="s">
        <v>120</v>
      </c>
      <c r="F129" s="215" t="s">
        <v>121</v>
      </c>
      <c r="G129" s="216" t="s">
        <v>122</v>
      </c>
      <c r="H129" s="217">
        <v>678</v>
      </c>
      <c r="I129" s="218"/>
      <c r="J129" s="219">
        <f>ROUND(I129*H129,2)</f>
        <v>0</v>
      </c>
      <c r="K129" s="220"/>
      <c r="L129" s="42"/>
      <c r="M129" s="221" t="s">
        <v>1</v>
      </c>
      <c r="N129" s="222" t="s">
        <v>39</v>
      </c>
      <c r="O129" s="89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5" t="s">
        <v>123</v>
      </c>
      <c r="AT129" s="225" t="s">
        <v>119</v>
      </c>
      <c r="AU129" s="225" t="s">
        <v>83</v>
      </c>
      <c r="AY129" s="15" t="s">
        <v>117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5" t="s">
        <v>79</v>
      </c>
      <c r="BK129" s="226">
        <f>ROUND(I129*H129,2)</f>
        <v>0</v>
      </c>
      <c r="BL129" s="15" t="s">
        <v>123</v>
      </c>
      <c r="BM129" s="225" t="s">
        <v>124</v>
      </c>
    </row>
    <row r="130" s="13" customFormat="1">
      <c r="A130" s="13"/>
      <c r="B130" s="227"/>
      <c r="C130" s="228"/>
      <c r="D130" s="229" t="s">
        <v>125</v>
      </c>
      <c r="E130" s="230" t="s">
        <v>1</v>
      </c>
      <c r="F130" s="231" t="s">
        <v>126</v>
      </c>
      <c r="G130" s="228"/>
      <c r="H130" s="232">
        <v>678</v>
      </c>
      <c r="I130" s="233"/>
      <c r="J130" s="228"/>
      <c r="K130" s="228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125</v>
      </c>
      <c r="AU130" s="238" t="s">
        <v>83</v>
      </c>
      <c r="AV130" s="13" t="s">
        <v>83</v>
      </c>
      <c r="AW130" s="13" t="s">
        <v>31</v>
      </c>
      <c r="AX130" s="13" t="s">
        <v>79</v>
      </c>
      <c r="AY130" s="238" t="s">
        <v>117</v>
      </c>
    </row>
    <row r="131" s="2" customFormat="1" ht="24.15" customHeight="1">
      <c r="A131" s="36"/>
      <c r="B131" s="37"/>
      <c r="C131" s="213" t="s">
        <v>83</v>
      </c>
      <c r="D131" s="213" t="s">
        <v>119</v>
      </c>
      <c r="E131" s="214" t="s">
        <v>127</v>
      </c>
      <c r="F131" s="215" t="s">
        <v>128</v>
      </c>
      <c r="G131" s="216" t="s">
        <v>122</v>
      </c>
      <c r="H131" s="217">
        <v>678</v>
      </c>
      <c r="I131" s="218"/>
      <c r="J131" s="219">
        <f>ROUND(I131*H131,2)</f>
        <v>0</v>
      </c>
      <c r="K131" s="220"/>
      <c r="L131" s="42"/>
      <c r="M131" s="221" t="s">
        <v>1</v>
      </c>
      <c r="N131" s="222" t="s">
        <v>39</v>
      </c>
      <c r="O131" s="89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5" t="s">
        <v>123</v>
      </c>
      <c r="AT131" s="225" t="s">
        <v>119</v>
      </c>
      <c r="AU131" s="225" t="s">
        <v>83</v>
      </c>
      <c r="AY131" s="15" t="s">
        <v>117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5" t="s">
        <v>79</v>
      </c>
      <c r="BK131" s="226">
        <f>ROUND(I131*H131,2)</f>
        <v>0</v>
      </c>
      <c r="BL131" s="15" t="s">
        <v>123</v>
      </c>
      <c r="BM131" s="225" t="s">
        <v>129</v>
      </c>
    </row>
    <row r="132" s="2" customFormat="1" ht="16.5" customHeight="1">
      <c r="A132" s="36"/>
      <c r="B132" s="37"/>
      <c r="C132" s="239" t="s">
        <v>130</v>
      </c>
      <c r="D132" s="239" t="s">
        <v>131</v>
      </c>
      <c r="E132" s="240" t="s">
        <v>132</v>
      </c>
      <c r="F132" s="241" t="s">
        <v>133</v>
      </c>
      <c r="G132" s="242" t="s">
        <v>134</v>
      </c>
      <c r="H132" s="243">
        <v>13.560000000000001</v>
      </c>
      <c r="I132" s="244"/>
      <c r="J132" s="245">
        <f>ROUND(I132*H132,2)</f>
        <v>0</v>
      </c>
      <c r="K132" s="246"/>
      <c r="L132" s="247"/>
      <c r="M132" s="248" t="s">
        <v>1</v>
      </c>
      <c r="N132" s="249" t="s">
        <v>39</v>
      </c>
      <c r="O132" s="89"/>
      <c r="P132" s="223">
        <f>O132*H132</f>
        <v>0</v>
      </c>
      <c r="Q132" s="223">
        <v>0.001</v>
      </c>
      <c r="R132" s="223">
        <f>Q132*H132</f>
        <v>0.013560000000000001</v>
      </c>
      <c r="S132" s="223">
        <v>0</v>
      </c>
      <c r="T132" s="22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5" t="s">
        <v>135</v>
      </c>
      <c r="AT132" s="225" t="s">
        <v>131</v>
      </c>
      <c r="AU132" s="225" t="s">
        <v>83</v>
      </c>
      <c r="AY132" s="15" t="s">
        <v>117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5" t="s">
        <v>79</v>
      </c>
      <c r="BK132" s="226">
        <f>ROUND(I132*H132,2)</f>
        <v>0</v>
      </c>
      <c r="BL132" s="15" t="s">
        <v>123</v>
      </c>
      <c r="BM132" s="225" t="s">
        <v>136</v>
      </c>
    </row>
    <row r="133" s="13" customFormat="1">
      <c r="A133" s="13"/>
      <c r="B133" s="227"/>
      <c r="C133" s="228"/>
      <c r="D133" s="229" t="s">
        <v>125</v>
      </c>
      <c r="E133" s="228"/>
      <c r="F133" s="231" t="s">
        <v>137</v>
      </c>
      <c r="G133" s="228"/>
      <c r="H133" s="232">
        <v>13.560000000000001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125</v>
      </c>
      <c r="AU133" s="238" t="s">
        <v>83</v>
      </c>
      <c r="AV133" s="13" t="s">
        <v>83</v>
      </c>
      <c r="AW133" s="13" t="s">
        <v>4</v>
      </c>
      <c r="AX133" s="13" t="s">
        <v>79</v>
      </c>
      <c r="AY133" s="238" t="s">
        <v>117</v>
      </c>
    </row>
    <row r="134" s="2" customFormat="1" ht="24.15" customHeight="1">
      <c r="A134" s="36"/>
      <c r="B134" s="37"/>
      <c r="C134" s="213" t="s">
        <v>123</v>
      </c>
      <c r="D134" s="213" t="s">
        <v>119</v>
      </c>
      <c r="E134" s="214" t="s">
        <v>138</v>
      </c>
      <c r="F134" s="215" t="s">
        <v>139</v>
      </c>
      <c r="G134" s="216" t="s">
        <v>122</v>
      </c>
      <c r="H134" s="217">
        <v>1366.2000000000001</v>
      </c>
      <c r="I134" s="218"/>
      <c r="J134" s="219">
        <f>ROUND(I134*H134,2)</f>
        <v>0</v>
      </c>
      <c r="K134" s="220"/>
      <c r="L134" s="42"/>
      <c r="M134" s="221" t="s">
        <v>1</v>
      </c>
      <c r="N134" s="222" t="s">
        <v>39</v>
      </c>
      <c r="O134" s="89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5" t="s">
        <v>123</v>
      </c>
      <c r="AT134" s="225" t="s">
        <v>119</v>
      </c>
      <c r="AU134" s="225" t="s">
        <v>83</v>
      </c>
      <c r="AY134" s="15" t="s">
        <v>117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5" t="s">
        <v>79</v>
      </c>
      <c r="BK134" s="226">
        <f>ROUND(I134*H134,2)</f>
        <v>0</v>
      </c>
      <c r="BL134" s="15" t="s">
        <v>123</v>
      </c>
      <c r="BM134" s="225" t="s">
        <v>140</v>
      </c>
    </row>
    <row r="135" s="13" customFormat="1">
      <c r="A135" s="13"/>
      <c r="B135" s="227"/>
      <c r="C135" s="228"/>
      <c r="D135" s="229" t="s">
        <v>125</v>
      </c>
      <c r="E135" s="228"/>
      <c r="F135" s="231" t="s">
        <v>141</v>
      </c>
      <c r="G135" s="228"/>
      <c r="H135" s="232">
        <v>1366.2000000000001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125</v>
      </c>
      <c r="AU135" s="238" t="s">
        <v>83</v>
      </c>
      <c r="AV135" s="13" t="s">
        <v>83</v>
      </c>
      <c r="AW135" s="13" t="s">
        <v>4</v>
      </c>
      <c r="AX135" s="13" t="s">
        <v>79</v>
      </c>
      <c r="AY135" s="238" t="s">
        <v>117</v>
      </c>
    </row>
    <row r="136" s="2" customFormat="1" ht="16.5" customHeight="1">
      <c r="A136" s="36"/>
      <c r="B136" s="37"/>
      <c r="C136" s="213" t="s">
        <v>142</v>
      </c>
      <c r="D136" s="213" t="s">
        <v>119</v>
      </c>
      <c r="E136" s="214" t="s">
        <v>143</v>
      </c>
      <c r="F136" s="215" t="s">
        <v>144</v>
      </c>
      <c r="G136" s="216" t="s">
        <v>122</v>
      </c>
      <c r="H136" s="217">
        <v>678</v>
      </c>
      <c r="I136" s="218"/>
      <c r="J136" s="219">
        <f>ROUND(I136*H136,2)</f>
        <v>0</v>
      </c>
      <c r="K136" s="220"/>
      <c r="L136" s="42"/>
      <c r="M136" s="221" t="s">
        <v>1</v>
      </c>
      <c r="N136" s="222" t="s">
        <v>39</v>
      </c>
      <c r="O136" s="89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5" t="s">
        <v>123</v>
      </c>
      <c r="AT136" s="225" t="s">
        <v>119</v>
      </c>
      <c r="AU136" s="225" t="s">
        <v>83</v>
      </c>
      <c r="AY136" s="15" t="s">
        <v>117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5" t="s">
        <v>79</v>
      </c>
      <c r="BK136" s="226">
        <f>ROUND(I136*H136,2)</f>
        <v>0</v>
      </c>
      <c r="BL136" s="15" t="s">
        <v>123</v>
      </c>
      <c r="BM136" s="225" t="s">
        <v>145</v>
      </c>
    </row>
    <row r="137" s="12" customFormat="1" ht="22.8" customHeight="1">
      <c r="A137" s="12"/>
      <c r="B137" s="197"/>
      <c r="C137" s="198"/>
      <c r="D137" s="199" t="s">
        <v>73</v>
      </c>
      <c r="E137" s="211" t="s">
        <v>130</v>
      </c>
      <c r="F137" s="211" t="s">
        <v>146</v>
      </c>
      <c r="G137" s="198"/>
      <c r="H137" s="198"/>
      <c r="I137" s="201"/>
      <c r="J137" s="212">
        <f>BK137</f>
        <v>0</v>
      </c>
      <c r="K137" s="198"/>
      <c r="L137" s="203"/>
      <c r="M137" s="204"/>
      <c r="N137" s="205"/>
      <c r="O137" s="205"/>
      <c r="P137" s="206">
        <f>SUM(P138:P139)</f>
        <v>0</v>
      </c>
      <c r="Q137" s="205"/>
      <c r="R137" s="206">
        <f>SUM(R138:R139)</f>
        <v>0.032320000000000002</v>
      </c>
      <c r="S137" s="205"/>
      <c r="T137" s="207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8" t="s">
        <v>79</v>
      </c>
      <c r="AT137" s="209" t="s">
        <v>73</v>
      </c>
      <c r="AU137" s="209" t="s">
        <v>79</v>
      </c>
      <c r="AY137" s="208" t="s">
        <v>117</v>
      </c>
      <c r="BK137" s="210">
        <f>SUM(BK138:BK139)</f>
        <v>0</v>
      </c>
    </row>
    <row r="138" s="2" customFormat="1" ht="24.15" customHeight="1">
      <c r="A138" s="36"/>
      <c r="B138" s="37"/>
      <c r="C138" s="213" t="s">
        <v>147</v>
      </c>
      <c r="D138" s="213" t="s">
        <v>119</v>
      </c>
      <c r="E138" s="214" t="s">
        <v>148</v>
      </c>
      <c r="F138" s="215" t="s">
        <v>149</v>
      </c>
      <c r="G138" s="216" t="s">
        <v>150</v>
      </c>
      <c r="H138" s="217">
        <v>32</v>
      </c>
      <c r="I138" s="218"/>
      <c r="J138" s="219">
        <f>ROUND(I138*H138,2)</f>
        <v>0</v>
      </c>
      <c r="K138" s="220"/>
      <c r="L138" s="42"/>
      <c r="M138" s="221" t="s">
        <v>1</v>
      </c>
      <c r="N138" s="222" t="s">
        <v>39</v>
      </c>
      <c r="O138" s="89"/>
      <c r="P138" s="223">
        <f>O138*H138</f>
        <v>0</v>
      </c>
      <c r="Q138" s="223">
        <v>0.0010100000000000001</v>
      </c>
      <c r="R138" s="223">
        <f>Q138*H138</f>
        <v>0.032320000000000002</v>
      </c>
      <c r="S138" s="223">
        <v>0</v>
      </c>
      <c r="T138" s="22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5" t="s">
        <v>123</v>
      </c>
      <c r="AT138" s="225" t="s">
        <v>119</v>
      </c>
      <c r="AU138" s="225" t="s">
        <v>83</v>
      </c>
      <c r="AY138" s="15" t="s">
        <v>117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5" t="s">
        <v>79</v>
      </c>
      <c r="BK138" s="226">
        <f>ROUND(I138*H138,2)</f>
        <v>0</v>
      </c>
      <c r="BL138" s="15" t="s">
        <v>123</v>
      </c>
      <c r="BM138" s="225" t="s">
        <v>151</v>
      </c>
    </row>
    <row r="139" s="13" customFormat="1">
      <c r="A139" s="13"/>
      <c r="B139" s="227"/>
      <c r="C139" s="228"/>
      <c r="D139" s="229" t="s">
        <v>125</v>
      </c>
      <c r="E139" s="230" t="s">
        <v>1</v>
      </c>
      <c r="F139" s="231" t="s">
        <v>152</v>
      </c>
      <c r="G139" s="228"/>
      <c r="H139" s="232">
        <v>32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125</v>
      </c>
      <c r="AU139" s="238" t="s">
        <v>83</v>
      </c>
      <c r="AV139" s="13" t="s">
        <v>83</v>
      </c>
      <c r="AW139" s="13" t="s">
        <v>31</v>
      </c>
      <c r="AX139" s="13" t="s">
        <v>79</v>
      </c>
      <c r="AY139" s="238" t="s">
        <v>117</v>
      </c>
    </row>
    <row r="140" s="12" customFormat="1" ht="22.8" customHeight="1">
      <c r="A140" s="12"/>
      <c r="B140" s="197"/>
      <c r="C140" s="198"/>
      <c r="D140" s="199" t="s">
        <v>73</v>
      </c>
      <c r="E140" s="211" t="s">
        <v>142</v>
      </c>
      <c r="F140" s="211" t="s">
        <v>153</v>
      </c>
      <c r="G140" s="198"/>
      <c r="H140" s="198"/>
      <c r="I140" s="201"/>
      <c r="J140" s="212">
        <f>BK140</f>
        <v>0</v>
      </c>
      <c r="K140" s="198"/>
      <c r="L140" s="203"/>
      <c r="M140" s="204"/>
      <c r="N140" s="205"/>
      <c r="O140" s="205"/>
      <c r="P140" s="206">
        <f>SUM(P141:P148)</f>
        <v>0</v>
      </c>
      <c r="Q140" s="205"/>
      <c r="R140" s="206">
        <f>SUM(R141:R148)</f>
        <v>581.07151999999996</v>
      </c>
      <c r="S140" s="205"/>
      <c r="T140" s="207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8" t="s">
        <v>79</v>
      </c>
      <c r="AT140" s="209" t="s">
        <v>73</v>
      </c>
      <c r="AU140" s="209" t="s">
        <v>79</v>
      </c>
      <c r="AY140" s="208" t="s">
        <v>117</v>
      </c>
      <c r="BK140" s="210">
        <f>SUM(BK141:BK148)</f>
        <v>0</v>
      </c>
    </row>
    <row r="141" s="2" customFormat="1" ht="37.8" customHeight="1">
      <c r="A141" s="36"/>
      <c r="B141" s="37"/>
      <c r="C141" s="213" t="s">
        <v>154</v>
      </c>
      <c r="D141" s="213" t="s">
        <v>119</v>
      </c>
      <c r="E141" s="214" t="s">
        <v>155</v>
      </c>
      <c r="F141" s="215" t="s">
        <v>156</v>
      </c>
      <c r="G141" s="216" t="s">
        <v>122</v>
      </c>
      <c r="H141" s="217">
        <v>1188</v>
      </c>
      <c r="I141" s="218"/>
      <c r="J141" s="219">
        <f>ROUND(I141*H141,2)</f>
        <v>0</v>
      </c>
      <c r="K141" s="220"/>
      <c r="L141" s="42"/>
      <c r="M141" s="221" t="s">
        <v>1</v>
      </c>
      <c r="N141" s="222" t="s">
        <v>39</v>
      </c>
      <c r="O141" s="89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5" t="s">
        <v>123</v>
      </c>
      <c r="AT141" s="225" t="s">
        <v>119</v>
      </c>
      <c r="AU141" s="225" t="s">
        <v>83</v>
      </c>
      <c r="AY141" s="15" t="s">
        <v>117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5" t="s">
        <v>79</v>
      </c>
      <c r="BK141" s="226">
        <f>ROUND(I141*H141,2)</f>
        <v>0</v>
      </c>
      <c r="BL141" s="15" t="s">
        <v>123</v>
      </c>
      <c r="BM141" s="225" t="s">
        <v>157</v>
      </c>
    </row>
    <row r="142" s="2" customFormat="1" ht="16.5" customHeight="1">
      <c r="A142" s="36"/>
      <c r="B142" s="37"/>
      <c r="C142" s="239" t="s">
        <v>135</v>
      </c>
      <c r="D142" s="239" t="s">
        <v>131</v>
      </c>
      <c r="E142" s="240" t="s">
        <v>158</v>
      </c>
      <c r="F142" s="241" t="s">
        <v>159</v>
      </c>
      <c r="G142" s="242" t="s">
        <v>160</v>
      </c>
      <c r="H142" s="243">
        <v>5.7350000000000003</v>
      </c>
      <c r="I142" s="244"/>
      <c r="J142" s="245">
        <f>ROUND(I142*H142,2)</f>
        <v>0</v>
      </c>
      <c r="K142" s="246"/>
      <c r="L142" s="247"/>
      <c r="M142" s="248" t="s">
        <v>1</v>
      </c>
      <c r="N142" s="249" t="s">
        <v>39</v>
      </c>
      <c r="O142" s="89"/>
      <c r="P142" s="223">
        <f>O142*H142</f>
        <v>0</v>
      </c>
      <c r="Q142" s="223">
        <v>1</v>
      </c>
      <c r="R142" s="223">
        <f>Q142*H142</f>
        <v>5.7350000000000003</v>
      </c>
      <c r="S142" s="223">
        <v>0</v>
      </c>
      <c r="T142" s="22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5" t="s">
        <v>135</v>
      </c>
      <c r="AT142" s="225" t="s">
        <v>131</v>
      </c>
      <c r="AU142" s="225" t="s">
        <v>83</v>
      </c>
      <c r="AY142" s="15" t="s">
        <v>117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5" t="s">
        <v>79</v>
      </c>
      <c r="BK142" s="226">
        <f>ROUND(I142*H142,2)</f>
        <v>0</v>
      </c>
      <c r="BL142" s="15" t="s">
        <v>123</v>
      </c>
      <c r="BM142" s="225" t="s">
        <v>161</v>
      </c>
    </row>
    <row r="143" s="2" customFormat="1" ht="24.15" customHeight="1">
      <c r="A143" s="36"/>
      <c r="B143" s="37"/>
      <c r="C143" s="213" t="s">
        <v>162</v>
      </c>
      <c r="D143" s="213" t="s">
        <v>119</v>
      </c>
      <c r="E143" s="214" t="s">
        <v>163</v>
      </c>
      <c r="F143" s="215" t="s">
        <v>164</v>
      </c>
      <c r="G143" s="216" t="s">
        <v>122</v>
      </c>
      <c r="H143" s="217">
        <v>1188</v>
      </c>
      <c r="I143" s="218"/>
      <c r="J143" s="219">
        <f>ROUND(I143*H143,2)</f>
        <v>0</v>
      </c>
      <c r="K143" s="220"/>
      <c r="L143" s="42"/>
      <c r="M143" s="221" t="s">
        <v>1</v>
      </c>
      <c r="N143" s="222" t="s">
        <v>39</v>
      </c>
      <c r="O143" s="89"/>
      <c r="P143" s="223">
        <f>O143*H143</f>
        <v>0</v>
      </c>
      <c r="Q143" s="223">
        <v>0.24793999999999999</v>
      </c>
      <c r="R143" s="223">
        <f>Q143*H143</f>
        <v>294.55271999999997</v>
      </c>
      <c r="S143" s="223">
        <v>0</v>
      </c>
      <c r="T143" s="22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5" t="s">
        <v>123</v>
      </c>
      <c r="AT143" s="225" t="s">
        <v>119</v>
      </c>
      <c r="AU143" s="225" t="s">
        <v>83</v>
      </c>
      <c r="AY143" s="15" t="s">
        <v>117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5" t="s">
        <v>79</v>
      </c>
      <c r="BK143" s="226">
        <f>ROUND(I143*H143,2)</f>
        <v>0</v>
      </c>
      <c r="BL143" s="15" t="s">
        <v>123</v>
      </c>
      <c r="BM143" s="225" t="s">
        <v>165</v>
      </c>
    </row>
    <row r="144" s="13" customFormat="1">
      <c r="A144" s="13"/>
      <c r="B144" s="227"/>
      <c r="C144" s="228"/>
      <c r="D144" s="229" t="s">
        <v>125</v>
      </c>
      <c r="E144" s="230" t="s">
        <v>1</v>
      </c>
      <c r="F144" s="231" t="s">
        <v>166</v>
      </c>
      <c r="G144" s="228"/>
      <c r="H144" s="232">
        <v>1188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125</v>
      </c>
      <c r="AU144" s="238" t="s">
        <v>83</v>
      </c>
      <c r="AV144" s="13" t="s">
        <v>83</v>
      </c>
      <c r="AW144" s="13" t="s">
        <v>31</v>
      </c>
      <c r="AX144" s="13" t="s">
        <v>79</v>
      </c>
      <c r="AY144" s="238" t="s">
        <v>117</v>
      </c>
    </row>
    <row r="145" s="2" customFormat="1" ht="33" customHeight="1">
      <c r="A145" s="36"/>
      <c r="B145" s="37"/>
      <c r="C145" s="213" t="s">
        <v>167</v>
      </c>
      <c r="D145" s="213" t="s">
        <v>119</v>
      </c>
      <c r="E145" s="214" t="s">
        <v>168</v>
      </c>
      <c r="F145" s="215" t="s">
        <v>169</v>
      </c>
      <c r="G145" s="216" t="s">
        <v>122</v>
      </c>
      <c r="H145" s="217">
        <v>1188</v>
      </c>
      <c r="I145" s="218"/>
      <c r="J145" s="219">
        <f>ROUND(I145*H145,2)</f>
        <v>0</v>
      </c>
      <c r="K145" s="220"/>
      <c r="L145" s="42"/>
      <c r="M145" s="221" t="s">
        <v>1</v>
      </c>
      <c r="N145" s="222" t="s">
        <v>39</v>
      </c>
      <c r="O145" s="89"/>
      <c r="P145" s="223">
        <f>O145*H145</f>
        <v>0</v>
      </c>
      <c r="Q145" s="223">
        <v>0.059089999999999997</v>
      </c>
      <c r="R145" s="223">
        <f>Q145*H145</f>
        <v>70.198920000000001</v>
      </c>
      <c r="S145" s="223">
        <v>0</v>
      </c>
      <c r="T145" s="22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5" t="s">
        <v>123</v>
      </c>
      <c r="AT145" s="225" t="s">
        <v>119</v>
      </c>
      <c r="AU145" s="225" t="s">
        <v>83</v>
      </c>
      <c r="AY145" s="15" t="s">
        <v>117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5" t="s">
        <v>79</v>
      </c>
      <c r="BK145" s="226">
        <f>ROUND(I145*H145,2)</f>
        <v>0</v>
      </c>
      <c r="BL145" s="15" t="s">
        <v>123</v>
      </c>
      <c r="BM145" s="225" t="s">
        <v>170</v>
      </c>
    </row>
    <row r="146" s="13" customFormat="1">
      <c r="A146" s="13"/>
      <c r="B146" s="227"/>
      <c r="C146" s="228"/>
      <c r="D146" s="229" t="s">
        <v>125</v>
      </c>
      <c r="E146" s="230" t="s">
        <v>1</v>
      </c>
      <c r="F146" s="231" t="s">
        <v>171</v>
      </c>
      <c r="G146" s="228"/>
      <c r="H146" s="232">
        <v>1188</v>
      </c>
      <c r="I146" s="233"/>
      <c r="J146" s="228"/>
      <c r="K146" s="228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125</v>
      </c>
      <c r="AU146" s="238" t="s">
        <v>83</v>
      </c>
      <c r="AV146" s="13" t="s">
        <v>83</v>
      </c>
      <c r="AW146" s="13" t="s">
        <v>31</v>
      </c>
      <c r="AX146" s="13" t="s">
        <v>79</v>
      </c>
      <c r="AY146" s="238" t="s">
        <v>117</v>
      </c>
    </row>
    <row r="147" s="2" customFormat="1" ht="37.8" customHeight="1">
      <c r="A147" s="36"/>
      <c r="B147" s="37"/>
      <c r="C147" s="213" t="s">
        <v>172</v>
      </c>
      <c r="D147" s="213" t="s">
        <v>119</v>
      </c>
      <c r="E147" s="214" t="s">
        <v>173</v>
      </c>
      <c r="F147" s="215" t="s">
        <v>174</v>
      </c>
      <c r="G147" s="216" t="s">
        <v>122</v>
      </c>
      <c r="H147" s="217">
        <v>1188</v>
      </c>
      <c r="I147" s="218"/>
      <c r="J147" s="219">
        <f>ROUND(I147*H147,2)</f>
        <v>0</v>
      </c>
      <c r="K147" s="220"/>
      <c r="L147" s="42"/>
      <c r="M147" s="221" t="s">
        <v>1</v>
      </c>
      <c r="N147" s="222" t="s">
        <v>39</v>
      </c>
      <c r="O147" s="89"/>
      <c r="P147" s="223">
        <f>O147*H147</f>
        <v>0</v>
      </c>
      <c r="Q147" s="223">
        <v>0.17726</v>
      </c>
      <c r="R147" s="223">
        <f>Q147*H147</f>
        <v>210.58488</v>
      </c>
      <c r="S147" s="223">
        <v>0</v>
      </c>
      <c r="T147" s="22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5" t="s">
        <v>123</v>
      </c>
      <c r="AT147" s="225" t="s">
        <v>119</v>
      </c>
      <c r="AU147" s="225" t="s">
        <v>83</v>
      </c>
      <c r="AY147" s="15" t="s">
        <v>117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5" t="s">
        <v>79</v>
      </c>
      <c r="BK147" s="226">
        <f>ROUND(I147*H147,2)</f>
        <v>0</v>
      </c>
      <c r="BL147" s="15" t="s">
        <v>123</v>
      </c>
      <c r="BM147" s="225" t="s">
        <v>175</v>
      </c>
    </row>
    <row r="148" s="13" customFormat="1">
      <c r="A148" s="13"/>
      <c r="B148" s="227"/>
      <c r="C148" s="228"/>
      <c r="D148" s="229" t="s">
        <v>125</v>
      </c>
      <c r="E148" s="230" t="s">
        <v>1</v>
      </c>
      <c r="F148" s="231" t="s">
        <v>176</v>
      </c>
      <c r="G148" s="228"/>
      <c r="H148" s="232">
        <v>1188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125</v>
      </c>
      <c r="AU148" s="238" t="s">
        <v>83</v>
      </c>
      <c r="AV148" s="13" t="s">
        <v>83</v>
      </c>
      <c r="AW148" s="13" t="s">
        <v>31</v>
      </c>
      <c r="AX148" s="13" t="s">
        <v>79</v>
      </c>
      <c r="AY148" s="238" t="s">
        <v>117</v>
      </c>
    </row>
    <row r="149" s="12" customFormat="1" ht="22.8" customHeight="1">
      <c r="A149" s="12"/>
      <c r="B149" s="197"/>
      <c r="C149" s="198"/>
      <c r="D149" s="199" t="s">
        <v>73</v>
      </c>
      <c r="E149" s="211" t="s">
        <v>177</v>
      </c>
      <c r="F149" s="211" t="s">
        <v>178</v>
      </c>
      <c r="G149" s="198"/>
      <c r="H149" s="198"/>
      <c r="I149" s="201"/>
      <c r="J149" s="212">
        <f>BK149</f>
        <v>0</v>
      </c>
      <c r="K149" s="198"/>
      <c r="L149" s="203"/>
      <c r="M149" s="204"/>
      <c r="N149" s="205"/>
      <c r="O149" s="205"/>
      <c r="P149" s="206">
        <f>P150</f>
        <v>0</v>
      </c>
      <c r="Q149" s="205"/>
      <c r="R149" s="206">
        <f>R150</f>
        <v>0</v>
      </c>
      <c r="S149" s="205"/>
      <c r="T149" s="207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8" t="s">
        <v>79</v>
      </c>
      <c r="AT149" s="209" t="s">
        <v>73</v>
      </c>
      <c r="AU149" s="209" t="s">
        <v>79</v>
      </c>
      <c r="AY149" s="208" t="s">
        <v>117</v>
      </c>
      <c r="BK149" s="210">
        <f>BK150</f>
        <v>0</v>
      </c>
    </row>
    <row r="150" s="2" customFormat="1" ht="33" customHeight="1">
      <c r="A150" s="36"/>
      <c r="B150" s="37"/>
      <c r="C150" s="213" t="s">
        <v>8</v>
      </c>
      <c r="D150" s="213" t="s">
        <v>119</v>
      </c>
      <c r="E150" s="214" t="s">
        <v>179</v>
      </c>
      <c r="F150" s="215" t="s">
        <v>180</v>
      </c>
      <c r="G150" s="216" t="s">
        <v>160</v>
      </c>
      <c r="H150" s="217">
        <v>581.11699999999996</v>
      </c>
      <c r="I150" s="218"/>
      <c r="J150" s="219">
        <f>ROUND(I150*H150,2)</f>
        <v>0</v>
      </c>
      <c r="K150" s="220"/>
      <c r="L150" s="42"/>
      <c r="M150" s="221" t="s">
        <v>1</v>
      </c>
      <c r="N150" s="222" t="s">
        <v>39</v>
      </c>
      <c r="O150" s="89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5" t="s">
        <v>123</v>
      </c>
      <c r="AT150" s="225" t="s">
        <v>119</v>
      </c>
      <c r="AU150" s="225" t="s">
        <v>83</v>
      </c>
      <c r="AY150" s="15" t="s">
        <v>117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5" t="s">
        <v>79</v>
      </c>
      <c r="BK150" s="226">
        <f>ROUND(I150*H150,2)</f>
        <v>0</v>
      </c>
      <c r="BL150" s="15" t="s">
        <v>123</v>
      </c>
      <c r="BM150" s="225" t="s">
        <v>181</v>
      </c>
    </row>
    <row r="151" s="12" customFormat="1" ht="25.92" customHeight="1">
      <c r="A151" s="12"/>
      <c r="B151" s="197"/>
      <c r="C151" s="198"/>
      <c r="D151" s="199" t="s">
        <v>73</v>
      </c>
      <c r="E151" s="200" t="s">
        <v>182</v>
      </c>
      <c r="F151" s="200" t="s">
        <v>183</v>
      </c>
      <c r="G151" s="198"/>
      <c r="H151" s="198"/>
      <c r="I151" s="201"/>
      <c r="J151" s="202">
        <f>BK151</f>
        <v>0</v>
      </c>
      <c r="K151" s="198"/>
      <c r="L151" s="203"/>
      <c r="M151" s="204"/>
      <c r="N151" s="205"/>
      <c r="O151" s="205"/>
      <c r="P151" s="206">
        <f>P152+P156+P159+P162</f>
        <v>0</v>
      </c>
      <c r="Q151" s="205"/>
      <c r="R151" s="206">
        <f>R152+R156+R159+R162</f>
        <v>0</v>
      </c>
      <c r="S151" s="205"/>
      <c r="T151" s="207">
        <f>T152+T156+T159+T162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8" t="s">
        <v>142</v>
      </c>
      <c r="AT151" s="209" t="s">
        <v>73</v>
      </c>
      <c r="AU151" s="209" t="s">
        <v>74</v>
      </c>
      <c r="AY151" s="208" t="s">
        <v>117</v>
      </c>
      <c r="BK151" s="210">
        <f>BK152+BK156+BK159+BK162</f>
        <v>0</v>
      </c>
    </row>
    <row r="152" s="12" customFormat="1" ht="22.8" customHeight="1">
      <c r="A152" s="12"/>
      <c r="B152" s="197"/>
      <c r="C152" s="198"/>
      <c r="D152" s="199" t="s">
        <v>73</v>
      </c>
      <c r="E152" s="211" t="s">
        <v>184</v>
      </c>
      <c r="F152" s="211" t="s">
        <v>185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SUM(P153:P155)</f>
        <v>0</v>
      </c>
      <c r="Q152" s="205"/>
      <c r="R152" s="206">
        <f>SUM(R153:R155)</f>
        <v>0</v>
      </c>
      <c r="S152" s="205"/>
      <c r="T152" s="207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8" t="s">
        <v>142</v>
      </c>
      <c r="AT152" s="209" t="s">
        <v>73</v>
      </c>
      <c r="AU152" s="209" t="s">
        <v>79</v>
      </c>
      <c r="AY152" s="208" t="s">
        <v>117</v>
      </c>
      <c r="BK152" s="210">
        <f>SUM(BK153:BK155)</f>
        <v>0</v>
      </c>
    </row>
    <row r="153" s="2" customFormat="1" ht="16.5" customHeight="1">
      <c r="A153" s="36"/>
      <c r="B153" s="37"/>
      <c r="C153" s="213" t="s">
        <v>186</v>
      </c>
      <c r="D153" s="213" t="s">
        <v>119</v>
      </c>
      <c r="E153" s="214" t="s">
        <v>187</v>
      </c>
      <c r="F153" s="215" t="s">
        <v>188</v>
      </c>
      <c r="G153" s="216" t="s">
        <v>189</v>
      </c>
      <c r="H153" s="217">
        <v>1</v>
      </c>
      <c r="I153" s="218"/>
      <c r="J153" s="219">
        <f>ROUND(I153*H153,2)</f>
        <v>0</v>
      </c>
      <c r="K153" s="220"/>
      <c r="L153" s="42"/>
      <c r="M153" s="221" t="s">
        <v>1</v>
      </c>
      <c r="N153" s="222" t="s">
        <v>39</v>
      </c>
      <c r="O153" s="89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5" t="s">
        <v>190</v>
      </c>
      <c r="AT153" s="225" t="s">
        <v>119</v>
      </c>
      <c r="AU153" s="225" t="s">
        <v>83</v>
      </c>
      <c r="AY153" s="15" t="s">
        <v>117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5" t="s">
        <v>79</v>
      </c>
      <c r="BK153" s="226">
        <f>ROUND(I153*H153,2)</f>
        <v>0</v>
      </c>
      <c r="BL153" s="15" t="s">
        <v>190</v>
      </c>
      <c r="BM153" s="225" t="s">
        <v>191</v>
      </c>
    </row>
    <row r="154" s="2" customFormat="1" ht="16.5" customHeight="1">
      <c r="A154" s="36"/>
      <c r="B154" s="37"/>
      <c r="C154" s="213" t="s">
        <v>192</v>
      </c>
      <c r="D154" s="213" t="s">
        <v>119</v>
      </c>
      <c r="E154" s="214" t="s">
        <v>193</v>
      </c>
      <c r="F154" s="215" t="s">
        <v>194</v>
      </c>
      <c r="G154" s="216" t="s">
        <v>189</v>
      </c>
      <c r="H154" s="217">
        <v>1</v>
      </c>
      <c r="I154" s="218"/>
      <c r="J154" s="219">
        <f>ROUND(I154*H154,2)</f>
        <v>0</v>
      </c>
      <c r="K154" s="220"/>
      <c r="L154" s="42"/>
      <c r="M154" s="221" t="s">
        <v>1</v>
      </c>
      <c r="N154" s="222" t="s">
        <v>39</v>
      </c>
      <c r="O154" s="89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5" t="s">
        <v>190</v>
      </c>
      <c r="AT154" s="225" t="s">
        <v>119</v>
      </c>
      <c r="AU154" s="225" t="s">
        <v>83</v>
      </c>
      <c r="AY154" s="15" t="s">
        <v>117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5" t="s">
        <v>79</v>
      </c>
      <c r="BK154" s="226">
        <f>ROUND(I154*H154,2)</f>
        <v>0</v>
      </c>
      <c r="BL154" s="15" t="s">
        <v>190</v>
      </c>
      <c r="BM154" s="225" t="s">
        <v>195</v>
      </c>
    </row>
    <row r="155" s="2" customFormat="1" ht="16.5" customHeight="1">
      <c r="A155" s="36"/>
      <c r="B155" s="37"/>
      <c r="C155" s="213" t="s">
        <v>196</v>
      </c>
      <c r="D155" s="213" t="s">
        <v>119</v>
      </c>
      <c r="E155" s="214" t="s">
        <v>197</v>
      </c>
      <c r="F155" s="215" t="s">
        <v>198</v>
      </c>
      <c r="G155" s="216" t="s">
        <v>189</v>
      </c>
      <c r="H155" s="217">
        <v>1</v>
      </c>
      <c r="I155" s="218"/>
      <c r="J155" s="219">
        <f>ROUND(I155*H155,2)</f>
        <v>0</v>
      </c>
      <c r="K155" s="220"/>
      <c r="L155" s="42"/>
      <c r="M155" s="221" t="s">
        <v>1</v>
      </c>
      <c r="N155" s="222" t="s">
        <v>39</v>
      </c>
      <c r="O155" s="89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5" t="s">
        <v>190</v>
      </c>
      <c r="AT155" s="225" t="s">
        <v>119</v>
      </c>
      <c r="AU155" s="225" t="s">
        <v>83</v>
      </c>
      <c r="AY155" s="15" t="s">
        <v>117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5" t="s">
        <v>79</v>
      </c>
      <c r="BK155" s="226">
        <f>ROUND(I155*H155,2)</f>
        <v>0</v>
      </c>
      <c r="BL155" s="15" t="s">
        <v>190</v>
      </c>
      <c r="BM155" s="225" t="s">
        <v>199</v>
      </c>
    </row>
    <row r="156" s="12" customFormat="1" ht="22.8" customHeight="1">
      <c r="A156" s="12"/>
      <c r="B156" s="197"/>
      <c r="C156" s="198"/>
      <c r="D156" s="199" t="s">
        <v>73</v>
      </c>
      <c r="E156" s="211" t="s">
        <v>200</v>
      </c>
      <c r="F156" s="211" t="s">
        <v>201</v>
      </c>
      <c r="G156" s="198"/>
      <c r="H156" s="198"/>
      <c r="I156" s="201"/>
      <c r="J156" s="212">
        <f>BK156</f>
        <v>0</v>
      </c>
      <c r="K156" s="198"/>
      <c r="L156" s="203"/>
      <c r="M156" s="204"/>
      <c r="N156" s="205"/>
      <c r="O156" s="205"/>
      <c r="P156" s="206">
        <f>SUM(P157:P158)</f>
        <v>0</v>
      </c>
      <c r="Q156" s="205"/>
      <c r="R156" s="206">
        <f>SUM(R157:R158)</f>
        <v>0</v>
      </c>
      <c r="S156" s="205"/>
      <c r="T156" s="207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8" t="s">
        <v>142</v>
      </c>
      <c r="AT156" s="209" t="s">
        <v>73</v>
      </c>
      <c r="AU156" s="209" t="s">
        <v>79</v>
      </c>
      <c r="AY156" s="208" t="s">
        <v>117</v>
      </c>
      <c r="BK156" s="210">
        <f>SUM(BK157:BK158)</f>
        <v>0</v>
      </c>
    </row>
    <row r="157" s="2" customFormat="1" ht="37.8" customHeight="1">
      <c r="A157" s="36"/>
      <c r="B157" s="37"/>
      <c r="C157" s="213" t="s">
        <v>202</v>
      </c>
      <c r="D157" s="213" t="s">
        <v>119</v>
      </c>
      <c r="E157" s="214" t="s">
        <v>203</v>
      </c>
      <c r="F157" s="215" t="s">
        <v>204</v>
      </c>
      <c r="G157" s="216" t="s">
        <v>189</v>
      </c>
      <c r="H157" s="217">
        <v>1</v>
      </c>
      <c r="I157" s="218"/>
      <c r="J157" s="219">
        <f>ROUND(I157*H157,2)</f>
        <v>0</v>
      </c>
      <c r="K157" s="220"/>
      <c r="L157" s="42"/>
      <c r="M157" s="221" t="s">
        <v>1</v>
      </c>
      <c r="N157" s="222" t="s">
        <v>39</v>
      </c>
      <c r="O157" s="89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5" t="s">
        <v>190</v>
      </c>
      <c r="AT157" s="225" t="s">
        <v>119</v>
      </c>
      <c r="AU157" s="225" t="s">
        <v>83</v>
      </c>
      <c r="AY157" s="15" t="s">
        <v>117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5" t="s">
        <v>79</v>
      </c>
      <c r="BK157" s="226">
        <f>ROUND(I157*H157,2)</f>
        <v>0</v>
      </c>
      <c r="BL157" s="15" t="s">
        <v>190</v>
      </c>
      <c r="BM157" s="225" t="s">
        <v>205</v>
      </c>
    </row>
    <row r="158" s="2" customFormat="1" ht="49.05" customHeight="1">
      <c r="A158" s="36"/>
      <c r="B158" s="37"/>
      <c r="C158" s="213" t="s">
        <v>206</v>
      </c>
      <c r="D158" s="213" t="s">
        <v>119</v>
      </c>
      <c r="E158" s="214" t="s">
        <v>207</v>
      </c>
      <c r="F158" s="215" t="s">
        <v>208</v>
      </c>
      <c r="G158" s="216" t="s">
        <v>189</v>
      </c>
      <c r="H158" s="217">
        <v>1</v>
      </c>
      <c r="I158" s="218"/>
      <c r="J158" s="219">
        <f>ROUND(I158*H158,2)</f>
        <v>0</v>
      </c>
      <c r="K158" s="220"/>
      <c r="L158" s="42"/>
      <c r="M158" s="221" t="s">
        <v>1</v>
      </c>
      <c r="N158" s="222" t="s">
        <v>39</v>
      </c>
      <c r="O158" s="89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5" t="s">
        <v>190</v>
      </c>
      <c r="AT158" s="225" t="s">
        <v>119</v>
      </c>
      <c r="AU158" s="225" t="s">
        <v>83</v>
      </c>
      <c r="AY158" s="15" t="s">
        <v>117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5" t="s">
        <v>79</v>
      </c>
      <c r="BK158" s="226">
        <f>ROUND(I158*H158,2)</f>
        <v>0</v>
      </c>
      <c r="BL158" s="15" t="s">
        <v>190</v>
      </c>
      <c r="BM158" s="225" t="s">
        <v>209</v>
      </c>
    </row>
    <row r="159" s="12" customFormat="1" ht="22.8" customHeight="1">
      <c r="A159" s="12"/>
      <c r="B159" s="197"/>
      <c r="C159" s="198"/>
      <c r="D159" s="199" t="s">
        <v>73</v>
      </c>
      <c r="E159" s="211" t="s">
        <v>210</v>
      </c>
      <c r="F159" s="211" t="s">
        <v>211</v>
      </c>
      <c r="G159" s="198"/>
      <c r="H159" s="198"/>
      <c r="I159" s="201"/>
      <c r="J159" s="212">
        <f>BK159</f>
        <v>0</v>
      </c>
      <c r="K159" s="198"/>
      <c r="L159" s="203"/>
      <c r="M159" s="204"/>
      <c r="N159" s="205"/>
      <c r="O159" s="205"/>
      <c r="P159" s="206">
        <f>SUM(P160:P161)</f>
        <v>0</v>
      </c>
      <c r="Q159" s="205"/>
      <c r="R159" s="206">
        <f>SUM(R160:R161)</f>
        <v>0</v>
      </c>
      <c r="S159" s="205"/>
      <c r="T159" s="207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8" t="s">
        <v>142</v>
      </c>
      <c r="AT159" s="209" t="s">
        <v>73</v>
      </c>
      <c r="AU159" s="209" t="s">
        <v>79</v>
      </c>
      <c r="AY159" s="208" t="s">
        <v>117</v>
      </c>
      <c r="BK159" s="210">
        <f>SUM(BK160:BK161)</f>
        <v>0</v>
      </c>
    </row>
    <row r="160" s="2" customFormat="1" ht="24.15" customHeight="1">
      <c r="A160" s="36"/>
      <c r="B160" s="37"/>
      <c r="C160" s="213" t="s">
        <v>212</v>
      </c>
      <c r="D160" s="213" t="s">
        <v>119</v>
      </c>
      <c r="E160" s="214" t="s">
        <v>213</v>
      </c>
      <c r="F160" s="215" t="s">
        <v>214</v>
      </c>
      <c r="G160" s="216" t="s">
        <v>189</v>
      </c>
      <c r="H160" s="217">
        <v>1</v>
      </c>
      <c r="I160" s="218"/>
      <c r="J160" s="219">
        <f>ROUND(I160*H160,2)</f>
        <v>0</v>
      </c>
      <c r="K160" s="220"/>
      <c r="L160" s="42"/>
      <c r="M160" s="221" t="s">
        <v>1</v>
      </c>
      <c r="N160" s="222" t="s">
        <v>39</v>
      </c>
      <c r="O160" s="89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5" t="s">
        <v>190</v>
      </c>
      <c r="AT160" s="225" t="s">
        <v>119</v>
      </c>
      <c r="AU160" s="225" t="s">
        <v>83</v>
      </c>
      <c r="AY160" s="15" t="s">
        <v>117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5" t="s">
        <v>79</v>
      </c>
      <c r="BK160" s="226">
        <f>ROUND(I160*H160,2)</f>
        <v>0</v>
      </c>
      <c r="BL160" s="15" t="s">
        <v>190</v>
      </c>
      <c r="BM160" s="225" t="s">
        <v>215</v>
      </c>
    </row>
    <row r="161" s="2" customFormat="1" ht="16.5" customHeight="1">
      <c r="A161" s="36"/>
      <c r="B161" s="37"/>
      <c r="C161" s="213" t="s">
        <v>216</v>
      </c>
      <c r="D161" s="213" t="s">
        <v>119</v>
      </c>
      <c r="E161" s="214" t="s">
        <v>217</v>
      </c>
      <c r="F161" s="215" t="s">
        <v>218</v>
      </c>
      <c r="G161" s="216" t="s">
        <v>189</v>
      </c>
      <c r="H161" s="217">
        <v>1</v>
      </c>
      <c r="I161" s="218"/>
      <c r="J161" s="219">
        <f>ROUND(I161*H161,2)</f>
        <v>0</v>
      </c>
      <c r="K161" s="220"/>
      <c r="L161" s="42"/>
      <c r="M161" s="221" t="s">
        <v>1</v>
      </c>
      <c r="N161" s="222" t="s">
        <v>39</v>
      </c>
      <c r="O161" s="89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5" t="s">
        <v>190</v>
      </c>
      <c r="AT161" s="225" t="s">
        <v>119</v>
      </c>
      <c r="AU161" s="225" t="s">
        <v>83</v>
      </c>
      <c r="AY161" s="15" t="s">
        <v>117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5" t="s">
        <v>79</v>
      </c>
      <c r="BK161" s="226">
        <f>ROUND(I161*H161,2)</f>
        <v>0</v>
      </c>
      <c r="BL161" s="15" t="s">
        <v>190</v>
      </c>
      <c r="BM161" s="225" t="s">
        <v>219</v>
      </c>
    </row>
    <row r="162" s="12" customFormat="1" ht="22.8" customHeight="1">
      <c r="A162" s="12"/>
      <c r="B162" s="197"/>
      <c r="C162" s="198"/>
      <c r="D162" s="199" t="s">
        <v>73</v>
      </c>
      <c r="E162" s="211" t="s">
        <v>220</v>
      </c>
      <c r="F162" s="211" t="s">
        <v>221</v>
      </c>
      <c r="G162" s="198"/>
      <c r="H162" s="198"/>
      <c r="I162" s="201"/>
      <c r="J162" s="212">
        <f>BK162</f>
        <v>0</v>
      </c>
      <c r="K162" s="198"/>
      <c r="L162" s="203"/>
      <c r="M162" s="204"/>
      <c r="N162" s="205"/>
      <c r="O162" s="205"/>
      <c r="P162" s="206">
        <f>SUM(P163:P164)</f>
        <v>0</v>
      </c>
      <c r="Q162" s="205"/>
      <c r="R162" s="206">
        <f>SUM(R163:R164)</f>
        <v>0</v>
      </c>
      <c r="S162" s="205"/>
      <c r="T162" s="207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8" t="s">
        <v>142</v>
      </c>
      <c r="AT162" s="209" t="s">
        <v>73</v>
      </c>
      <c r="AU162" s="209" t="s">
        <v>79</v>
      </c>
      <c r="AY162" s="208" t="s">
        <v>117</v>
      </c>
      <c r="BK162" s="210">
        <f>SUM(BK163:BK164)</f>
        <v>0</v>
      </c>
    </row>
    <row r="163" s="2" customFormat="1" ht="16.5" customHeight="1">
      <c r="A163" s="36"/>
      <c r="B163" s="37"/>
      <c r="C163" s="213" t="s">
        <v>222</v>
      </c>
      <c r="D163" s="213" t="s">
        <v>119</v>
      </c>
      <c r="E163" s="214" t="s">
        <v>223</v>
      </c>
      <c r="F163" s="215" t="s">
        <v>224</v>
      </c>
      <c r="G163" s="216" t="s">
        <v>189</v>
      </c>
      <c r="H163" s="217">
        <v>1</v>
      </c>
      <c r="I163" s="218"/>
      <c r="J163" s="219">
        <f>ROUND(I163*H163,2)</f>
        <v>0</v>
      </c>
      <c r="K163" s="220"/>
      <c r="L163" s="42"/>
      <c r="M163" s="221" t="s">
        <v>1</v>
      </c>
      <c r="N163" s="222" t="s">
        <v>39</v>
      </c>
      <c r="O163" s="89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5" t="s">
        <v>190</v>
      </c>
      <c r="AT163" s="225" t="s">
        <v>119</v>
      </c>
      <c r="AU163" s="225" t="s">
        <v>83</v>
      </c>
      <c r="AY163" s="15" t="s">
        <v>117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5" t="s">
        <v>79</v>
      </c>
      <c r="BK163" s="226">
        <f>ROUND(I163*H163,2)</f>
        <v>0</v>
      </c>
      <c r="BL163" s="15" t="s">
        <v>190</v>
      </c>
      <c r="BM163" s="225" t="s">
        <v>225</v>
      </c>
    </row>
    <row r="164" s="2" customFormat="1" ht="44.25" customHeight="1">
      <c r="A164" s="36"/>
      <c r="B164" s="37"/>
      <c r="C164" s="213" t="s">
        <v>7</v>
      </c>
      <c r="D164" s="213" t="s">
        <v>119</v>
      </c>
      <c r="E164" s="214" t="s">
        <v>226</v>
      </c>
      <c r="F164" s="215" t="s">
        <v>227</v>
      </c>
      <c r="G164" s="216" t="s">
        <v>189</v>
      </c>
      <c r="H164" s="217">
        <v>1</v>
      </c>
      <c r="I164" s="218"/>
      <c r="J164" s="219">
        <f>ROUND(I164*H164,2)</f>
        <v>0</v>
      </c>
      <c r="K164" s="220"/>
      <c r="L164" s="42"/>
      <c r="M164" s="250" t="s">
        <v>1</v>
      </c>
      <c r="N164" s="251" t="s">
        <v>39</v>
      </c>
      <c r="O164" s="252"/>
      <c r="P164" s="253">
        <f>O164*H164</f>
        <v>0</v>
      </c>
      <c r="Q164" s="253">
        <v>0</v>
      </c>
      <c r="R164" s="253">
        <f>Q164*H164</f>
        <v>0</v>
      </c>
      <c r="S164" s="253">
        <v>0</v>
      </c>
      <c r="T164" s="25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5" t="s">
        <v>190</v>
      </c>
      <c r="AT164" s="225" t="s">
        <v>119</v>
      </c>
      <c r="AU164" s="225" t="s">
        <v>83</v>
      </c>
      <c r="AY164" s="15" t="s">
        <v>117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5" t="s">
        <v>79</v>
      </c>
      <c r="BK164" s="226">
        <f>ROUND(I164*H164,2)</f>
        <v>0</v>
      </c>
      <c r="BL164" s="15" t="s">
        <v>190</v>
      </c>
      <c r="BM164" s="225" t="s">
        <v>228</v>
      </c>
    </row>
    <row r="165" s="2" customFormat="1" ht="6.96" customHeight="1">
      <c r="A165" s="36"/>
      <c r="B165" s="64"/>
      <c r="C165" s="65"/>
      <c r="D165" s="65"/>
      <c r="E165" s="65"/>
      <c r="F165" s="65"/>
      <c r="G165" s="65"/>
      <c r="H165" s="65"/>
      <c r="I165" s="65"/>
      <c r="J165" s="65"/>
      <c r="K165" s="65"/>
      <c r="L165" s="42"/>
      <c r="M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</row>
  </sheetData>
  <sheetProtection sheet="1" autoFilter="0" formatColumns="0" formatRows="0" objects="1" scenarios="1" spinCount="100000" saltValue="mUoh0UNThPtvvERIszDe/FjmDgYhaAOnShm1imn3ylpzQN6bCkANQa2YlaGKeojqOtk7cMwXn5ta8HbAIHW8Og==" hashValue="mUU+QYeA6aUbeW7FPSNiz4Es9eZLBpxKJAYw9DA435v8vYeg+RNjQJELv0ZzZZZX3AwFf0CoclrqhX8aUl8law==" algorithmName="SHA-512" password="CC35"/>
  <autoFilter ref="C125:K16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PC-ZDENEK\Administrator</dc:creator>
  <cp:lastModifiedBy>PC-ZDENEK\Administrator</cp:lastModifiedBy>
  <dcterms:created xsi:type="dcterms:W3CDTF">2024-05-23T06:39:24Z</dcterms:created>
  <dcterms:modified xsi:type="dcterms:W3CDTF">2024-05-23T06:39:25Z</dcterms:modified>
</cp:coreProperties>
</file>