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659472ac8d04138a/Plocha/ZAKÁZKY MOJE 2023/ZŠ HUSOVA_CHODOV/REALIZACE PAVILON 1/PDF DOKUMENTACE PRO INVESTORA/VÝKAZ VÝMĚR/"/>
    </mc:Choice>
  </mc:AlternateContent>
  <xr:revisionPtr revIDLastSave="11" documentId="11_5995A18EF55844D7AF4115173DF5F7FDEA89CABA" xr6:coauthVersionLast="47" xr6:coauthVersionMax="47" xr10:uidLastSave="{BD04DFE7-69BF-4AB8-803F-A622E0F6C1AF}"/>
  <bookViews>
    <workbookView xWindow="-108" yWindow="-108" windowWidth="23256" windowHeight="12456" firstSheet="5" activeTab="7" xr2:uid="{00000000-000D-0000-FFFF-FFFF00000000}"/>
  </bookViews>
  <sheets>
    <sheet name="Rekapitulace stavby" sheetId="1" r:id="rId1"/>
    <sheet name="001 - Stavební část" sheetId="2" r:id="rId2"/>
    <sheet name="002 - Zdravotechnika" sheetId="3" r:id="rId3"/>
    <sheet name="003 - Vytápění" sheetId="4" r:id="rId4"/>
    <sheet name="004.1 - Elektroinstalace ..." sheetId="5" r:id="rId5"/>
    <sheet name="004.2 - Přeložka nn vedení" sheetId="6" r:id="rId6"/>
    <sheet name="004.3 - Elektroinstalace ..." sheetId="7" r:id="rId7"/>
    <sheet name="004.4 - Elektroinstalace ..." sheetId="8" r:id="rId8"/>
    <sheet name="005 - Vedlejší rozpočtové..." sheetId="9" r:id="rId9"/>
  </sheets>
  <definedNames>
    <definedName name="_xlnm._FilterDatabase" localSheetId="1" hidden="1">'001 - Stavební část'!$C$143:$K$904</definedName>
    <definedName name="_xlnm._FilterDatabase" localSheetId="2" hidden="1">'002 - Zdravotechnika'!$C$126:$K$242</definedName>
    <definedName name="_xlnm._FilterDatabase" localSheetId="3" hidden="1">'003 - Vytápění'!$C$122:$K$173</definedName>
    <definedName name="_xlnm._FilterDatabase" localSheetId="4" hidden="1">'004.1 - Elektroinstalace ...'!$C$119:$K$232</definedName>
    <definedName name="_xlnm._FilterDatabase" localSheetId="5" hidden="1">'004.2 - Přeložka nn vedení'!$C$117:$K$121</definedName>
    <definedName name="_xlnm._FilterDatabase" localSheetId="6" hidden="1">'004.3 - Elektroinstalace ...'!$C$119:$K$242</definedName>
    <definedName name="_xlnm._FilterDatabase" localSheetId="7" hidden="1">'004.4 - Elektroinstalace ...'!$C$119:$K$233</definedName>
    <definedName name="_xlnm._FilterDatabase" localSheetId="8" hidden="1">'005 - Vedlejší rozpočtové...'!$C$120:$K$132</definedName>
    <definedName name="_xlnm.Print_Titles" localSheetId="1">'001 - Stavební část'!$143:$143</definedName>
    <definedName name="_xlnm.Print_Titles" localSheetId="2">'002 - Zdravotechnika'!$126:$126</definedName>
    <definedName name="_xlnm.Print_Titles" localSheetId="3">'003 - Vytápění'!$122:$122</definedName>
    <definedName name="_xlnm.Print_Titles" localSheetId="4">'004.1 - Elektroinstalace ...'!$119:$119</definedName>
    <definedName name="_xlnm.Print_Titles" localSheetId="5">'004.2 - Přeložka nn vedení'!$117:$117</definedName>
    <definedName name="_xlnm.Print_Titles" localSheetId="6">'004.3 - Elektroinstalace ...'!$119:$119</definedName>
    <definedName name="_xlnm.Print_Titles" localSheetId="7">'004.4 - Elektroinstalace ...'!$119:$119</definedName>
    <definedName name="_xlnm.Print_Titles" localSheetId="8">'005 - Vedlejší rozpočtové...'!$120:$120</definedName>
    <definedName name="_xlnm.Print_Titles" localSheetId="0">'Rekapitulace stavby'!$92:$92</definedName>
    <definedName name="_xlnm.Print_Area" localSheetId="1">'001 - Stavební část'!$C$4:$J$39,'001 - Stavební část'!$C$50:$J$76,'001 - Stavební část'!$C$82:$J$125,'001 - Stavební část'!$C$131:$J$904</definedName>
    <definedName name="_xlnm.Print_Area" localSheetId="2">'002 - Zdravotechnika'!$C$4:$J$39,'002 - Zdravotechnika'!$C$50:$J$76,'002 - Zdravotechnika'!$C$82:$J$108,'002 - Zdravotechnika'!$C$114:$J$242</definedName>
    <definedName name="_xlnm.Print_Area" localSheetId="3">'003 - Vytápění'!$C$4:$J$39,'003 - Vytápění'!$C$50:$J$76,'003 - Vytápění'!$C$82:$J$104,'003 - Vytápění'!$C$110:$J$173</definedName>
    <definedName name="_xlnm.Print_Area" localSheetId="4">'004.1 - Elektroinstalace ...'!$C$4:$J$39,'004.1 - Elektroinstalace ...'!$C$50:$J$76,'004.1 - Elektroinstalace ...'!$C$82:$J$101,'004.1 - Elektroinstalace ...'!$C$107:$J$232</definedName>
    <definedName name="_xlnm.Print_Area" localSheetId="5">'004.2 - Přeložka nn vedení'!$C$4:$J$39,'004.2 - Přeložka nn vedení'!$C$50:$J$76,'004.2 - Přeložka nn vedení'!$C$82:$J$99,'004.2 - Přeložka nn vedení'!$C$105:$J$121</definedName>
    <definedName name="_xlnm.Print_Area" localSheetId="6">'004.3 - Elektroinstalace ...'!$C$4:$J$39,'004.3 - Elektroinstalace ...'!$C$50:$J$76,'004.3 - Elektroinstalace ...'!$C$82:$J$101,'004.3 - Elektroinstalace ...'!$C$107:$J$242</definedName>
    <definedName name="_xlnm.Print_Area" localSheetId="7">'004.4 - Elektroinstalace ...'!$C$4:$J$39,'004.4 - Elektroinstalace ...'!$C$50:$J$76,'004.4 - Elektroinstalace ...'!$C$82:$J$101,'004.4 - Elektroinstalace ...'!$C$107:$J$233</definedName>
    <definedName name="_xlnm.Print_Area" localSheetId="8">'005 - Vedlejší rozpočtové...'!$C$4:$J$39,'005 - Vedlejší rozpočtové...'!$C$50:$J$76,'005 - Vedlejší rozpočtové...'!$C$82:$J$102,'005 - Vedlejší rozpočtové...'!$C$108:$J$132</definedName>
    <definedName name="_xlnm.Print_Area" localSheetId="0">'Rekapitulace stavby'!$D$4:$AO$76,'Rekapitulace stavby'!$C$82:$AQ$103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9" l="1"/>
  <c r="J36" i="9"/>
  <c r="AY102" i="1" s="1"/>
  <c r="J35" i="9"/>
  <c r="AX102" i="1" s="1"/>
  <c r="BI132" i="9"/>
  <c r="BH132" i="9"/>
  <c r="BG132" i="9"/>
  <c r="BF132" i="9"/>
  <c r="T132" i="9"/>
  <c r="T131" i="9" s="1"/>
  <c r="R132" i="9"/>
  <c r="R131" i="9" s="1"/>
  <c r="P132" i="9"/>
  <c r="P131" i="9" s="1"/>
  <c r="BI130" i="9"/>
  <c r="BH130" i="9"/>
  <c r="BG130" i="9"/>
  <c r="BF130" i="9"/>
  <c r="T130" i="9"/>
  <c r="T129" i="9" s="1"/>
  <c r="R130" i="9"/>
  <c r="R129" i="9" s="1"/>
  <c r="P130" i="9"/>
  <c r="P129" i="9" s="1"/>
  <c r="BI128" i="9"/>
  <c r="BH128" i="9"/>
  <c r="BG128" i="9"/>
  <c r="BF128" i="9"/>
  <c r="T128" i="9"/>
  <c r="T127" i="9" s="1"/>
  <c r="R128" i="9"/>
  <c r="R127" i="9" s="1"/>
  <c r="P128" i="9"/>
  <c r="P127" i="9" s="1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J118" i="9"/>
  <c r="J117" i="9"/>
  <c r="F117" i="9"/>
  <c r="F115" i="9"/>
  <c r="E113" i="9"/>
  <c r="J92" i="9"/>
  <c r="J91" i="9"/>
  <c r="F91" i="9"/>
  <c r="F89" i="9"/>
  <c r="E87" i="9"/>
  <c r="J18" i="9"/>
  <c r="E18" i="9"/>
  <c r="F118" i="9" s="1"/>
  <c r="J17" i="9"/>
  <c r="J12" i="9"/>
  <c r="J115" i="9"/>
  <c r="E7" i="9"/>
  <c r="E111" i="9"/>
  <c r="J37" i="8"/>
  <c r="J36" i="8"/>
  <c r="AY101" i="1" s="1"/>
  <c r="J35" i="8"/>
  <c r="AX101" i="1" s="1"/>
  <c r="BI233" i="8"/>
  <c r="BH233" i="8"/>
  <c r="BG233" i="8"/>
  <c r="BF233" i="8"/>
  <c r="T233" i="8"/>
  <c r="R233" i="8"/>
  <c r="P233" i="8"/>
  <c r="BI232" i="8"/>
  <c r="BH232" i="8"/>
  <c r="BG232" i="8"/>
  <c r="BF232" i="8"/>
  <c r="T232" i="8"/>
  <c r="R232" i="8"/>
  <c r="P232" i="8"/>
  <c r="BI231" i="8"/>
  <c r="BH231" i="8"/>
  <c r="BG231" i="8"/>
  <c r="BF231" i="8"/>
  <c r="T231" i="8"/>
  <c r="R231" i="8"/>
  <c r="P231" i="8"/>
  <c r="BI229" i="8"/>
  <c r="BH229" i="8"/>
  <c r="BG229" i="8"/>
  <c r="BF229" i="8"/>
  <c r="T229" i="8"/>
  <c r="R229" i="8"/>
  <c r="P229" i="8"/>
  <c r="BI228" i="8"/>
  <c r="BH228" i="8"/>
  <c r="BG228" i="8"/>
  <c r="BF228" i="8"/>
  <c r="T228" i="8"/>
  <c r="R228" i="8"/>
  <c r="P228" i="8"/>
  <c r="BI227" i="8"/>
  <c r="BH227" i="8"/>
  <c r="BG227" i="8"/>
  <c r="BF227" i="8"/>
  <c r="T227" i="8"/>
  <c r="R227" i="8"/>
  <c r="P227" i="8"/>
  <c r="BI224" i="8"/>
  <c r="BH224" i="8"/>
  <c r="BG224" i="8"/>
  <c r="BF224" i="8"/>
  <c r="T224" i="8"/>
  <c r="R224" i="8"/>
  <c r="P224" i="8"/>
  <c r="BI223" i="8"/>
  <c r="BH223" i="8"/>
  <c r="BG223" i="8"/>
  <c r="BF223" i="8"/>
  <c r="T223" i="8"/>
  <c r="R223" i="8"/>
  <c r="P223" i="8"/>
  <c r="BI220" i="8"/>
  <c r="BH220" i="8"/>
  <c r="BG220" i="8"/>
  <c r="BF220" i="8"/>
  <c r="T220" i="8"/>
  <c r="R220" i="8"/>
  <c r="P220" i="8"/>
  <c r="BI219" i="8"/>
  <c r="BH219" i="8"/>
  <c r="BG219" i="8"/>
  <c r="BF219" i="8"/>
  <c r="T219" i="8"/>
  <c r="R219" i="8"/>
  <c r="P219" i="8"/>
  <c r="BI218" i="8"/>
  <c r="BH218" i="8"/>
  <c r="BG218" i="8"/>
  <c r="BF218" i="8"/>
  <c r="T218" i="8"/>
  <c r="R218" i="8"/>
  <c r="P218" i="8"/>
  <c r="BI217" i="8"/>
  <c r="BH217" i="8"/>
  <c r="BG217" i="8"/>
  <c r="BF217" i="8"/>
  <c r="T217" i="8"/>
  <c r="R217" i="8"/>
  <c r="P217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9" i="8"/>
  <c r="BH209" i="8"/>
  <c r="BG209" i="8"/>
  <c r="BF209" i="8"/>
  <c r="T209" i="8"/>
  <c r="R209" i="8"/>
  <c r="P209" i="8"/>
  <c r="BI208" i="8"/>
  <c r="BH208" i="8"/>
  <c r="BG208" i="8"/>
  <c r="BF208" i="8"/>
  <c r="T208" i="8"/>
  <c r="R208" i="8"/>
  <c r="P208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J117" i="8"/>
  <c r="J116" i="8"/>
  <c r="F116" i="8"/>
  <c r="F114" i="8"/>
  <c r="E112" i="8"/>
  <c r="J92" i="8"/>
  <c r="J91" i="8"/>
  <c r="F91" i="8"/>
  <c r="F89" i="8"/>
  <c r="E87" i="8"/>
  <c r="J18" i="8"/>
  <c r="E18" i="8"/>
  <c r="F117" i="8"/>
  <c r="J17" i="8"/>
  <c r="J12" i="8"/>
  <c r="J89" i="8" s="1"/>
  <c r="E7" i="8"/>
  <c r="E110" i="8" s="1"/>
  <c r="J37" i="7"/>
  <c r="J36" i="7"/>
  <c r="AY100" i="1"/>
  <c r="J35" i="7"/>
  <c r="AX100" i="1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3" i="7"/>
  <c r="BH233" i="7"/>
  <c r="BG233" i="7"/>
  <c r="BF233" i="7"/>
  <c r="T233" i="7"/>
  <c r="R233" i="7"/>
  <c r="P233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5" i="7"/>
  <c r="BH195" i="7"/>
  <c r="BG195" i="7"/>
  <c r="BF195" i="7"/>
  <c r="T195" i="7"/>
  <c r="R195" i="7"/>
  <c r="P195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J117" i="7"/>
  <c r="J116" i="7"/>
  <c r="F116" i="7"/>
  <c r="F114" i="7"/>
  <c r="E112" i="7"/>
  <c r="J92" i="7"/>
  <c r="J91" i="7"/>
  <c r="F91" i="7"/>
  <c r="F89" i="7"/>
  <c r="E87" i="7"/>
  <c r="J18" i="7"/>
  <c r="E18" i="7"/>
  <c r="F117" i="7"/>
  <c r="J17" i="7"/>
  <c r="J12" i="7"/>
  <c r="J89" i="7" s="1"/>
  <c r="E7" i="7"/>
  <c r="E110" i="7" s="1"/>
  <c r="J37" i="6"/>
  <c r="J36" i="6"/>
  <c r="AY99" i="1"/>
  <c r="J35" i="6"/>
  <c r="AX99" i="1"/>
  <c r="BI121" i="6"/>
  <c r="BH121" i="6"/>
  <c r="BG121" i="6"/>
  <c r="BF121" i="6"/>
  <c r="T121" i="6"/>
  <c r="T120" i="6"/>
  <c r="T119" i="6" s="1"/>
  <c r="T118" i="6" s="1"/>
  <c r="R121" i="6"/>
  <c r="R120" i="6"/>
  <c r="R119" i="6" s="1"/>
  <c r="R118" i="6" s="1"/>
  <c r="P121" i="6"/>
  <c r="P120" i="6"/>
  <c r="P119" i="6" s="1"/>
  <c r="P118" i="6" s="1"/>
  <c r="AU99" i="1" s="1"/>
  <c r="J115" i="6"/>
  <c r="J114" i="6"/>
  <c r="F114" i="6"/>
  <c r="F112" i="6"/>
  <c r="E110" i="6"/>
  <c r="J92" i="6"/>
  <c r="J91" i="6"/>
  <c r="F91" i="6"/>
  <c r="F89" i="6"/>
  <c r="E87" i="6"/>
  <c r="J18" i="6"/>
  <c r="E18" i="6"/>
  <c r="F115" i="6"/>
  <c r="J17" i="6"/>
  <c r="J12" i="6"/>
  <c r="J112" i="6" s="1"/>
  <c r="E7" i="6"/>
  <c r="E108" i="6" s="1"/>
  <c r="J37" i="5"/>
  <c r="J36" i="5"/>
  <c r="AY98" i="1"/>
  <c r="J35" i="5"/>
  <c r="AX98" i="1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7" i="5"/>
  <c r="BH207" i="5"/>
  <c r="BG207" i="5"/>
  <c r="BF207" i="5"/>
  <c r="T207" i="5"/>
  <c r="R207" i="5"/>
  <c r="P207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7" i="5"/>
  <c r="BH167" i="5"/>
  <c r="BG167" i="5"/>
  <c r="BF167" i="5"/>
  <c r="T167" i="5"/>
  <c r="R167" i="5"/>
  <c r="P167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J117" i="5"/>
  <c r="J116" i="5"/>
  <c r="F116" i="5"/>
  <c r="F114" i="5"/>
  <c r="E112" i="5"/>
  <c r="J92" i="5"/>
  <c r="J91" i="5"/>
  <c r="F91" i="5"/>
  <c r="F89" i="5"/>
  <c r="E87" i="5"/>
  <c r="J18" i="5"/>
  <c r="E18" i="5"/>
  <c r="F117" i="5" s="1"/>
  <c r="J17" i="5"/>
  <c r="J12" i="5"/>
  <c r="J89" i="5"/>
  <c r="E7" i="5"/>
  <c r="E110" i="5"/>
  <c r="J37" i="4"/>
  <c r="J36" i="4"/>
  <c r="AY97" i="1" s="1"/>
  <c r="J35" i="4"/>
  <c r="AX97" i="1" s="1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T156" i="4"/>
  <c r="R157" i="4"/>
  <c r="R156" i="4"/>
  <c r="P157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J120" i="4"/>
  <c r="J119" i="4"/>
  <c r="F119" i="4"/>
  <c r="F117" i="4"/>
  <c r="E115" i="4"/>
  <c r="J92" i="4"/>
  <c r="J91" i="4"/>
  <c r="F91" i="4"/>
  <c r="F89" i="4"/>
  <c r="E87" i="4"/>
  <c r="J18" i="4"/>
  <c r="E18" i="4"/>
  <c r="F120" i="4"/>
  <c r="J17" i="4"/>
  <c r="J12" i="4"/>
  <c r="J117" i="4" s="1"/>
  <c r="E7" i="4"/>
  <c r="E113" i="4"/>
  <c r="J37" i="3"/>
  <c r="J36" i="3"/>
  <c r="AY96" i="1"/>
  <c r="J35" i="3"/>
  <c r="AX96" i="1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17" i="3"/>
  <c r="BH217" i="3"/>
  <c r="BG217" i="3"/>
  <c r="BF217" i="3"/>
  <c r="T217" i="3"/>
  <c r="R217" i="3"/>
  <c r="P217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T180" i="3" s="1"/>
  <c r="R181" i="3"/>
  <c r="R180" i="3" s="1"/>
  <c r="P181" i="3"/>
  <c r="P180" i="3" s="1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J124" i="3"/>
  <c r="J123" i="3"/>
  <c r="F123" i="3"/>
  <c r="F121" i="3"/>
  <c r="E119" i="3"/>
  <c r="J92" i="3"/>
  <c r="J91" i="3"/>
  <c r="F91" i="3"/>
  <c r="F89" i="3"/>
  <c r="E87" i="3"/>
  <c r="J18" i="3"/>
  <c r="E18" i="3"/>
  <c r="F124" i="3" s="1"/>
  <c r="J17" i="3"/>
  <c r="J12" i="3"/>
  <c r="J121" i="3" s="1"/>
  <c r="E7" i="3"/>
  <c r="E117" i="3" s="1"/>
  <c r="J37" i="2"/>
  <c r="J36" i="2"/>
  <c r="AY95" i="1" s="1"/>
  <c r="J35" i="2"/>
  <c r="AX95" i="1"/>
  <c r="BI904" i="2"/>
  <c r="BH904" i="2"/>
  <c r="BG904" i="2"/>
  <c r="BF904" i="2"/>
  <c r="T904" i="2"/>
  <c r="T903" i="2" s="1"/>
  <c r="T902" i="2" s="1"/>
  <c r="R904" i="2"/>
  <c r="R903" i="2" s="1"/>
  <c r="R902" i="2" s="1"/>
  <c r="P904" i="2"/>
  <c r="P903" i="2"/>
  <c r="P902" i="2" s="1"/>
  <c r="BI886" i="2"/>
  <c r="BH886" i="2"/>
  <c r="BG886" i="2"/>
  <c r="BF886" i="2"/>
  <c r="T886" i="2"/>
  <c r="R886" i="2"/>
  <c r="P886" i="2"/>
  <c r="BI876" i="2"/>
  <c r="BH876" i="2"/>
  <c r="BG876" i="2"/>
  <c r="BF876" i="2"/>
  <c r="T876" i="2"/>
  <c r="R876" i="2"/>
  <c r="P876" i="2"/>
  <c r="BI858" i="2"/>
  <c r="BH858" i="2"/>
  <c r="BG858" i="2"/>
  <c r="BF858" i="2"/>
  <c r="T858" i="2"/>
  <c r="R858" i="2"/>
  <c r="P858" i="2"/>
  <c r="BI840" i="2"/>
  <c r="BH840" i="2"/>
  <c r="BG840" i="2"/>
  <c r="BF840" i="2"/>
  <c r="T840" i="2"/>
  <c r="R840" i="2"/>
  <c r="P840" i="2"/>
  <c r="BI828" i="2"/>
  <c r="BH828" i="2"/>
  <c r="BG828" i="2"/>
  <c r="BF828" i="2"/>
  <c r="T828" i="2"/>
  <c r="R828" i="2"/>
  <c r="P828" i="2"/>
  <c r="BI826" i="2"/>
  <c r="BH826" i="2"/>
  <c r="BG826" i="2"/>
  <c r="BF826" i="2"/>
  <c r="T826" i="2"/>
  <c r="R826" i="2"/>
  <c r="P826" i="2"/>
  <c r="BI820" i="2"/>
  <c r="BH820" i="2"/>
  <c r="BG820" i="2"/>
  <c r="BF820" i="2"/>
  <c r="T820" i="2"/>
  <c r="R820" i="2"/>
  <c r="P820" i="2"/>
  <c r="BI818" i="2"/>
  <c r="BH818" i="2"/>
  <c r="BG818" i="2"/>
  <c r="BF818" i="2"/>
  <c r="T818" i="2"/>
  <c r="R818" i="2"/>
  <c r="P818" i="2"/>
  <c r="BI816" i="2"/>
  <c r="BH816" i="2"/>
  <c r="BG816" i="2"/>
  <c r="BF816" i="2"/>
  <c r="T816" i="2"/>
  <c r="R816" i="2"/>
  <c r="P816" i="2"/>
  <c r="BI814" i="2"/>
  <c r="BH814" i="2"/>
  <c r="BG814" i="2"/>
  <c r="BF814" i="2"/>
  <c r="T814" i="2"/>
  <c r="R814" i="2"/>
  <c r="P814" i="2"/>
  <c r="BI812" i="2"/>
  <c r="BH812" i="2"/>
  <c r="BG812" i="2"/>
  <c r="BF812" i="2"/>
  <c r="T812" i="2"/>
  <c r="R812" i="2"/>
  <c r="P812" i="2"/>
  <c r="BI810" i="2"/>
  <c r="BH810" i="2"/>
  <c r="BG810" i="2"/>
  <c r="BF810" i="2"/>
  <c r="T810" i="2"/>
  <c r="R810" i="2"/>
  <c r="P810" i="2"/>
  <c r="BI808" i="2"/>
  <c r="BH808" i="2"/>
  <c r="BG808" i="2"/>
  <c r="BF808" i="2"/>
  <c r="T808" i="2"/>
  <c r="R808" i="2"/>
  <c r="P808" i="2"/>
  <c r="BI804" i="2"/>
  <c r="BH804" i="2"/>
  <c r="BG804" i="2"/>
  <c r="BF804" i="2"/>
  <c r="T804" i="2"/>
  <c r="R804" i="2"/>
  <c r="P804" i="2"/>
  <c r="BI802" i="2"/>
  <c r="BH802" i="2"/>
  <c r="BG802" i="2"/>
  <c r="BF802" i="2"/>
  <c r="T802" i="2"/>
  <c r="R802" i="2"/>
  <c r="P802" i="2"/>
  <c r="BI800" i="2"/>
  <c r="BH800" i="2"/>
  <c r="BG800" i="2"/>
  <c r="BF800" i="2"/>
  <c r="T800" i="2"/>
  <c r="R800" i="2"/>
  <c r="P800" i="2"/>
  <c r="BI798" i="2"/>
  <c r="BH798" i="2"/>
  <c r="BG798" i="2"/>
  <c r="BF798" i="2"/>
  <c r="T798" i="2"/>
  <c r="R798" i="2"/>
  <c r="P798" i="2"/>
  <c r="BI796" i="2"/>
  <c r="BH796" i="2"/>
  <c r="BG796" i="2"/>
  <c r="BF796" i="2"/>
  <c r="T796" i="2"/>
  <c r="R796" i="2"/>
  <c r="P796" i="2"/>
  <c r="BI794" i="2"/>
  <c r="BH794" i="2"/>
  <c r="BG794" i="2"/>
  <c r="BF794" i="2"/>
  <c r="T794" i="2"/>
  <c r="R794" i="2"/>
  <c r="P794" i="2"/>
  <c r="BI792" i="2"/>
  <c r="BH792" i="2"/>
  <c r="BG792" i="2"/>
  <c r="BF792" i="2"/>
  <c r="T792" i="2"/>
  <c r="R792" i="2"/>
  <c r="P792" i="2"/>
  <c r="BI790" i="2"/>
  <c r="BH790" i="2"/>
  <c r="BG790" i="2"/>
  <c r="BF790" i="2"/>
  <c r="T790" i="2"/>
  <c r="R790" i="2"/>
  <c r="P790" i="2"/>
  <c r="BI784" i="2"/>
  <c r="BH784" i="2"/>
  <c r="BG784" i="2"/>
  <c r="BF784" i="2"/>
  <c r="T784" i="2"/>
  <c r="R784" i="2"/>
  <c r="P784" i="2"/>
  <c r="BI782" i="2"/>
  <c r="BH782" i="2"/>
  <c r="BG782" i="2"/>
  <c r="BF782" i="2"/>
  <c r="T782" i="2"/>
  <c r="R782" i="2"/>
  <c r="P782" i="2"/>
  <c r="BI773" i="2"/>
  <c r="BH773" i="2"/>
  <c r="BG773" i="2"/>
  <c r="BF773" i="2"/>
  <c r="T773" i="2"/>
  <c r="R773" i="2"/>
  <c r="P773" i="2"/>
  <c r="BI768" i="2"/>
  <c r="BH768" i="2"/>
  <c r="BG768" i="2"/>
  <c r="BF768" i="2"/>
  <c r="T768" i="2"/>
  <c r="R768" i="2"/>
  <c r="P768" i="2"/>
  <c r="BI764" i="2"/>
  <c r="BH764" i="2"/>
  <c r="BG764" i="2"/>
  <c r="BF764" i="2"/>
  <c r="T764" i="2"/>
  <c r="R764" i="2"/>
  <c r="P764" i="2"/>
  <c r="BI757" i="2"/>
  <c r="BH757" i="2"/>
  <c r="BG757" i="2"/>
  <c r="BF757" i="2"/>
  <c r="T757" i="2"/>
  <c r="R757" i="2"/>
  <c r="P757" i="2"/>
  <c r="BI749" i="2"/>
  <c r="BH749" i="2"/>
  <c r="BG749" i="2"/>
  <c r="BF749" i="2"/>
  <c r="T749" i="2"/>
  <c r="R749" i="2"/>
  <c r="P749" i="2"/>
  <c r="BI747" i="2"/>
  <c r="BH747" i="2"/>
  <c r="BG747" i="2"/>
  <c r="BF747" i="2"/>
  <c r="T747" i="2"/>
  <c r="R747" i="2"/>
  <c r="P747" i="2"/>
  <c r="BI746" i="2"/>
  <c r="BH746" i="2"/>
  <c r="BG746" i="2"/>
  <c r="BF746" i="2"/>
  <c r="T746" i="2"/>
  <c r="R746" i="2"/>
  <c r="P746" i="2"/>
  <c r="BI741" i="2"/>
  <c r="BH741" i="2"/>
  <c r="BG741" i="2"/>
  <c r="BF741" i="2"/>
  <c r="T741" i="2"/>
  <c r="R741" i="2"/>
  <c r="P741" i="2"/>
  <c r="BI739" i="2"/>
  <c r="BH739" i="2"/>
  <c r="BG739" i="2"/>
  <c r="BF739" i="2"/>
  <c r="T739" i="2"/>
  <c r="R739" i="2"/>
  <c r="P739" i="2"/>
  <c r="BI737" i="2"/>
  <c r="BH737" i="2"/>
  <c r="BG737" i="2"/>
  <c r="BF737" i="2"/>
  <c r="T737" i="2"/>
  <c r="R737" i="2"/>
  <c r="P737" i="2"/>
  <c r="BI735" i="2"/>
  <c r="BH735" i="2"/>
  <c r="BG735" i="2"/>
  <c r="BF735" i="2"/>
  <c r="T735" i="2"/>
  <c r="R735" i="2"/>
  <c r="P735" i="2"/>
  <c r="BI733" i="2"/>
  <c r="BH733" i="2"/>
  <c r="BG733" i="2"/>
  <c r="BF733" i="2"/>
  <c r="T733" i="2"/>
  <c r="R733" i="2"/>
  <c r="P733" i="2"/>
  <c r="BI729" i="2"/>
  <c r="BH729" i="2"/>
  <c r="BG729" i="2"/>
  <c r="BF729" i="2"/>
  <c r="T729" i="2"/>
  <c r="R729" i="2"/>
  <c r="P729" i="2"/>
  <c r="BI727" i="2"/>
  <c r="BH727" i="2"/>
  <c r="BG727" i="2"/>
  <c r="BF727" i="2"/>
  <c r="T727" i="2"/>
  <c r="R727" i="2"/>
  <c r="P727" i="2"/>
  <c r="BI726" i="2"/>
  <c r="BH726" i="2"/>
  <c r="BG726" i="2"/>
  <c r="BF726" i="2"/>
  <c r="T726" i="2"/>
  <c r="R726" i="2"/>
  <c r="P726" i="2"/>
  <c r="BI725" i="2"/>
  <c r="BH725" i="2"/>
  <c r="BG725" i="2"/>
  <c r="BF725" i="2"/>
  <c r="T725" i="2"/>
  <c r="R725" i="2"/>
  <c r="P725" i="2"/>
  <c r="BI724" i="2"/>
  <c r="BH724" i="2"/>
  <c r="BG724" i="2"/>
  <c r="BF724" i="2"/>
  <c r="T724" i="2"/>
  <c r="R724" i="2"/>
  <c r="P724" i="2"/>
  <c r="BI723" i="2"/>
  <c r="BH723" i="2"/>
  <c r="BG723" i="2"/>
  <c r="BF723" i="2"/>
  <c r="T723" i="2"/>
  <c r="R723" i="2"/>
  <c r="P723" i="2"/>
  <c r="BI722" i="2"/>
  <c r="BH722" i="2"/>
  <c r="BG722" i="2"/>
  <c r="BF722" i="2"/>
  <c r="T722" i="2"/>
  <c r="R722" i="2"/>
  <c r="P722" i="2"/>
  <c r="BI721" i="2"/>
  <c r="BH721" i="2"/>
  <c r="BG721" i="2"/>
  <c r="BF721" i="2"/>
  <c r="T721" i="2"/>
  <c r="R721" i="2"/>
  <c r="P721" i="2"/>
  <c r="BI720" i="2"/>
  <c r="BH720" i="2"/>
  <c r="BG720" i="2"/>
  <c r="BF720" i="2"/>
  <c r="T720" i="2"/>
  <c r="R720" i="2"/>
  <c r="P720" i="2"/>
  <c r="BI719" i="2"/>
  <c r="BH719" i="2"/>
  <c r="BG719" i="2"/>
  <c r="BF719" i="2"/>
  <c r="T719" i="2"/>
  <c r="R719" i="2"/>
  <c r="P719" i="2"/>
  <c r="BI717" i="2"/>
  <c r="BH717" i="2"/>
  <c r="BG717" i="2"/>
  <c r="BF717" i="2"/>
  <c r="T717" i="2"/>
  <c r="R717" i="2"/>
  <c r="P717" i="2"/>
  <c r="BI715" i="2"/>
  <c r="BH715" i="2"/>
  <c r="BG715" i="2"/>
  <c r="BF715" i="2"/>
  <c r="T715" i="2"/>
  <c r="R715" i="2"/>
  <c r="P715" i="2"/>
  <c r="BI713" i="2"/>
  <c r="BH713" i="2"/>
  <c r="BG713" i="2"/>
  <c r="BF713" i="2"/>
  <c r="T713" i="2"/>
  <c r="R713" i="2"/>
  <c r="P713" i="2"/>
  <c r="BI710" i="2"/>
  <c r="BH710" i="2"/>
  <c r="BG710" i="2"/>
  <c r="BF710" i="2"/>
  <c r="T710" i="2"/>
  <c r="R710" i="2"/>
  <c r="P710" i="2"/>
  <c r="BI708" i="2"/>
  <c r="BH708" i="2"/>
  <c r="BG708" i="2"/>
  <c r="BF708" i="2"/>
  <c r="T708" i="2"/>
  <c r="R708" i="2"/>
  <c r="P708" i="2"/>
  <c r="BI707" i="2"/>
  <c r="BH707" i="2"/>
  <c r="BG707" i="2"/>
  <c r="BF707" i="2"/>
  <c r="T707" i="2"/>
  <c r="R707" i="2"/>
  <c r="P707" i="2"/>
  <c r="BI706" i="2"/>
  <c r="BH706" i="2"/>
  <c r="BG706" i="2"/>
  <c r="BF706" i="2"/>
  <c r="T706" i="2"/>
  <c r="R706" i="2"/>
  <c r="P706" i="2"/>
  <c r="BI705" i="2"/>
  <c r="BH705" i="2"/>
  <c r="BG705" i="2"/>
  <c r="BF705" i="2"/>
  <c r="T705" i="2"/>
  <c r="R705" i="2"/>
  <c r="P705" i="2"/>
  <c r="BI704" i="2"/>
  <c r="BH704" i="2"/>
  <c r="BG704" i="2"/>
  <c r="BF704" i="2"/>
  <c r="T704" i="2"/>
  <c r="R704" i="2"/>
  <c r="P704" i="2"/>
  <c r="BI703" i="2"/>
  <c r="BH703" i="2"/>
  <c r="BG703" i="2"/>
  <c r="BF703" i="2"/>
  <c r="T703" i="2"/>
  <c r="R703" i="2"/>
  <c r="P703" i="2"/>
  <c r="BI702" i="2"/>
  <c r="BH702" i="2"/>
  <c r="BG702" i="2"/>
  <c r="BF702" i="2"/>
  <c r="T702" i="2"/>
  <c r="R702" i="2"/>
  <c r="P702" i="2"/>
  <c r="BI700" i="2"/>
  <c r="BH700" i="2"/>
  <c r="BG700" i="2"/>
  <c r="BF700" i="2"/>
  <c r="T700" i="2"/>
  <c r="R700" i="2"/>
  <c r="P700" i="2"/>
  <c r="BI694" i="2"/>
  <c r="BH694" i="2"/>
  <c r="BG694" i="2"/>
  <c r="BF694" i="2"/>
  <c r="T694" i="2"/>
  <c r="R694" i="2"/>
  <c r="P694" i="2"/>
  <c r="BI688" i="2"/>
  <c r="BH688" i="2"/>
  <c r="BG688" i="2"/>
  <c r="BF688" i="2"/>
  <c r="T688" i="2"/>
  <c r="R688" i="2"/>
  <c r="P688" i="2"/>
  <c r="BI686" i="2"/>
  <c r="BH686" i="2"/>
  <c r="BG686" i="2"/>
  <c r="BF686" i="2"/>
  <c r="T686" i="2"/>
  <c r="R686" i="2"/>
  <c r="P686" i="2"/>
  <c r="BI685" i="2"/>
  <c r="BH685" i="2"/>
  <c r="BG685" i="2"/>
  <c r="BF685" i="2"/>
  <c r="T685" i="2"/>
  <c r="R685" i="2"/>
  <c r="P685" i="2"/>
  <c r="BI684" i="2"/>
  <c r="BH684" i="2"/>
  <c r="BG684" i="2"/>
  <c r="BF684" i="2"/>
  <c r="T684" i="2"/>
  <c r="R684" i="2"/>
  <c r="P684" i="2"/>
  <c r="BI683" i="2"/>
  <c r="BH683" i="2"/>
  <c r="BG683" i="2"/>
  <c r="BF683" i="2"/>
  <c r="T683" i="2"/>
  <c r="R683" i="2"/>
  <c r="P683" i="2"/>
  <c r="BI682" i="2"/>
  <c r="BH682" i="2"/>
  <c r="BG682" i="2"/>
  <c r="BF682" i="2"/>
  <c r="T682" i="2"/>
  <c r="R682" i="2"/>
  <c r="P682" i="2"/>
  <c r="BI681" i="2"/>
  <c r="BH681" i="2"/>
  <c r="BG681" i="2"/>
  <c r="BF681" i="2"/>
  <c r="T681" i="2"/>
  <c r="R681" i="2"/>
  <c r="P681" i="2"/>
  <c r="BI680" i="2"/>
  <c r="BH680" i="2"/>
  <c r="BG680" i="2"/>
  <c r="BF680" i="2"/>
  <c r="T680" i="2"/>
  <c r="R680" i="2"/>
  <c r="P680" i="2"/>
  <c r="BI679" i="2"/>
  <c r="BH679" i="2"/>
  <c r="BG679" i="2"/>
  <c r="BF679" i="2"/>
  <c r="T679" i="2"/>
  <c r="R679" i="2"/>
  <c r="P679" i="2"/>
  <c r="BI678" i="2"/>
  <c r="BH678" i="2"/>
  <c r="BG678" i="2"/>
  <c r="BF678" i="2"/>
  <c r="T678" i="2"/>
  <c r="R678" i="2"/>
  <c r="P678" i="2"/>
  <c r="BI677" i="2"/>
  <c r="BH677" i="2"/>
  <c r="BG677" i="2"/>
  <c r="BF677" i="2"/>
  <c r="T677" i="2"/>
  <c r="R677" i="2"/>
  <c r="P677" i="2"/>
  <c r="BI676" i="2"/>
  <c r="BH676" i="2"/>
  <c r="BG676" i="2"/>
  <c r="BF676" i="2"/>
  <c r="T676" i="2"/>
  <c r="R676" i="2"/>
  <c r="P676" i="2"/>
  <c r="BI675" i="2"/>
  <c r="BH675" i="2"/>
  <c r="BG675" i="2"/>
  <c r="BF675" i="2"/>
  <c r="T675" i="2"/>
  <c r="R675" i="2"/>
  <c r="P675" i="2"/>
  <c r="BI674" i="2"/>
  <c r="BH674" i="2"/>
  <c r="BG674" i="2"/>
  <c r="BF674" i="2"/>
  <c r="T674" i="2"/>
  <c r="R674" i="2"/>
  <c r="P674" i="2"/>
  <c r="BI673" i="2"/>
  <c r="BH673" i="2"/>
  <c r="BG673" i="2"/>
  <c r="BF673" i="2"/>
  <c r="T673" i="2"/>
  <c r="R673" i="2"/>
  <c r="P673" i="2"/>
  <c r="BI671" i="2"/>
  <c r="BH671" i="2"/>
  <c r="BG671" i="2"/>
  <c r="BF671" i="2"/>
  <c r="T671" i="2"/>
  <c r="R671" i="2"/>
  <c r="P671" i="2"/>
  <c r="BI669" i="2"/>
  <c r="BH669" i="2"/>
  <c r="BG669" i="2"/>
  <c r="BF669" i="2"/>
  <c r="T669" i="2"/>
  <c r="R669" i="2"/>
  <c r="P669" i="2"/>
  <c r="BI667" i="2"/>
  <c r="BH667" i="2"/>
  <c r="BG667" i="2"/>
  <c r="BF667" i="2"/>
  <c r="T667" i="2"/>
  <c r="R667" i="2"/>
  <c r="P667" i="2"/>
  <c r="BI665" i="2"/>
  <c r="BH665" i="2"/>
  <c r="BG665" i="2"/>
  <c r="BF665" i="2"/>
  <c r="T665" i="2"/>
  <c r="R665" i="2"/>
  <c r="P665" i="2"/>
  <c r="BI663" i="2"/>
  <c r="BH663" i="2"/>
  <c r="BG663" i="2"/>
  <c r="BF663" i="2"/>
  <c r="T663" i="2"/>
  <c r="R663" i="2"/>
  <c r="P663" i="2"/>
  <c r="BI661" i="2"/>
  <c r="BH661" i="2"/>
  <c r="BG661" i="2"/>
  <c r="BF661" i="2"/>
  <c r="T661" i="2"/>
  <c r="R661" i="2"/>
  <c r="P661" i="2"/>
  <c r="BI659" i="2"/>
  <c r="BH659" i="2"/>
  <c r="BG659" i="2"/>
  <c r="BF659" i="2"/>
  <c r="T659" i="2"/>
  <c r="R659" i="2"/>
  <c r="P659" i="2"/>
  <c r="BI657" i="2"/>
  <c r="BH657" i="2"/>
  <c r="BG657" i="2"/>
  <c r="BF657" i="2"/>
  <c r="T657" i="2"/>
  <c r="R657" i="2"/>
  <c r="P657" i="2"/>
  <c r="BI655" i="2"/>
  <c r="BH655" i="2"/>
  <c r="BG655" i="2"/>
  <c r="BF655" i="2"/>
  <c r="T655" i="2"/>
  <c r="R655" i="2"/>
  <c r="P655" i="2"/>
  <c r="BI653" i="2"/>
  <c r="BH653" i="2"/>
  <c r="BG653" i="2"/>
  <c r="BF653" i="2"/>
  <c r="T653" i="2"/>
  <c r="R653" i="2"/>
  <c r="P653" i="2"/>
  <c r="BI651" i="2"/>
  <c r="BH651" i="2"/>
  <c r="BG651" i="2"/>
  <c r="BF651" i="2"/>
  <c r="T651" i="2"/>
  <c r="R651" i="2"/>
  <c r="P651" i="2"/>
  <c r="BI649" i="2"/>
  <c r="BH649" i="2"/>
  <c r="BG649" i="2"/>
  <c r="BF649" i="2"/>
  <c r="T649" i="2"/>
  <c r="R649" i="2"/>
  <c r="P649" i="2"/>
  <c r="BI647" i="2"/>
  <c r="BH647" i="2"/>
  <c r="BG647" i="2"/>
  <c r="BF647" i="2"/>
  <c r="T647" i="2"/>
  <c r="R647" i="2"/>
  <c r="P647" i="2"/>
  <c r="BI645" i="2"/>
  <c r="BH645" i="2"/>
  <c r="BG645" i="2"/>
  <c r="BF645" i="2"/>
  <c r="T645" i="2"/>
  <c r="R645" i="2"/>
  <c r="P645" i="2"/>
  <c r="BI640" i="2"/>
  <c r="BH640" i="2"/>
  <c r="BG640" i="2"/>
  <c r="BF640" i="2"/>
  <c r="T640" i="2"/>
  <c r="R640" i="2"/>
  <c r="P640" i="2"/>
  <c r="BI636" i="2"/>
  <c r="BH636" i="2"/>
  <c r="BG636" i="2"/>
  <c r="BF636" i="2"/>
  <c r="T636" i="2"/>
  <c r="R636" i="2"/>
  <c r="P636" i="2"/>
  <c r="BI634" i="2"/>
  <c r="BH634" i="2"/>
  <c r="BG634" i="2"/>
  <c r="BF634" i="2"/>
  <c r="T634" i="2"/>
  <c r="R634" i="2"/>
  <c r="P634" i="2"/>
  <c r="BI632" i="2"/>
  <c r="BH632" i="2"/>
  <c r="BG632" i="2"/>
  <c r="BF632" i="2"/>
  <c r="T632" i="2"/>
  <c r="R632" i="2"/>
  <c r="P632" i="2"/>
  <c r="BI630" i="2"/>
  <c r="BH630" i="2"/>
  <c r="BG630" i="2"/>
  <c r="BF630" i="2"/>
  <c r="T630" i="2"/>
  <c r="R630" i="2"/>
  <c r="P630" i="2"/>
  <c r="BI628" i="2"/>
  <c r="BH628" i="2"/>
  <c r="BG628" i="2"/>
  <c r="BF628" i="2"/>
  <c r="T628" i="2"/>
  <c r="R628" i="2"/>
  <c r="P628" i="2"/>
  <c r="BI626" i="2"/>
  <c r="BH626" i="2"/>
  <c r="BG626" i="2"/>
  <c r="BF626" i="2"/>
  <c r="T626" i="2"/>
  <c r="R626" i="2"/>
  <c r="P626" i="2"/>
  <c r="BI624" i="2"/>
  <c r="BH624" i="2"/>
  <c r="BG624" i="2"/>
  <c r="BF624" i="2"/>
  <c r="T624" i="2"/>
  <c r="R624" i="2"/>
  <c r="P624" i="2"/>
  <c r="BI622" i="2"/>
  <c r="BH622" i="2"/>
  <c r="BG622" i="2"/>
  <c r="BF622" i="2"/>
  <c r="T622" i="2"/>
  <c r="R622" i="2"/>
  <c r="P622" i="2"/>
  <c r="BI619" i="2"/>
  <c r="BH619" i="2"/>
  <c r="BG619" i="2"/>
  <c r="BF619" i="2"/>
  <c r="T619" i="2"/>
  <c r="R619" i="2"/>
  <c r="P619" i="2"/>
  <c r="BI617" i="2"/>
  <c r="BH617" i="2"/>
  <c r="BG617" i="2"/>
  <c r="BF617" i="2"/>
  <c r="T617" i="2"/>
  <c r="R617" i="2"/>
  <c r="P617" i="2"/>
  <c r="BI615" i="2"/>
  <c r="BH615" i="2"/>
  <c r="BG615" i="2"/>
  <c r="BF615" i="2"/>
  <c r="T615" i="2"/>
  <c r="R615" i="2"/>
  <c r="P615" i="2"/>
  <c r="BI612" i="2"/>
  <c r="BH612" i="2"/>
  <c r="BG612" i="2"/>
  <c r="BF612" i="2"/>
  <c r="T612" i="2"/>
  <c r="R612" i="2"/>
  <c r="P612" i="2"/>
  <c r="BI610" i="2"/>
  <c r="BH610" i="2"/>
  <c r="BG610" i="2"/>
  <c r="BF610" i="2"/>
  <c r="T610" i="2"/>
  <c r="R610" i="2"/>
  <c r="P610" i="2"/>
  <c r="BI608" i="2"/>
  <c r="BH608" i="2"/>
  <c r="BG608" i="2"/>
  <c r="BF608" i="2"/>
  <c r="T608" i="2"/>
  <c r="R608" i="2"/>
  <c r="P608" i="2"/>
  <c r="BI606" i="2"/>
  <c r="BH606" i="2"/>
  <c r="BG606" i="2"/>
  <c r="BF606" i="2"/>
  <c r="T606" i="2"/>
  <c r="R606" i="2"/>
  <c r="P606" i="2"/>
  <c r="BI604" i="2"/>
  <c r="BH604" i="2"/>
  <c r="BG604" i="2"/>
  <c r="BF604" i="2"/>
  <c r="T604" i="2"/>
  <c r="R604" i="2"/>
  <c r="P604" i="2"/>
  <c r="BI602" i="2"/>
  <c r="BH602" i="2"/>
  <c r="BG602" i="2"/>
  <c r="BF602" i="2"/>
  <c r="T602" i="2"/>
  <c r="R602" i="2"/>
  <c r="P602" i="2"/>
  <c r="BI600" i="2"/>
  <c r="BH600" i="2"/>
  <c r="BG600" i="2"/>
  <c r="BF600" i="2"/>
  <c r="T600" i="2"/>
  <c r="R600" i="2"/>
  <c r="P600" i="2"/>
  <c r="BI598" i="2"/>
  <c r="BH598" i="2"/>
  <c r="BG598" i="2"/>
  <c r="BF598" i="2"/>
  <c r="T598" i="2"/>
  <c r="R598" i="2"/>
  <c r="P598" i="2"/>
  <c r="BI596" i="2"/>
  <c r="BH596" i="2"/>
  <c r="BG596" i="2"/>
  <c r="BF596" i="2"/>
  <c r="T596" i="2"/>
  <c r="R596" i="2"/>
  <c r="P596" i="2"/>
  <c r="BI594" i="2"/>
  <c r="BH594" i="2"/>
  <c r="BG594" i="2"/>
  <c r="BF594" i="2"/>
  <c r="T594" i="2"/>
  <c r="R594" i="2"/>
  <c r="P594" i="2"/>
  <c r="BI592" i="2"/>
  <c r="BH592" i="2"/>
  <c r="BG592" i="2"/>
  <c r="BF592" i="2"/>
  <c r="T592" i="2"/>
  <c r="R592" i="2"/>
  <c r="P592" i="2"/>
  <c r="BI590" i="2"/>
  <c r="BH590" i="2"/>
  <c r="BG590" i="2"/>
  <c r="BF590" i="2"/>
  <c r="T590" i="2"/>
  <c r="R590" i="2"/>
  <c r="P590" i="2"/>
  <c r="BI588" i="2"/>
  <c r="BH588" i="2"/>
  <c r="BG588" i="2"/>
  <c r="BF588" i="2"/>
  <c r="T588" i="2"/>
  <c r="R588" i="2"/>
  <c r="P588" i="2"/>
  <c r="BI586" i="2"/>
  <c r="BH586" i="2"/>
  <c r="BG586" i="2"/>
  <c r="BF586" i="2"/>
  <c r="T586" i="2"/>
  <c r="R586" i="2"/>
  <c r="P586" i="2"/>
  <c r="BI584" i="2"/>
  <c r="BH584" i="2"/>
  <c r="BG584" i="2"/>
  <c r="BF584" i="2"/>
  <c r="T584" i="2"/>
  <c r="R584" i="2"/>
  <c r="P584" i="2"/>
  <c r="BI582" i="2"/>
  <c r="BH582" i="2"/>
  <c r="BG582" i="2"/>
  <c r="BF582" i="2"/>
  <c r="T582" i="2"/>
  <c r="R582" i="2"/>
  <c r="P582" i="2"/>
  <c r="BI579" i="2"/>
  <c r="BH579" i="2"/>
  <c r="BG579" i="2"/>
  <c r="BF579" i="2"/>
  <c r="T579" i="2"/>
  <c r="R579" i="2"/>
  <c r="P579" i="2"/>
  <c r="BI577" i="2"/>
  <c r="BH577" i="2"/>
  <c r="BG577" i="2"/>
  <c r="BF577" i="2"/>
  <c r="T577" i="2"/>
  <c r="R577" i="2"/>
  <c r="P577" i="2"/>
  <c r="BI575" i="2"/>
  <c r="BH575" i="2"/>
  <c r="BG575" i="2"/>
  <c r="BF575" i="2"/>
  <c r="T575" i="2"/>
  <c r="R575" i="2"/>
  <c r="P575" i="2"/>
  <c r="BI572" i="2"/>
  <c r="BH572" i="2"/>
  <c r="BG572" i="2"/>
  <c r="BF572" i="2"/>
  <c r="T572" i="2"/>
  <c r="R572" i="2"/>
  <c r="P572" i="2"/>
  <c r="BI570" i="2"/>
  <c r="BH570" i="2"/>
  <c r="BG570" i="2"/>
  <c r="BF570" i="2"/>
  <c r="T570" i="2"/>
  <c r="R570" i="2"/>
  <c r="P570" i="2"/>
  <c r="BI568" i="2"/>
  <c r="BH568" i="2"/>
  <c r="BG568" i="2"/>
  <c r="BF568" i="2"/>
  <c r="T568" i="2"/>
  <c r="R568" i="2"/>
  <c r="P568" i="2"/>
  <c r="BI566" i="2"/>
  <c r="BH566" i="2"/>
  <c r="BG566" i="2"/>
  <c r="BF566" i="2"/>
  <c r="T566" i="2"/>
  <c r="R566" i="2"/>
  <c r="P566" i="2"/>
  <c r="BI564" i="2"/>
  <c r="BH564" i="2"/>
  <c r="BG564" i="2"/>
  <c r="BF564" i="2"/>
  <c r="T564" i="2"/>
  <c r="R564" i="2"/>
  <c r="P564" i="2"/>
  <c r="BI561" i="2"/>
  <c r="BH561" i="2"/>
  <c r="BG561" i="2"/>
  <c r="BF561" i="2"/>
  <c r="T561" i="2"/>
  <c r="T560" i="2"/>
  <c r="R561" i="2"/>
  <c r="R560" i="2"/>
  <c r="P561" i="2"/>
  <c r="P560" i="2"/>
  <c r="BI559" i="2"/>
  <c r="BH559" i="2"/>
  <c r="BG559" i="2"/>
  <c r="BF559" i="2"/>
  <c r="T559" i="2"/>
  <c r="R559" i="2"/>
  <c r="P559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5" i="2"/>
  <c r="BH555" i="2"/>
  <c r="BG555" i="2"/>
  <c r="BF555" i="2"/>
  <c r="T555" i="2"/>
  <c r="R555" i="2"/>
  <c r="P555" i="2"/>
  <c r="BI553" i="2"/>
  <c r="BH553" i="2"/>
  <c r="BG553" i="2"/>
  <c r="BF553" i="2"/>
  <c r="T553" i="2"/>
  <c r="R553" i="2"/>
  <c r="P553" i="2"/>
  <c r="BI552" i="2"/>
  <c r="BH552" i="2"/>
  <c r="BG552" i="2"/>
  <c r="BF552" i="2"/>
  <c r="T552" i="2"/>
  <c r="R552" i="2"/>
  <c r="P552" i="2"/>
  <c r="BI551" i="2"/>
  <c r="BH551" i="2"/>
  <c r="BG551" i="2"/>
  <c r="BF551" i="2"/>
  <c r="T551" i="2"/>
  <c r="R551" i="2"/>
  <c r="P551" i="2"/>
  <c r="BI549" i="2"/>
  <c r="BH549" i="2"/>
  <c r="BG549" i="2"/>
  <c r="BF549" i="2"/>
  <c r="T549" i="2"/>
  <c r="R549" i="2"/>
  <c r="P549" i="2"/>
  <c r="BI547" i="2"/>
  <c r="BH547" i="2"/>
  <c r="BG547" i="2"/>
  <c r="BF547" i="2"/>
  <c r="T547" i="2"/>
  <c r="R547" i="2"/>
  <c r="P547" i="2"/>
  <c r="BI540" i="2"/>
  <c r="BH540" i="2"/>
  <c r="BG540" i="2"/>
  <c r="BF540" i="2"/>
  <c r="T540" i="2"/>
  <c r="R540" i="2"/>
  <c r="P540" i="2"/>
  <c r="BI536" i="2"/>
  <c r="BH536" i="2"/>
  <c r="BG536" i="2"/>
  <c r="BF536" i="2"/>
  <c r="T536" i="2"/>
  <c r="R536" i="2"/>
  <c r="P536" i="2"/>
  <c r="BI530" i="2"/>
  <c r="BH530" i="2"/>
  <c r="BG530" i="2"/>
  <c r="BF530" i="2"/>
  <c r="T530" i="2"/>
  <c r="R530" i="2"/>
  <c r="P530" i="2"/>
  <c r="BI524" i="2"/>
  <c r="BH524" i="2"/>
  <c r="BG524" i="2"/>
  <c r="BF524" i="2"/>
  <c r="T524" i="2"/>
  <c r="R524" i="2"/>
  <c r="P524" i="2"/>
  <c r="BI519" i="2"/>
  <c r="BH519" i="2"/>
  <c r="BG519" i="2"/>
  <c r="BF519" i="2"/>
  <c r="T519" i="2"/>
  <c r="R519" i="2"/>
  <c r="P519" i="2"/>
  <c r="BI517" i="2"/>
  <c r="BH517" i="2"/>
  <c r="BG517" i="2"/>
  <c r="BF517" i="2"/>
  <c r="T517" i="2"/>
  <c r="R517" i="2"/>
  <c r="P517" i="2"/>
  <c r="BI515" i="2"/>
  <c r="BH515" i="2"/>
  <c r="BG515" i="2"/>
  <c r="BF515" i="2"/>
  <c r="T515" i="2"/>
  <c r="R515" i="2"/>
  <c r="P515" i="2"/>
  <c r="BI511" i="2"/>
  <c r="BH511" i="2"/>
  <c r="BG511" i="2"/>
  <c r="BF511" i="2"/>
  <c r="T511" i="2"/>
  <c r="R511" i="2"/>
  <c r="P511" i="2"/>
  <c r="BI506" i="2"/>
  <c r="BH506" i="2"/>
  <c r="BG506" i="2"/>
  <c r="BF506" i="2"/>
  <c r="T506" i="2"/>
  <c r="R506" i="2"/>
  <c r="P506" i="2"/>
  <c r="BI501" i="2"/>
  <c r="BH501" i="2"/>
  <c r="BG501" i="2"/>
  <c r="BF501" i="2"/>
  <c r="T501" i="2"/>
  <c r="R501" i="2"/>
  <c r="P501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92" i="2"/>
  <c r="BH492" i="2"/>
  <c r="BG492" i="2"/>
  <c r="BF492" i="2"/>
  <c r="T492" i="2"/>
  <c r="R492" i="2"/>
  <c r="P492" i="2"/>
  <c r="BI484" i="2"/>
  <c r="BH484" i="2"/>
  <c r="BG484" i="2"/>
  <c r="BF484" i="2"/>
  <c r="T484" i="2"/>
  <c r="R484" i="2"/>
  <c r="P484" i="2"/>
  <c r="BI483" i="2"/>
  <c r="BH483" i="2"/>
  <c r="BG483" i="2"/>
  <c r="BF483" i="2"/>
  <c r="T483" i="2"/>
  <c r="R483" i="2"/>
  <c r="P483" i="2"/>
  <c r="BI481" i="2"/>
  <c r="BH481" i="2"/>
  <c r="BG481" i="2"/>
  <c r="BF481" i="2"/>
  <c r="T481" i="2"/>
  <c r="R481" i="2"/>
  <c r="P481" i="2"/>
  <c r="BI479" i="2"/>
  <c r="BH479" i="2"/>
  <c r="BG479" i="2"/>
  <c r="BF479" i="2"/>
  <c r="T479" i="2"/>
  <c r="R479" i="2"/>
  <c r="P479" i="2"/>
  <c r="BI471" i="2"/>
  <c r="BH471" i="2"/>
  <c r="BG471" i="2"/>
  <c r="BF471" i="2"/>
  <c r="T471" i="2"/>
  <c r="R471" i="2"/>
  <c r="P471" i="2"/>
  <c r="BI470" i="2"/>
  <c r="BH470" i="2"/>
  <c r="BG470" i="2"/>
  <c r="BF470" i="2"/>
  <c r="T470" i="2"/>
  <c r="R470" i="2"/>
  <c r="P470" i="2"/>
  <c r="BI468" i="2"/>
  <c r="BH468" i="2"/>
  <c r="BG468" i="2"/>
  <c r="BF468" i="2"/>
  <c r="T468" i="2"/>
  <c r="R468" i="2"/>
  <c r="P468" i="2"/>
  <c r="BI467" i="2"/>
  <c r="BH467" i="2"/>
  <c r="BG467" i="2"/>
  <c r="BF467" i="2"/>
  <c r="T467" i="2"/>
  <c r="R467" i="2"/>
  <c r="P467" i="2"/>
  <c r="BI466" i="2"/>
  <c r="BH466" i="2"/>
  <c r="BG466" i="2"/>
  <c r="BF466" i="2"/>
  <c r="T466" i="2"/>
  <c r="R466" i="2"/>
  <c r="P466" i="2"/>
  <c r="BI464" i="2"/>
  <c r="BH464" i="2"/>
  <c r="BG464" i="2"/>
  <c r="BF464" i="2"/>
  <c r="T464" i="2"/>
  <c r="R464" i="2"/>
  <c r="P464" i="2"/>
  <c r="BI459" i="2"/>
  <c r="BH459" i="2"/>
  <c r="BG459" i="2"/>
  <c r="BF459" i="2"/>
  <c r="T459" i="2"/>
  <c r="R459" i="2"/>
  <c r="P459" i="2"/>
  <c r="BI458" i="2"/>
  <c r="BH458" i="2"/>
  <c r="BG458" i="2"/>
  <c r="BF458" i="2"/>
  <c r="T458" i="2"/>
  <c r="R458" i="2"/>
  <c r="P458" i="2"/>
  <c r="BI456" i="2"/>
  <c r="BH456" i="2"/>
  <c r="BG456" i="2"/>
  <c r="BF456" i="2"/>
  <c r="T456" i="2"/>
  <c r="R456" i="2"/>
  <c r="P456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44" i="2"/>
  <c r="BH444" i="2"/>
  <c r="BG444" i="2"/>
  <c r="BF444" i="2"/>
  <c r="T444" i="2"/>
  <c r="T443" i="2"/>
  <c r="R444" i="2"/>
  <c r="R443" i="2"/>
  <c r="P444" i="2"/>
  <c r="P443" i="2"/>
  <c r="BI441" i="2"/>
  <c r="BH441" i="2"/>
  <c r="BG441" i="2"/>
  <c r="BF441" i="2"/>
  <c r="T441" i="2"/>
  <c r="R441" i="2"/>
  <c r="P441" i="2"/>
  <c r="BI439" i="2"/>
  <c r="BH439" i="2"/>
  <c r="BG439" i="2"/>
  <c r="BF439" i="2"/>
  <c r="T439" i="2"/>
  <c r="R439" i="2"/>
  <c r="P439" i="2"/>
  <c r="BI437" i="2"/>
  <c r="BH437" i="2"/>
  <c r="BG437" i="2"/>
  <c r="BF437" i="2"/>
  <c r="T437" i="2"/>
  <c r="R437" i="2"/>
  <c r="P437" i="2"/>
  <c r="BI436" i="2"/>
  <c r="BH436" i="2"/>
  <c r="BG436" i="2"/>
  <c r="BF436" i="2"/>
  <c r="T436" i="2"/>
  <c r="R436" i="2"/>
  <c r="P436" i="2"/>
  <c r="BI434" i="2"/>
  <c r="BH434" i="2"/>
  <c r="BG434" i="2"/>
  <c r="BF434" i="2"/>
  <c r="T434" i="2"/>
  <c r="R434" i="2"/>
  <c r="P434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6" i="2"/>
  <c r="BH426" i="2"/>
  <c r="BG426" i="2"/>
  <c r="BF426" i="2"/>
  <c r="T426" i="2"/>
  <c r="R426" i="2"/>
  <c r="P426" i="2"/>
  <c r="BI424" i="2"/>
  <c r="BH424" i="2"/>
  <c r="BG424" i="2"/>
  <c r="BF424" i="2"/>
  <c r="T424" i="2"/>
  <c r="R424" i="2"/>
  <c r="P424" i="2"/>
  <c r="BI419" i="2"/>
  <c r="BH419" i="2"/>
  <c r="BG419" i="2"/>
  <c r="BF419" i="2"/>
  <c r="T419" i="2"/>
  <c r="R419" i="2"/>
  <c r="P419" i="2"/>
  <c r="BI417" i="2"/>
  <c r="BH417" i="2"/>
  <c r="BG417" i="2"/>
  <c r="BF417" i="2"/>
  <c r="T417" i="2"/>
  <c r="R417" i="2"/>
  <c r="P417" i="2"/>
  <c r="BI415" i="2"/>
  <c r="BH415" i="2"/>
  <c r="BG415" i="2"/>
  <c r="BF415" i="2"/>
  <c r="T415" i="2"/>
  <c r="R415" i="2"/>
  <c r="P415" i="2"/>
  <c r="BI413" i="2"/>
  <c r="BH413" i="2"/>
  <c r="BG413" i="2"/>
  <c r="BF413" i="2"/>
  <c r="T413" i="2"/>
  <c r="R413" i="2"/>
  <c r="P413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68" i="2"/>
  <c r="BH368" i="2"/>
  <c r="BG368" i="2"/>
  <c r="BF368" i="2"/>
  <c r="T368" i="2"/>
  <c r="R368" i="2"/>
  <c r="P368" i="2"/>
  <c r="BI364" i="2"/>
  <c r="BH364" i="2"/>
  <c r="BG364" i="2"/>
  <c r="BF364" i="2"/>
  <c r="T364" i="2"/>
  <c r="R364" i="2"/>
  <c r="P364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45" i="2"/>
  <c r="BH345" i="2"/>
  <c r="BG345" i="2"/>
  <c r="BF345" i="2"/>
  <c r="T345" i="2"/>
  <c r="R345" i="2"/>
  <c r="P345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0" i="2"/>
  <c r="BH330" i="2"/>
  <c r="BG330" i="2"/>
  <c r="BF330" i="2"/>
  <c r="T330" i="2"/>
  <c r="R330" i="2"/>
  <c r="P330" i="2"/>
  <c r="BI324" i="2"/>
  <c r="BH324" i="2"/>
  <c r="BG324" i="2"/>
  <c r="BF324" i="2"/>
  <c r="T324" i="2"/>
  <c r="R324" i="2"/>
  <c r="P324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3" i="2"/>
  <c r="BH303" i="2"/>
  <c r="BG303" i="2"/>
  <c r="BF303" i="2"/>
  <c r="T303" i="2"/>
  <c r="R303" i="2"/>
  <c r="P303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5" i="2"/>
  <c r="BH205" i="2"/>
  <c r="BG205" i="2"/>
  <c r="BF205" i="2"/>
  <c r="T205" i="2"/>
  <c r="R205" i="2"/>
  <c r="P205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J141" i="2"/>
  <c r="J140" i="2"/>
  <c r="F140" i="2"/>
  <c r="F138" i="2"/>
  <c r="E136" i="2"/>
  <c r="J92" i="2"/>
  <c r="J91" i="2"/>
  <c r="F91" i="2"/>
  <c r="F89" i="2"/>
  <c r="E87" i="2"/>
  <c r="J18" i="2"/>
  <c r="E18" i="2"/>
  <c r="F141" i="2" s="1"/>
  <c r="J17" i="2"/>
  <c r="J12" i="2"/>
  <c r="J138" i="2"/>
  <c r="E7" i="2"/>
  <c r="E134" i="2"/>
  <c r="L90" i="1"/>
  <c r="AM90" i="1"/>
  <c r="AM89" i="1"/>
  <c r="L89" i="1"/>
  <c r="AM87" i="1"/>
  <c r="L87" i="1"/>
  <c r="L85" i="1"/>
  <c r="L84" i="1"/>
  <c r="J840" i="2"/>
  <c r="BK826" i="2"/>
  <c r="BK818" i="2"/>
  <c r="J814" i="2"/>
  <c r="BK810" i="2"/>
  <c r="BK804" i="2"/>
  <c r="BK800" i="2"/>
  <c r="BK794" i="2"/>
  <c r="J790" i="2"/>
  <c r="J782" i="2"/>
  <c r="BK768" i="2"/>
  <c r="BK757" i="2"/>
  <c r="BK747" i="2"/>
  <c r="J746" i="2"/>
  <c r="J739" i="2"/>
  <c r="BK735" i="2"/>
  <c r="BK729" i="2"/>
  <c r="BK726" i="2"/>
  <c r="BK724" i="2"/>
  <c r="J722" i="2"/>
  <c r="J720" i="2"/>
  <c r="BK717" i="2"/>
  <c r="BK713" i="2"/>
  <c r="J708" i="2"/>
  <c r="BK706" i="2"/>
  <c r="J704" i="2"/>
  <c r="BK702" i="2"/>
  <c r="BK688" i="2"/>
  <c r="J685" i="2"/>
  <c r="BK683" i="2"/>
  <c r="J681" i="2"/>
  <c r="J679" i="2"/>
  <c r="J677" i="2"/>
  <c r="J675" i="2"/>
  <c r="J673" i="2"/>
  <c r="BK669" i="2"/>
  <c r="BK665" i="2"/>
  <c r="BK661" i="2"/>
  <c r="BK657" i="2"/>
  <c r="J653" i="2"/>
  <c r="J649" i="2"/>
  <c r="BK645" i="2"/>
  <c r="BK636" i="2"/>
  <c r="J632" i="2"/>
  <c r="J628" i="2"/>
  <c r="BK624" i="2"/>
  <c r="J619" i="2"/>
  <c r="BK612" i="2"/>
  <c r="BK606" i="2"/>
  <c r="J602" i="2"/>
  <c r="BK598" i="2"/>
  <c r="J594" i="2"/>
  <c r="J590" i="2"/>
  <c r="BK586" i="2"/>
  <c r="BK582" i="2"/>
  <c r="BK577" i="2"/>
  <c r="J572" i="2"/>
  <c r="BK568" i="2"/>
  <c r="BK564" i="2"/>
  <c r="J559" i="2"/>
  <c r="J556" i="2"/>
  <c r="J553" i="2"/>
  <c r="BK551" i="2"/>
  <c r="BK547" i="2"/>
  <c r="J536" i="2"/>
  <c r="J524" i="2"/>
  <c r="BK517" i="2"/>
  <c r="BK511" i="2"/>
  <c r="J506" i="2"/>
  <c r="J498" i="2"/>
  <c r="BK492" i="2"/>
  <c r="BK483" i="2"/>
  <c r="BK479" i="2"/>
  <c r="BK470" i="2"/>
  <c r="BK467" i="2"/>
  <c r="J464" i="2"/>
  <c r="J458" i="2"/>
  <c r="BK455" i="2"/>
  <c r="J451" i="2"/>
  <c r="BK447" i="2"/>
  <c r="J441" i="2"/>
  <c r="BK437" i="2"/>
  <c r="BK434" i="2"/>
  <c r="J432" i="2"/>
  <c r="BK426" i="2"/>
  <c r="J419" i="2"/>
  <c r="BK415" i="2"/>
  <c r="J407" i="2"/>
  <c r="J403" i="2"/>
  <c r="J397" i="2"/>
  <c r="J392" i="2"/>
  <c r="BK390" i="2"/>
  <c r="J386" i="2"/>
  <c r="J384" i="2"/>
  <c r="J380" i="2"/>
  <c r="BK373" i="2"/>
  <c r="BK364" i="2"/>
  <c r="BK356" i="2"/>
  <c r="J352" i="2"/>
  <c r="BK339" i="2"/>
  <c r="J330" i="2"/>
  <c r="J318" i="2"/>
  <c r="BK310" i="2"/>
  <c r="BK303" i="2"/>
  <c r="BK299" i="2"/>
  <c r="BK297" i="2"/>
  <c r="J293" i="2"/>
  <c r="BK290" i="2"/>
  <c r="BK287" i="2"/>
  <c r="BK284" i="2"/>
  <c r="J279" i="2"/>
  <c r="J275" i="2"/>
  <c r="BK272" i="2"/>
  <c r="BK268" i="2"/>
  <c r="J258" i="2"/>
  <c r="BK251" i="2"/>
  <c r="J246" i="2"/>
  <c r="BK239" i="2"/>
  <c r="BK232" i="2"/>
  <c r="J228" i="2"/>
  <c r="J224" i="2"/>
  <c r="J219" i="2"/>
  <c r="J216" i="2"/>
  <c r="J210" i="2"/>
  <c r="BK200" i="2"/>
  <c r="BK195" i="2"/>
  <c r="BK187" i="2"/>
  <c r="J185" i="2"/>
  <c r="BK183" i="2"/>
  <c r="J177" i="2"/>
  <c r="J172" i="2"/>
  <c r="J167" i="2"/>
  <c r="BK163" i="2"/>
  <c r="J159" i="2"/>
  <c r="BK156" i="2"/>
  <c r="J153" i="2"/>
  <c r="BK149" i="2"/>
  <c r="AS94" i="1"/>
  <c r="BK858" i="2"/>
  <c r="BK840" i="2"/>
  <c r="J826" i="2"/>
  <c r="J818" i="2"/>
  <c r="BK814" i="2"/>
  <c r="J810" i="2"/>
  <c r="J802" i="2"/>
  <c r="J798" i="2"/>
  <c r="J796" i="2"/>
  <c r="BK792" i="2"/>
  <c r="J784" i="2"/>
  <c r="BK773" i="2"/>
  <c r="J764" i="2"/>
  <c r="BK749" i="2"/>
  <c r="J741" i="2"/>
  <c r="BK737" i="2"/>
  <c r="BK733" i="2"/>
  <c r="J729" i="2"/>
  <c r="BK725" i="2"/>
  <c r="BK723" i="2"/>
  <c r="BK721" i="2"/>
  <c r="J719" i="2"/>
  <c r="BK715" i="2"/>
  <c r="BK710" i="2"/>
  <c r="J707" i="2"/>
  <c r="BK705" i="2"/>
  <c r="BK703" i="2"/>
  <c r="J700" i="2"/>
  <c r="J694" i="2"/>
  <c r="J686" i="2"/>
  <c r="J684" i="2"/>
  <c r="BK682" i="2"/>
  <c r="BK679" i="2"/>
  <c r="BK678" i="2"/>
  <c r="BK676" i="2"/>
  <c r="BK674" i="2"/>
  <c r="J671" i="2"/>
  <c r="BK667" i="2"/>
  <c r="BK663" i="2"/>
  <c r="BK659" i="2"/>
  <c r="J655" i="2"/>
  <c r="BK651" i="2"/>
  <c r="BK647" i="2"/>
  <c r="BK640" i="2"/>
  <c r="J634" i="2"/>
  <c r="BK628" i="2"/>
  <c r="BK626" i="2"/>
  <c r="J622" i="2"/>
  <c r="BK617" i="2"/>
  <c r="J615" i="2"/>
  <c r="BK610" i="2"/>
  <c r="J608" i="2"/>
  <c r="BK602" i="2"/>
  <c r="BK600" i="2"/>
  <c r="BK596" i="2"/>
  <c r="BK594" i="2"/>
  <c r="BK590" i="2"/>
  <c r="J586" i="2"/>
  <c r="J582" i="2"/>
  <c r="J577" i="2"/>
  <c r="BK570" i="2"/>
  <c r="BK566" i="2"/>
  <c r="BK561" i="2"/>
  <c r="BK556" i="2"/>
  <c r="BK553" i="2"/>
  <c r="J551" i="2"/>
  <c r="J547" i="2"/>
  <c r="BK536" i="2"/>
  <c r="BK524" i="2"/>
  <c r="J517" i="2"/>
  <c r="BK506" i="2"/>
  <c r="BK498" i="2"/>
  <c r="J492" i="2"/>
  <c r="J483" i="2"/>
  <c r="J479" i="2"/>
  <c r="J470" i="2"/>
  <c r="J467" i="2"/>
  <c r="BK464" i="2"/>
  <c r="BK458" i="2"/>
  <c r="BK456" i="2"/>
  <c r="BK453" i="2"/>
  <c r="J447" i="2"/>
  <c r="BK441" i="2"/>
  <c r="J437" i="2"/>
  <c r="BK432" i="2"/>
  <c r="BK430" i="2"/>
  <c r="J424" i="2"/>
  <c r="J417" i="2"/>
  <c r="BK407" i="2"/>
  <c r="BK403" i="2"/>
  <c r="BK397" i="2"/>
  <c r="BK392" i="2"/>
  <c r="J390" i="2"/>
  <c r="BK386" i="2"/>
  <c r="BK375" i="2"/>
  <c r="J368" i="2"/>
  <c r="BK358" i="2"/>
  <c r="BK354" i="2"/>
  <c r="BK352" i="2"/>
  <c r="J339" i="2"/>
  <c r="BK330" i="2"/>
  <c r="BK318" i="2"/>
  <c r="J310" i="2"/>
  <c r="J297" i="2"/>
  <c r="BK293" i="2"/>
  <c r="J290" i="2"/>
  <c r="J287" i="2"/>
  <c r="J284" i="2"/>
  <c r="BK279" i="2"/>
  <c r="BK275" i="2"/>
  <c r="J270" i="2"/>
  <c r="J268" i="2"/>
  <c r="BK258" i="2"/>
  <c r="BK256" i="2"/>
  <c r="BK246" i="2"/>
  <c r="J239" i="2"/>
  <c r="J232" i="2"/>
  <c r="BK228" i="2"/>
  <c r="BK224" i="2"/>
  <c r="J221" i="2"/>
  <c r="BK217" i="2"/>
  <c r="J214" i="2"/>
  <c r="BK205" i="2"/>
  <c r="J199" i="2"/>
  <c r="BK189" i="2"/>
  <c r="J184" i="2"/>
  <c r="BK179" i="2"/>
  <c r="J176" i="2"/>
  <c r="BK170" i="2"/>
  <c r="J169" i="2"/>
  <c r="BK165" i="2"/>
  <c r="BK161" i="2"/>
  <c r="BK157" i="2"/>
  <c r="BK155" i="2"/>
  <c r="J151" i="2"/>
  <c r="BK241" i="3"/>
  <c r="BK239" i="3"/>
  <c r="BK238" i="3"/>
  <c r="J238" i="3"/>
  <c r="J237" i="3"/>
  <c r="J236" i="3"/>
  <c r="BK234" i="3"/>
  <c r="BK233" i="3"/>
  <c r="BK232" i="3"/>
  <c r="BK231" i="3"/>
  <c r="BK230" i="3"/>
  <c r="BK228" i="3"/>
  <c r="BK223" i="3"/>
  <c r="BK211" i="3"/>
  <c r="BK209" i="3"/>
  <c r="J207" i="3"/>
  <c r="J206" i="3"/>
  <c r="BK203" i="3"/>
  <c r="J201" i="3"/>
  <c r="BK197" i="3"/>
  <c r="BK195" i="3"/>
  <c r="J192" i="3"/>
  <c r="BK190" i="3"/>
  <c r="J188" i="3"/>
  <c r="BK184" i="3"/>
  <c r="J178" i="3"/>
  <c r="J169" i="3"/>
  <c r="J164" i="3"/>
  <c r="BK160" i="3"/>
  <c r="J156" i="3"/>
  <c r="BK151" i="3"/>
  <c r="BK144" i="3"/>
  <c r="BK138" i="3"/>
  <c r="BK134" i="3"/>
  <c r="J130" i="3"/>
  <c r="J242" i="3"/>
  <c r="BK227" i="3"/>
  <c r="J223" i="3"/>
  <c r="J210" i="3"/>
  <c r="J208" i="3"/>
  <c r="BK207" i="3"/>
  <c r="J205" i="3"/>
  <c r="BK202" i="3"/>
  <c r="BK200" i="3"/>
  <c r="BK199" i="3"/>
  <c r="BK196" i="3"/>
  <c r="BK194" i="3"/>
  <c r="BK192" i="3"/>
  <c r="J190" i="3"/>
  <c r="BK188" i="3"/>
  <c r="J184" i="3"/>
  <c r="BK178" i="3"/>
  <c r="BK169" i="3"/>
  <c r="J165" i="3"/>
  <c r="BK161" i="3"/>
  <c r="J159" i="3"/>
  <c r="BK155" i="3"/>
  <c r="J150" i="3"/>
  <c r="J138" i="3"/>
  <c r="J134" i="3"/>
  <c r="BK133" i="3"/>
  <c r="J172" i="4"/>
  <c r="J170" i="4"/>
  <c r="BK168" i="4"/>
  <c r="J164" i="4"/>
  <c r="J161" i="4"/>
  <c r="J157" i="4"/>
  <c r="BK154" i="4"/>
  <c r="J152" i="4"/>
  <c r="BK150" i="4"/>
  <c r="J148" i="4"/>
  <c r="J144" i="4"/>
  <c r="J143" i="4"/>
  <c r="BK141" i="4"/>
  <c r="J139" i="4"/>
  <c r="J137" i="4"/>
  <c r="J134" i="4"/>
  <c r="J132" i="4"/>
  <c r="BK130" i="4"/>
  <c r="BK128" i="4"/>
  <c r="J127" i="4"/>
  <c r="BK125" i="4"/>
  <c r="BK172" i="4"/>
  <c r="BK170" i="4"/>
  <c r="J166" i="4"/>
  <c r="BK164" i="4"/>
  <c r="J163" i="4"/>
  <c r="BK160" i="4"/>
  <c r="BK159" i="4"/>
  <c r="BK157" i="4"/>
  <c r="J154" i="4"/>
  <c r="BK152" i="4"/>
  <c r="J150" i="4"/>
  <c r="BK148" i="4"/>
  <c r="BK145" i="4"/>
  <c r="BK143" i="4"/>
  <c r="J141" i="4"/>
  <c r="BK139" i="4"/>
  <c r="J136" i="4"/>
  <c r="J133" i="4"/>
  <c r="BK132" i="4"/>
  <c r="J130" i="4"/>
  <c r="J128" i="4"/>
  <c r="J126" i="4"/>
  <c r="J231" i="5"/>
  <c r="BK228" i="5"/>
  <c r="BK226" i="5"/>
  <c r="BK224" i="5"/>
  <c r="J222" i="5"/>
  <c r="BK220" i="5"/>
  <c r="BK217" i="5"/>
  <c r="J215" i="5"/>
  <c r="BK214" i="5"/>
  <c r="BK210" i="5"/>
  <c r="J204" i="5"/>
  <c r="BK201" i="5"/>
  <c r="J199" i="5"/>
  <c r="BK197" i="5"/>
  <c r="J195" i="5"/>
  <c r="J193" i="5"/>
  <c r="J192" i="5"/>
  <c r="BK190" i="5"/>
  <c r="J188" i="5"/>
  <c r="BK186" i="5"/>
  <c r="J184" i="5"/>
  <c r="BK182" i="5"/>
  <c r="J180" i="5"/>
  <c r="BK178" i="5"/>
  <c r="J177" i="5"/>
  <c r="BK175" i="5"/>
  <c r="J172" i="5"/>
  <c r="BK170" i="5"/>
  <c r="BK164" i="5"/>
  <c r="J161" i="5"/>
  <c r="J157" i="5"/>
  <c r="J153" i="5"/>
  <c r="J149" i="5"/>
  <c r="BK145" i="5"/>
  <c r="BK143" i="5"/>
  <c r="BK141" i="5"/>
  <c r="BK139" i="5"/>
  <c r="J137" i="5"/>
  <c r="BK135" i="5"/>
  <c r="BK131" i="5"/>
  <c r="BK124" i="5"/>
  <c r="BK231" i="5"/>
  <c r="J228" i="5"/>
  <c r="J226" i="5"/>
  <c r="J224" i="5"/>
  <c r="BK222" i="5"/>
  <c r="BK221" i="5"/>
  <c r="J220" i="5"/>
  <c r="J218" i="5"/>
  <c r="J216" i="5"/>
  <c r="J214" i="5"/>
  <c r="J210" i="5"/>
  <c r="BK207" i="5"/>
  <c r="J201" i="5"/>
  <c r="BK199" i="5"/>
  <c r="J196" i="5"/>
  <c r="BK193" i="5"/>
  <c r="BK191" i="5"/>
  <c r="BK189" i="5"/>
  <c r="BK187" i="5"/>
  <c r="BK185" i="5"/>
  <c r="J183" i="5"/>
  <c r="J181" i="5"/>
  <c r="BK179" i="5"/>
  <c r="BK177" i="5"/>
  <c r="J175" i="5"/>
  <c r="BK173" i="5"/>
  <c r="J171" i="5"/>
  <c r="BK167" i="5"/>
  <c r="BK161" i="5"/>
  <c r="BK157" i="5"/>
  <c r="BK153" i="5"/>
  <c r="BK149" i="5"/>
  <c r="J145" i="5"/>
  <c r="J143" i="5"/>
  <c r="J141" i="5"/>
  <c r="J139" i="5"/>
  <c r="BK137" i="5"/>
  <c r="J135" i="5"/>
  <c r="J131" i="5"/>
  <c r="J127" i="5"/>
  <c r="BK123" i="5"/>
  <c r="BK121" i="6"/>
  <c r="F37" i="6"/>
  <c r="BD99" i="1"/>
  <c r="F35" i="6"/>
  <c r="BB99" i="1" s="1"/>
  <c r="BK242" i="7"/>
  <c r="BK240" i="7"/>
  <c r="J237" i="7"/>
  <c r="BK235" i="7"/>
  <c r="BK233" i="7"/>
  <c r="BK231" i="7"/>
  <c r="J229" i="7"/>
  <c r="J227" i="7"/>
  <c r="BK225" i="7"/>
  <c r="BK223" i="7"/>
  <c r="BK222" i="7"/>
  <c r="J220" i="7"/>
  <c r="BK218" i="7"/>
  <c r="BK216" i="7"/>
  <c r="J214" i="7"/>
  <c r="J212" i="7"/>
  <c r="BK210" i="7"/>
  <c r="J208" i="7"/>
  <c r="J206" i="7"/>
  <c r="J204" i="7"/>
  <c r="J202" i="7"/>
  <c r="J198" i="7"/>
  <c r="BK192" i="7"/>
  <c r="J188" i="7"/>
  <c r="J187" i="7"/>
  <c r="BK185" i="7"/>
  <c r="J183" i="7"/>
  <c r="J181" i="7"/>
  <c r="BK179" i="7"/>
  <c r="J176" i="7"/>
  <c r="J174" i="7"/>
  <c r="BK172" i="7"/>
  <c r="BK170" i="7"/>
  <c r="BK168" i="7"/>
  <c r="BK165" i="7"/>
  <c r="BK163" i="7"/>
  <c r="BK161" i="7"/>
  <c r="BK157" i="7"/>
  <c r="J153" i="7"/>
  <c r="J152" i="7"/>
  <c r="BK145" i="7"/>
  <c r="BK143" i="7"/>
  <c r="BK140" i="7"/>
  <c r="J138" i="7"/>
  <c r="BK137" i="7"/>
  <c r="BK135" i="7"/>
  <c r="BK133" i="7"/>
  <c r="J131" i="7"/>
  <c r="BK127" i="7"/>
  <c r="J123" i="7"/>
  <c r="J240" i="7"/>
  <c r="BK237" i="7"/>
  <c r="J235" i="7"/>
  <c r="J233" i="7"/>
  <c r="J231" i="7"/>
  <c r="BK229" i="7"/>
  <c r="BK227" i="7"/>
  <c r="J225" i="7"/>
  <c r="BK224" i="7"/>
  <c r="J221" i="7"/>
  <c r="J219" i="7"/>
  <c r="BK217" i="7"/>
  <c r="J215" i="7"/>
  <c r="BK213" i="7"/>
  <c r="BK212" i="7"/>
  <c r="J210" i="7"/>
  <c r="BK208" i="7"/>
  <c r="BK206" i="7"/>
  <c r="BK204" i="7"/>
  <c r="BK202" i="7"/>
  <c r="BK198" i="7"/>
  <c r="BK195" i="7"/>
  <c r="BK191" i="7"/>
  <c r="BK188" i="7"/>
  <c r="J186" i="7"/>
  <c r="J184" i="7"/>
  <c r="J182" i="7"/>
  <c r="J180" i="7"/>
  <c r="J179" i="7"/>
  <c r="J178" i="7"/>
  <c r="BK176" i="7"/>
  <c r="BK174" i="7"/>
  <c r="J171" i="7"/>
  <c r="BK169" i="7"/>
  <c r="J167" i="7"/>
  <c r="BK166" i="7"/>
  <c r="J165" i="7"/>
  <c r="J163" i="7"/>
  <c r="J161" i="7"/>
  <c r="BK156" i="7"/>
  <c r="BK152" i="7"/>
  <c r="BK146" i="7"/>
  <c r="J144" i="7"/>
  <c r="BK142" i="7"/>
  <c r="J140" i="7"/>
  <c r="J137" i="7"/>
  <c r="J135" i="7"/>
  <c r="J133" i="7"/>
  <c r="J132" i="7"/>
  <c r="J128" i="7"/>
  <c r="BK124" i="7"/>
  <c r="J233" i="8"/>
  <c r="J231" i="8"/>
  <c r="J228" i="8"/>
  <c r="J224" i="8"/>
  <c r="BK220" i="8"/>
  <c r="BK218" i="8"/>
  <c r="BK216" i="8"/>
  <c r="J214" i="8"/>
  <c r="BK211" i="8"/>
  <c r="BK209" i="8"/>
  <c r="J209" i="8"/>
  <c r="BK207" i="8"/>
  <c r="J195" i="8"/>
  <c r="BK193" i="8"/>
  <c r="BK190" i="8"/>
  <c r="BK188" i="8"/>
  <c r="BK186" i="8"/>
  <c r="J185" i="8"/>
  <c r="BK183" i="8"/>
  <c r="BK181" i="8"/>
  <c r="BK179" i="8"/>
  <c r="J176" i="8"/>
  <c r="J174" i="8"/>
  <c r="J173" i="8"/>
  <c r="J169" i="8"/>
  <c r="J165" i="8"/>
  <c r="BK161" i="8"/>
  <c r="BK154" i="8"/>
  <c r="BK152" i="8"/>
  <c r="J150" i="8"/>
  <c r="J148" i="8"/>
  <c r="J146" i="8"/>
  <c r="J144" i="8"/>
  <c r="BK142" i="8"/>
  <c r="BK140" i="8"/>
  <c r="BK135" i="8"/>
  <c r="BK128" i="8"/>
  <c r="J124" i="8"/>
  <c r="BK233" i="8"/>
  <c r="BK231" i="8"/>
  <c r="BK228" i="8"/>
  <c r="BK224" i="8"/>
  <c r="J220" i="8"/>
  <c r="J218" i="8"/>
  <c r="J216" i="8"/>
  <c r="BK214" i="8"/>
  <c r="J212" i="8"/>
  <c r="J208" i="8"/>
  <c r="J206" i="8"/>
  <c r="BK204" i="8"/>
  <c r="J203" i="8"/>
  <c r="BK200" i="8"/>
  <c r="BK198" i="8"/>
  <c r="J196" i="8"/>
  <c r="J193" i="8"/>
  <c r="BK191" i="8"/>
  <c r="J189" i="8"/>
  <c r="J188" i="8"/>
  <c r="J186" i="8"/>
  <c r="BK184" i="8"/>
  <c r="BK182" i="8"/>
  <c r="BK180" i="8"/>
  <c r="J178" i="8"/>
  <c r="BK176" i="8"/>
  <c r="BK174" i="8"/>
  <c r="BK172" i="8"/>
  <c r="J168" i="8"/>
  <c r="J161" i="8"/>
  <c r="J154" i="8"/>
  <c r="J152" i="8"/>
  <c r="BK150" i="8"/>
  <c r="BK148" i="8"/>
  <c r="BK146" i="8"/>
  <c r="BK144" i="8"/>
  <c r="J142" i="8"/>
  <c r="J140" i="8"/>
  <c r="BK136" i="8"/>
  <c r="J135" i="8"/>
  <c r="BK131" i="8"/>
  <c r="BK127" i="8"/>
  <c r="J123" i="8"/>
  <c r="BK132" i="9"/>
  <c r="BK130" i="9"/>
  <c r="J130" i="9"/>
  <c r="J128" i="9"/>
  <c r="BK125" i="9"/>
  <c r="BK126" i="9"/>
  <c r="BK124" i="9"/>
  <c r="BK828" i="2"/>
  <c r="BK820" i="2"/>
  <c r="BK816" i="2"/>
  <c r="BK812" i="2"/>
  <c r="BK808" i="2"/>
  <c r="BK802" i="2"/>
  <c r="BK798" i="2"/>
  <c r="J792" i="2"/>
  <c r="BK784" i="2"/>
  <c r="J773" i="2"/>
  <c r="BK764" i="2"/>
  <c r="J749" i="2"/>
  <c r="BK746" i="2"/>
  <c r="BK741" i="2"/>
  <c r="J737" i="2"/>
  <c r="J733" i="2"/>
  <c r="BK727" i="2"/>
  <c r="J725" i="2"/>
  <c r="J723" i="2"/>
  <c r="J721" i="2"/>
  <c r="BK719" i="2"/>
  <c r="J715" i="2"/>
  <c r="J710" i="2"/>
  <c r="BK707" i="2"/>
  <c r="J705" i="2"/>
  <c r="J703" i="2"/>
  <c r="BK700" i="2"/>
  <c r="BK686" i="2"/>
  <c r="BK684" i="2"/>
  <c r="J682" i="2"/>
  <c r="J680" i="2"/>
  <c r="J678" i="2"/>
  <c r="J676" i="2"/>
  <c r="J674" i="2"/>
  <c r="BK671" i="2"/>
  <c r="J667" i="2"/>
  <c r="J663" i="2"/>
  <c r="J659" i="2"/>
  <c r="BK655" i="2"/>
  <c r="J651" i="2"/>
  <c r="J647" i="2"/>
  <c r="J640" i="2"/>
  <c r="BK634" i="2"/>
  <c r="BK630" i="2"/>
  <c r="J626" i="2"/>
  <c r="BK622" i="2"/>
  <c r="BK615" i="2"/>
  <c r="BK608" i="2"/>
  <c r="J604" i="2"/>
  <c r="J600" i="2"/>
  <c r="J596" i="2"/>
  <c r="BK592" i="2"/>
  <c r="J588" i="2"/>
  <c r="J584" i="2"/>
  <c r="J579" i="2"/>
  <c r="J575" i="2"/>
  <c r="J570" i="2"/>
  <c r="J566" i="2"/>
  <c r="J561" i="2"/>
  <c r="J557" i="2"/>
  <c r="BK555" i="2"/>
  <c r="J552" i="2"/>
  <c r="BK549" i="2"/>
  <c r="BK540" i="2"/>
  <c r="BK530" i="2"/>
  <c r="J519" i="2"/>
  <c r="BK515" i="2"/>
  <c r="J511" i="2"/>
  <c r="J501" i="2"/>
  <c r="J496" i="2"/>
  <c r="BK484" i="2"/>
  <c r="BK481" i="2"/>
  <c r="BK471" i="2"/>
  <c r="BK468" i="2"/>
  <c r="BK466" i="2"/>
  <c r="BK459" i="2"/>
  <c r="J456" i="2"/>
  <c r="J453" i="2"/>
  <c r="J449" i="2"/>
  <c r="BK444" i="2"/>
  <c r="BK439" i="2"/>
  <c r="J436" i="2"/>
  <c r="J434" i="2"/>
  <c r="J430" i="2"/>
  <c r="BK424" i="2"/>
  <c r="BK417" i="2"/>
  <c r="BK413" i="2"/>
  <c r="BK405" i="2"/>
  <c r="J400" i="2"/>
  <c r="BK394" i="2"/>
  <c r="BK388" i="2"/>
  <c r="BK384" i="2"/>
  <c r="J382" i="2"/>
  <c r="J375" i="2"/>
  <c r="BK368" i="2"/>
  <c r="J358" i="2"/>
  <c r="J354" i="2"/>
  <c r="J345" i="2"/>
  <c r="J337" i="2"/>
  <c r="BK324" i="2"/>
  <c r="J316" i="2"/>
  <c r="BK307" i="2"/>
  <c r="J303" i="2"/>
  <c r="J299" i="2"/>
  <c r="BK295" i="2"/>
  <c r="BK291" i="2"/>
  <c r="J289" i="2"/>
  <c r="BK286" i="2"/>
  <c r="J280" i="2"/>
  <c r="J277" i="2"/>
  <c r="J274" i="2"/>
  <c r="BK270" i="2"/>
  <c r="BK264" i="2"/>
  <c r="J256" i="2"/>
  <c r="BK249" i="2"/>
  <c r="BK241" i="2"/>
  <c r="J235" i="2"/>
  <c r="BK230" i="2"/>
  <c r="BK226" i="2"/>
  <c r="J223" i="2"/>
  <c r="BK221" i="2"/>
  <c r="J217" i="2"/>
  <c r="BK214" i="2"/>
  <c r="J205" i="2"/>
  <c r="BK199" i="2"/>
  <c r="J189" i="2"/>
  <c r="J187" i="2"/>
  <c r="BK184" i="2"/>
  <c r="J179" i="2"/>
  <c r="BK176" i="2"/>
  <c r="BK169" i="2"/>
  <c r="J165" i="2"/>
  <c r="J161" i="2"/>
  <c r="J157" i="2"/>
  <c r="J155" i="2"/>
  <c r="BK151" i="2"/>
  <c r="J147" i="2"/>
  <c r="BK904" i="2"/>
  <c r="J904" i="2"/>
  <c r="BK886" i="2"/>
  <c r="J886" i="2"/>
  <c r="BK876" i="2"/>
  <c r="J876" i="2"/>
  <c r="J858" i="2"/>
  <c r="J828" i="2"/>
  <c r="J820" i="2"/>
  <c r="J816" i="2"/>
  <c r="J812" i="2"/>
  <c r="J808" i="2"/>
  <c r="J804" i="2"/>
  <c r="J800" i="2"/>
  <c r="BK796" i="2"/>
  <c r="J794" i="2"/>
  <c r="BK790" i="2"/>
  <c r="BK782" i="2"/>
  <c r="J768" i="2"/>
  <c r="J757" i="2"/>
  <c r="J747" i="2"/>
  <c r="BK739" i="2"/>
  <c r="J735" i="2"/>
  <c r="J727" i="2"/>
  <c r="J726" i="2"/>
  <c r="J724" i="2"/>
  <c r="BK722" i="2"/>
  <c r="BK720" i="2"/>
  <c r="J717" i="2"/>
  <c r="J713" i="2"/>
  <c r="BK708" i="2"/>
  <c r="J706" i="2"/>
  <c r="BK704" i="2"/>
  <c r="J702" i="2"/>
  <c r="BK694" i="2"/>
  <c r="J688" i="2"/>
  <c r="BK685" i="2"/>
  <c r="J683" i="2"/>
  <c r="BK681" i="2"/>
  <c r="BK680" i="2"/>
  <c r="BK677" i="2"/>
  <c r="BK675" i="2"/>
  <c r="BK673" i="2"/>
  <c r="J669" i="2"/>
  <c r="J665" i="2"/>
  <c r="J661" i="2"/>
  <c r="J657" i="2"/>
  <c r="BK653" i="2"/>
  <c r="BK649" i="2"/>
  <c r="J645" i="2"/>
  <c r="J636" i="2"/>
  <c r="BK632" i="2"/>
  <c r="J630" i="2"/>
  <c r="J624" i="2"/>
  <c r="BK619" i="2"/>
  <c r="J617" i="2"/>
  <c r="J612" i="2"/>
  <c r="J610" i="2"/>
  <c r="J606" i="2"/>
  <c r="BK604" i="2"/>
  <c r="J598" i="2"/>
  <c r="J592" i="2"/>
  <c r="BK588" i="2"/>
  <c r="BK584" i="2"/>
  <c r="BK579" i="2"/>
  <c r="BK575" i="2"/>
  <c r="BK572" i="2"/>
  <c r="J568" i="2"/>
  <c r="J564" i="2"/>
  <c r="BK559" i="2"/>
  <c r="BK557" i="2"/>
  <c r="J555" i="2"/>
  <c r="BK552" i="2"/>
  <c r="J549" i="2"/>
  <c r="J540" i="2"/>
  <c r="J530" i="2"/>
  <c r="BK519" i="2"/>
  <c r="J515" i="2"/>
  <c r="BK501" i="2"/>
  <c r="BK496" i="2"/>
  <c r="J484" i="2"/>
  <c r="J481" i="2"/>
  <c r="J471" i="2"/>
  <c r="J468" i="2"/>
  <c r="J466" i="2"/>
  <c r="J459" i="2"/>
  <c r="J455" i="2"/>
  <c r="BK451" i="2"/>
  <c r="BK449" i="2"/>
  <c r="J444" i="2"/>
  <c r="J439" i="2"/>
  <c r="BK436" i="2"/>
  <c r="J426" i="2"/>
  <c r="BK419" i="2"/>
  <c r="J415" i="2"/>
  <c r="J413" i="2"/>
  <c r="J405" i="2"/>
  <c r="BK400" i="2"/>
  <c r="J394" i="2"/>
  <c r="J388" i="2"/>
  <c r="BK382" i="2"/>
  <c r="BK380" i="2"/>
  <c r="J373" i="2"/>
  <c r="J364" i="2"/>
  <c r="J356" i="2"/>
  <c r="BK345" i="2"/>
  <c r="BK337" i="2"/>
  <c r="J324" i="2"/>
  <c r="BK316" i="2"/>
  <c r="J307" i="2"/>
  <c r="J295" i="2"/>
  <c r="J291" i="2"/>
  <c r="BK289" i="2"/>
  <c r="J286" i="2"/>
  <c r="BK280" i="2"/>
  <c r="BK277" i="2"/>
  <c r="BK274" i="2"/>
  <c r="J272" i="2"/>
  <c r="J264" i="2"/>
  <c r="J251" i="2"/>
  <c r="J249" i="2"/>
  <c r="J241" i="2"/>
  <c r="BK235" i="2"/>
  <c r="J230" i="2"/>
  <c r="J226" i="2"/>
  <c r="BK223" i="2"/>
  <c r="BK219" i="2"/>
  <c r="BK216" i="2"/>
  <c r="BK210" i="2"/>
  <c r="J200" i="2"/>
  <c r="J195" i="2"/>
  <c r="BK185" i="2"/>
  <c r="J183" i="2"/>
  <c r="BK177" i="2"/>
  <c r="BK172" i="2"/>
  <c r="J170" i="2"/>
  <c r="BK167" i="2"/>
  <c r="J163" i="2"/>
  <c r="BK159" i="2"/>
  <c r="J156" i="2"/>
  <c r="BK153" i="2"/>
  <c r="J149" i="2"/>
  <c r="BK147" i="2"/>
  <c r="J241" i="3"/>
  <c r="J239" i="3"/>
  <c r="BK237" i="3"/>
  <c r="BK236" i="3"/>
  <c r="BK235" i="3"/>
  <c r="J235" i="3"/>
  <c r="J234" i="3"/>
  <c r="J233" i="3"/>
  <c r="J232" i="3"/>
  <c r="J231" i="3"/>
  <c r="J230" i="3"/>
  <c r="J227" i="3"/>
  <c r="BK224" i="3"/>
  <c r="J217" i="3"/>
  <c r="BK210" i="3"/>
  <c r="BK208" i="3"/>
  <c r="BK205" i="3"/>
  <c r="J202" i="3"/>
  <c r="J199" i="3"/>
  <c r="BK198" i="3"/>
  <c r="J196" i="3"/>
  <c r="J194" i="3"/>
  <c r="J191" i="3"/>
  <c r="J189" i="3"/>
  <c r="J187" i="3"/>
  <c r="BK181" i="3"/>
  <c r="J179" i="3"/>
  <c r="J175" i="3"/>
  <c r="BK165" i="3"/>
  <c r="J161" i="3"/>
  <c r="BK159" i="3"/>
  <c r="J155" i="3"/>
  <c r="BK150" i="3"/>
  <c r="J141" i="3"/>
  <c r="BK135" i="3"/>
  <c r="J133" i="3"/>
  <c r="BK242" i="3"/>
  <c r="J228" i="3"/>
  <c r="J224" i="3"/>
  <c r="BK217" i="3"/>
  <c r="J211" i="3"/>
  <c r="J209" i="3"/>
  <c r="BK206" i="3"/>
  <c r="J203" i="3"/>
  <c r="BK201" i="3"/>
  <c r="J200" i="3"/>
  <c r="J198" i="3"/>
  <c r="J197" i="3"/>
  <c r="J195" i="3"/>
  <c r="BK191" i="3"/>
  <c r="BK189" i="3"/>
  <c r="BK187" i="3"/>
  <c r="J181" i="3"/>
  <c r="BK179" i="3"/>
  <c r="BK175" i="3"/>
  <c r="BK164" i="3"/>
  <c r="J160" i="3"/>
  <c r="BK156" i="3"/>
  <c r="J151" i="3"/>
  <c r="J144" i="3"/>
  <c r="BK141" i="3"/>
  <c r="J135" i="3"/>
  <c r="BK130" i="3"/>
  <c r="J173" i="4"/>
  <c r="BK171" i="4"/>
  <c r="J169" i="4"/>
  <c r="BK166" i="4"/>
  <c r="BK165" i="4"/>
  <c r="BK163" i="4"/>
  <c r="J155" i="4"/>
  <c r="BK153" i="4"/>
  <c r="BK151" i="4"/>
  <c r="J149" i="4"/>
  <c r="BK147" i="4"/>
  <c r="J145" i="4"/>
  <c r="BK142" i="4"/>
  <c r="BK140" i="4"/>
  <c r="BK138" i="4"/>
  <c r="BK136" i="4"/>
  <c r="BK133" i="4"/>
  <c r="BK131" i="4"/>
  <c r="BK129" i="4"/>
  <c r="BK126" i="4"/>
  <c r="BK173" i="4"/>
  <c r="J171" i="4"/>
  <c r="BK169" i="4"/>
  <c r="J168" i="4"/>
  <c r="J165" i="4"/>
  <c r="BK161" i="4"/>
  <c r="J160" i="4"/>
  <c r="J159" i="4"/>
  <c r="BK155" i="4"/>
  <c r="J153" i="4"/>
  <c r="J151" i="4"/>
  <c r="BK149" i="4"/>
  <c r="J147" i="4"/>
  <c r="BK144" i="4"/>
  <c r="J142" i="4"/>
  <c r="J140" i="4"/>
  <c r="J138" i="4"/>
  <c r="BK137" i="4"/>
  <c r="BK134" i="4"/>
  <c r="J131" i="4"/>
  <c r="J129" i="4"/>
  <c r="BK127" i="4"/>
  <c r="J125" i="4"/>
  <c r="J232" i="5"/>
  <c r="BK229" i="5"/>
  <c r="BK227" i="5"/>
  <c r="BK225" i="5"/>
  <c r="BK223" i="5"/>
  <c r="J221" i="5"/>
  <c r="J219" i="5"/>
  <c r="BK218" i="5"/>
  <c r="BK216" i="5"/>
  <c r="J211" i="5"/>
  <c r="J207" i="5"/>
  <c r="BK203" i="5"/>
  <c r="BK200" i="5"/>
  <c r="BK198" i="5"/>
  <c r="BK196" i="5"/>
  <c r="J194" i="5"/>
  <c r="BK192" i="5"/>
  <c r="J191" i="5"/>
  <c r="J189" i="5"/>
  <c r="J187" i="5"/>
  <c r="J185" i="5"/>
  <c r="BK183" i="5"/>
  <c r="BK181" i="5"/>
  <c r="J179" i="5"/>
  <c r="BK176" i="5"/>
  <c r="BK174" i="5"/>
  <c r="J173" i="5"/>
  <c r="BK171" i="5"/>
  <c r="J167" i="5"/>
  <c r="J160" i="5"/>
  <c r="J156" i="5"/>
  <c r="BK150" i="5"/>
  <c r="BK146" i="5"/>
  <c r="J144" i="5"/>
  <c r="J142" i="5"/>
  <c r="J140" i="5"/>
  <c r="J138" i="5"/>
  <c r="BK136" i="5"/>
  <c r="BK132" i="5"/>
  <c r="J128" i="5"/>
  <c r="BK127" i="5"/>
  <c r="BK232" i="5"/>
  <c r="J229" i="5"/>
  <c r="J227" i="5"/>
  <c r="J225" i="5"/>
  <c r="J223" i="5"/>
  <c r="BK219" i="5"/>
  <c r="J217" i="5"/>
  <c r="BK215" i="5"/>
  <c r="BK211" i="5"/>
  <c r="BK204" i="5"/>
  <c r="J203" i="5"/>
  <c r="J200" i="5"/>
  <c r="J198" i="5"/>
  <c r="J197" i="5"/>
  <c r="BK195" i="5"/>
  <c r="BK194" i="5"/>
  <c r="J190" i="5"/>
  <c r="BK188" i="5"/>
  <c r="J186" i="5"/>
  <c r="BK184" i="5"/>
  <c r="J182" i="5"/>
  <c r="BK180" i="5"/>
  <c r="J178" i="5"/>
  <c r="J176" i="5"/>
  <c r="J174" i="5"/>
  <c r="BK172" i="5"/>
  <c r="J170" i="5"/>
  <c r="J164" i="5"/>
  <c r="BK160" i="5"/>
  <c r="BK156" i="5"/>
  <c r="J150" i="5"/>
  <c r="J146" i="5"/>
  <c r="BK144" i="5"/>
  <c r="BK142" i="5"/>
  <c r="BK140" i="5"/>
  <c r="BK138" i="5"/>
  <c r="J136" i="5"/>
  <c r="J132" i="5"/>
  <c r="BK128" i="5"/>
  <c r="J124" i="5"/>
  <c r="J123" i="5"/>
  <c r="J121" i="6"/>
  <c r="F36" i="6"/>
  <c r="BC99" i="1" s="1"/>
  <c r="J34" i="6"/>
  <c r="AW99" i="1"/>
  <c r="BK241" i="7"/>
  <c r="J238" i="7"/>
  <c r="BK236" i="7"/>
  <c r="J234" i="7"/>
  <c r="BK232" i="7"/>
  <c r="J230" i="7"/>
  <c r="BK228" i="7"/>
  <c r="J226" i="7"/>
  <c r="J224" i="7"/>
  <c r="BK221" i="7"/>
  <c r="BK219" i="7"/>
  <c r="J217" i="7"/>
  <c r="BK215" i="7"/>
  <c r="J213" i="7"/>
  <c r="BK211" i="7"/>
  <c r="J209" i="7"/>
  <c r="J207" i="7"/>
  <c r="BK205" i="7"/>
  <c r="BK203" i="7"/>
  <c r="BK199" i="7"/>
  <c r="J195" i="7"/>
  <c r="J191" i="7"/>
  <c r="J189" i="7"/>
  <c r="BK186" i="7"/>
  <c r="BK184" i="7"/>
  <c r="BK182" i="7"/>
  <c r="BK180" i="7"/>
  <c r="J177" i="7"/>
  <c r="J175" i="7"/>
  <c r="J173" i="7"/>
  <c r="BK171" i="7"/>
  <c r="J169" i="7"/>
  <c r="BK167" i="7"/>
  <c r="J164" i="7"/>
  <c r="BK162" i="7"/>
  <c r="BK160" i="7"/>
  <c r="J156" i="7"/>
  <c r="J146" i="7"/>
  <c r="BK144" i="7"/>
  <c r="J142" i="7"/>
  <c r="BK141" i="7"/>
  <c r="J139" i="7"/>
  <c r="BK136" i="7"/>
  <c r="J134" i="7"/>
  <c r="BK132" i="7"/>
  <c r="BK128" i="7"/>
  <c r="J124" i="7"/>
  <c r="J242" i="7"/>
  <c r="J241" i="7"/>
  <c r="BK238" i="7"/>
  <c r="J236" i="7"/>
  <c r="BK234" i="7"/>
  <c r="J232" i="7"/>
  <c r="BK230" i="7"/>
  <c r="J228" i="7"/>
  <c r="BK226" i="7"/>
  <c r="J223" i="7"/>
  <c r="J222" i="7"/>
  <c r="BK220" i="7"/>
  <c r="J218" i="7"/>
  <c r="J216" i="7"/>
  <c r="BK214" i="7"/>
  <c r="J211" i="7"/>
  <c r="BK209" i="7"/>
  <c r="BK207" i="7"/>
  <c r="J205" i="7"/>
  <c r="J203" i="7"/>
  <c r="J199" i="7"/>
  <c r="J192" i="7"/>
  <c r="BK189" i="7"/>
  <c r="BK187" i="7"/>
  <c r="J185" i="7"/>
  <c r="BK183" i="7"/>
  <c r="BK181" i="7"/>
  <c r="BK178" i="7"/>
  <c r="BK177" i="7"/>
  <c r="BK175" i="7"/>
  <c r="BK173" i="7"/>
  <c r="J172" i="7"/>
  <c r="J170" i="7"/>
  <c r="J168" i="7"/>
  <c r="J166" i="7"/>
  <c r="BK164" i="7"/>
  <c r="J162" i="7"/>
  <c r="J160" i="7"/>
  <c r="J157" i="7"/>
  <c r="BK153" i="7"/>
  <c r="J145" i="7"/>
  <c r="J143" i="7"/>
  <c r="J141" i="7"/>
  <c r="BK139" i="7"/>
  <c r="BK138" i="7"/>
  <c r="J136" i="7"/>
  <c r="BK134" i="7"/>
  <c r="BK131" i="7"/>
  <c r="J127" i="7"/>
  <c r="BK123" i="7"/>
  <c r="J232" i="8"/>
  <c r="J229" i="8"/>
  <c r="BK227" i="8"/>
  <c r="BK223" i="8"/>
  <c r="J219" i="8"/>
  <c r="BK217" i="8"/>
  <c r="BK215" i="8"/>
  <c r="BK213" i="8"/>
  <c r="BK212" i="8"/>
  <c r="BK210" i="8"/>
  <c r="BK208" i="8"/>
  <c r="BK206" i="8"/>
  <c r="J205" i="8"/>
  <c r="J204" i="8"/>
  <c r="BK203" i="8"/>
  <c r="BK201" i="8"/>
  <c r="J200" i="8"/>
  <c r="BK199" i="8"/>
  <c r="J198" i="8"/>
  <c r="J197" i="8"/>
  <c r="BK196" i="8"/>
  <c r="BK194" i="8"/>
  <c r="BK192" i="8"/>
  <c r="J191" i="8"/>
  <c r="BK189" i="8"/>
  <c r="BK187" i="8"/>
  <c r="J184" i="8"/>
  <c r="J182" i="8"/>
  <c r="J180" i="8"/>
  <c r="BK178" i="8"/>
  <c r="BK177" i="8"/>
  <c r="J175" i="8"/>
  <c r="BK169" i="8"/>
  <c r="BK168" i="8"/>
  <c r="BK164" i="8"/>
  <c r="J160" i="8"/>
  <c r="J153" i="8"/>
  <c r="J151" i="8"/>
  <c r="BK149" i="8"/>
  <c r="J147" i="8"/>
  <c r="J145" i="8"/>
  <c r="BK143" i="8"/>
  <c r="BK141" i="8"/>
  <c r="BK139" i="8"/>
  <c r="J132" i="8"/>
  <c r="J127" i="8"/>
  <c r="BK123" i="8"/>
  <c r="BK232" i="8"/>
  <c r="BK229" i="8"/>
  <c r="J227" i="8"/>
  <c r="J223" i="8"/>
  <c r="BK219" i="8"/>
  <c r="J217" i="8"/>
  <c r="J215" i="8"/>
  <c r="J213" i="8"/>
  <c r="J211" i="8"/>
  <c r="J210" i="8"/>
  <c r="J207" i="8"/>
  <c r="BK205" i="8"/>
  <c r="J201" i="8"/>
  <c r="J199" i="8"/>
  <c r="BK197" i="8"/>
  <c r="BK195" i="8"/>
  <c r="J194" i="8"/>
  <c r="J192" i="8"/>
  <c r="J190" i="8"/>
  <c r="J187" i="8"/>
  <c r="BK185" i="8"/>
  <c r="J183" i="8"/>
  <c r="J181" i="8"/>
  <c r="J179" i="8"/>
  <c r="J177" i="8"/>
  <c r="BK175" i="8"/>
  <c r="BK173" i="8"/>
  <c r="J172" i="8"/>
  <c r="BK165" i="8"/>
  <c r="J164" i="8"/>
  <c r="BK160" i="8"/>
  <c r="BK153" i="8"/>
  <c r="BK151" i="8"/>
  <c r="J149" i="8"/>
  <c r="BK147" i="8"/>
  <c r="BK145" i="8"/>
  <c r="J143" i="8"/>
  <c r="J141" i="8"/>
  <c r="J139" i="8"/>
  <c r="J136" i="8"/>
  <c r="BK132" i="8"/>
  <c r="J131" i="8"/>
  <c r="J128" i="8"/>
  <c r="BK124" i="8"/>
  <c r="J132" i="9"/>
  <c r="BK128" i="9"/>
  <c r="J126" i="9"/>
  <c r="J124" i="9"/>
  <c r="J125" i="9"/>
  <c r="P146" i="2" l="1"/>
  <c r="T146" i="2"/>
  <c r="P194" i="2"/>
  <c r="T194" i="2"/>
  <c r="P234" i="2"/>
  <c r="T234" i="2"/>
  <c r="P276" i="2"/>
  <c r="T276" i="2"/>
  <c r="P298" i="2"/>
  <c r="R298" i="2"/>
  <c r="T298" i="2"/>
  <c r="P309" i="2"/>
  <c r="R309" i="2"/>
  <c r="BK446" i="2"/>
  <c r="J446" i="2"/>
  <c r="J105" i="2" s="1"/>
  <c r="T446" i="2"/>
  <c r="P554" i="2"/>
  <c r="R554" i="2"/>
  <c r="BK563" i="2"/>
  <c r="J563" i="2"/>
  <c r="J109" i="2"/>
  <c r="T563" i="2"/>
  <c r="R583" i="2"/>
  <c r="T583" i="2"/>
  <c r="P597" i="2"/>
  <c r="R597" i="2"/>
  <c r="BK616" i="2"/>
  <c r="J616" i="2"/>
  <c r="J112" i="2"/>
  <c r="R616" i="2"/>
  <c r="BK621" i="2"/>
  <c r="J621" i="2" s="1"/>
  <c r="J113" i="2" s="1"/>
  <c r="R621" i="2"/>
  <c r="T621" i="2"/>
  <c r="P627" i="2"/>
  <c r="T627" i="2"/>
  <c r="P658" i="2"/>
  <c r="T658" i="2"/>
  <c r="P672" i="2"/>
  <c r="T672" i="2"/>
  <c r="P709" i="2"/>
  <c r="T709" i="2"/>
  <c r="P728" i="2"/>
  <c r="T728" i="2"/>
  <c r="P748" i="2"/>
  <c r="T748" i="2"/>
  <c r="P797" i="2"/>
  <c r="T797" i="2"/>
  <c r="P813" i="2"/>
  <c r="T813" i="2"/>
  <c r="P827" i="2"/>
  <c r="T827" i="2"/>
  <c r="BK129" i="3"/>
  <c r="J129" i="3" s="1"/>
  <c r="J98" i="3" s="1"/>
  <c r="R129" i="3"/>
  <c r="BK154" i="3"/>
  <c r="J154" i="3"/>
  <c r="J99" i="3"/>
  <c r="R154" i="3"/>
  <c r="P168" i="3"/>
  <c r="R168" i="3"/>
  <c r="BK183" i="3"/>
  <c r="J183" i="3" s="1"/>
  <c r="J103" i="3" s="1"/>
  <c r="R183" i="3"/>
  <c r="BK193" i="3"/>
  <c r="J193" i="3" s="1"/>
  <c r="J104" i="3" s="1"/>
  <c r="R193" i="3"/>
  <c r="BK204" i="3"/>
  <c r="J204" i="3" s="1"/>
  <c r="J105" i="3" s="1"/>
  <c r="T204" i="3"/>
  <c r="BK229" i="3"/>
  <c r="J229" i="3" s="1"/>
  <c r="J106" i="3" s="1"/>
  <c r="T229" i="3"/>
  <c r="P240" i="3"/>
  <c r="T240" i="3"/>
  <c r="P124" i="4"/>
  <c r="R124" i="4"/>
  <c r="BK135" i="4"/>
  <c r="J135" i="4" s="1"/>
  <c r="J98" i="4" s="1"/>
  <c r="R135" i="4"/>
  <c r="BK146" i="4"/>
  <c r="J146" i="4" s="1"/>
  <c r="J99" i="4" s="1"/>
  <c r="T146" i="4"/>
  <c r="BK158" i="4"/>
  <c r="J158" i="4" s="1"/>
  <c r="J101" i="4" s="1"/>
  <c r="R158" i="4"/>
  <c r="BK162" i="4"/>
  <c r="J162" i="4" s="1"/>
  <c r="J102" i="4" s="1"/>
  <c r="R162" i="4"/>
  <c r="BK167" i="4"/>
  <c r="J167" i="4" s="1"/>
  <c r="J103" i="4" s="1"/>
  <c r="R167" i="4"/>
  <c r="BK122" i="5"/>
  <c r="J122" i="5" s="1"/>
  <c r="J98" i="5" s="1"/>
  <c r="R122" i="5"/>
  <c r="BK202" i="5"/>
  <c r="J202" i="5" s="1"/>
  <c r="J99" i="5" s="1"/>
  <c r="R202" i="5"/>
  <c r="BK230" i="5"/>
  <c r="J230" i="5" s="1"/>
  <c r="J100" i="5" s="1"/>
  <c r="T230" i="5"/>
  <c r="BK122" i="7"/>
  <c r="R122" i="7"/>
  <c r="BK190" i="7"/>
  <c r="J190" i="7" s="1"/>
  <c r="J99" i="7" s="1"/>
  <c r="R190" i="7"/>
  <c r="BK239" i="7"/>
  <c r="J239" i="7"/>
  <c r="J100" i="7" s="1"/>
  <c r="T239" i="7"/>
  <c r="BK122" i="8"/>
  <c r="BK121" i="8" s="1"/>
  <c r="J121" i="8" s="1"/>
  <c r="J97" i="8" s="1"/>
  <c r="R122" i="8"/>
  <c r="BK202" i="8"/>
  <c r="J202" i="8"/>
  <c r="J99" i="8"/>
  <c r="T202" i="8"/>
  <c r="P230" i="8"/>
  <c r="R230" i="8"/>
  <c r="P123" i="9"/>
  <c r="P122" i="9" s="1"/>
  <c r="P121" i="9" s="1"/>
  <c r="AU102" i="1" s="1"/>
  <c r="R123" i="9"/>
  <c r="R122" i="9"/>
  <c r="R121" i="9"/>
  <c r="BK146" i="2"/>
  <c r="J146" i="2" s="1"/>
  <c r="J98" i="2" s="1"/>
  <c r="R146" i="2"/>
  <c r="BK194" i="2"/>
  <c r="J194" i="2" s="1"/>
  <c r="J99" i="2" s="1"/>
  <c r="R194" i="2"/>
  <c r="BK234" i="2"/>
  <c r="J234" i="2" s="1"/>
  <c r="J100" i="2" s="1"/>
  <c r="R234" i="2"/>
  <c r="BK276" i="2"/>
  <c r="J276" i="2" s="1"/>
  <c r="J101" i="2" s="1"/>
  <c r="R276" i="2"/>
  <c r="BK298" i="2"/>
  <c r="J298" i="2" s="1"/>
  <c r="J102" i="2" s="1"/>
  <c r="BK309" i="2"/>
  <c r="J309" i="2"/>
  <c r="J103" i="2" s="1"/>
  <c r="T309" i="2"/>
  <c r="P446" i="2"/>
  <c r="R446" i="2"/>
  <c r="BK554" i="2"/>
  <c r="J554" i="2" s="1"/>
  <c r="J106" i="2" s="1"/>
  <c r="T554" i="2"/>
  <c r="P563" i="2"/>
  <c r="R563" i="2"/>
  <c r="BK583" i="2"/>
  <c r="J583" i="2" s="1"/>
  <c r="J110" i="2" s="1"/>
  <c r="P583" i="2"/>
  <c r="BK597" i="2"/>
  <c r="J597" i="2"/>
  <c r="J111" i="2" s="1"/>
  <c r="T597" i="2"/>
  <c r="P616" i="2"/>
  <c r="T616" i="2"/>
  <c r="P621" i="2"/>
  <c r="BK627" i="2"/>
  <c r="J627" i="2"/>
  <c r="J114" i="2"/>
  <c r="R627" i="2"/>
  <c r="BK658" i="2"/>
  <c r="J658" i="2"/>
  <c r="J115" i="2" s="1"/>
  <c r="R658" i="2"/>
  <c r="BK672" i="2"/>
  <c r="J672" i="2" s="1"/>
  <c r="J116" i="2" s="1"/>
  <c r="R672" i="2"/>
  <c r="BK709" i="2"/>
  <c r="J709" i="2"/>
  <c r="J117" i="2" s="1"/>
  <c r="R709" i="2"/>
  <c r="BK728" i="2"/>
  <c r="J728" i="2" s="1"/>
  <c r="J118" i="2" s="1"/>
  <c r="R728" i="2"/>
  <c r="BK748" i="2"/>
  <c r="J748" i="2"/>
  <c r="J119" i="2" s="1"/>
  <c r="R748" i="2"/>
  <c r="BK797" i="2"/>
  <c r="J797" i="2" s="1"/>
  <c r="J120" i="2" s="1"/>
  <c r="R797" i="2"/>
  <c r="BK813" i="2"/>
  <c r="J813" i="2"/>
  <c r="J121" i="2" s="1"/>
  <c r="R813" i="2"/>
  <c r="BK827" i="2"/>
  <c r="J827" i="2" s="1"/>
  <c r="J122" i="2" s="1"/>
  <c r="R827" i="2"/>
  <c r="P129" i="3"/>
  <c r="T129" i="3"/>
  <c r="P154" i="3"/>
  <c r="T154" i="3"/>
  <c r="BK168" i="3"/>
  <c r="J168" i="3" s="1"/>
  <c r="J100" i="3" s="1"/>
  <c r="T168" i="3"/>
  <c r="P183" i="3"/>
  <c r="T183" i="3"/>
  <c r="P193" i="3"/>
  <c r="T193" i="3"/>
  <c r="P204" i="3"/>
  <c r="R204" i="3"/>
  <c r="P229" i="3"/>
  <c r="R229" i="3"/>
  <c r="BK240" i="3"/>
  <c r="J240" i="3"/>
  <c r="J107" i="3" s="1"/>
  <c r="R240" i="3"/>
  <c r="BK124" i="4"/>
  <c r="J124" i="4" s="1"/>
  <c r="J97" i="4" s="1"/>
  <c r="T124" i="4"/>
  <c r="P135" i="4"/>
  <c r="T135" i="4"/>
  <c r="P146" i="4"/>
  <c r="R146" i="4"/>
  <c r="P158" i="4"/>
  <c r="T158" i="4"/>
  <c r="P162" i="4"/>
  <c r="T162" i="4"/>
  <c r="P167" i="4"/>
  <c r="T167" i="4"/>
  <c r="P122" i="5"/>
  <c r="T122" i="5"/>
  <c r="P202" i="5"/>
  <c r="T202" i="5"/>
  <c r="P230" i="5"/>
  <c r="R230" i="5"/>
  <c r="P122" i="7"/>
  <c r="T122" i="7"/>
  <c r="P190" i="7"/>
  <c r="T190" i="7"/>
  <c r="P239" i="7"/>
  <c r="R239" i="7"/>
  <c r="P122" i="8"/>
  <c r="T122" i="8"/>
  <c r="T121" i="8"/>
  <c r="P202" i="8"/>
  <c r="R202" i="8"/>
  <c r="BK230" i="8"/>
  <c r="J230" i="8" s="1"/>
  <c r="J100" i="8" s="1"/>
  <c r="T230" i="8"/>
  <c r="BK123" i="9"/>
  <c r="J123" i="9"/>
  <c r="J98" i="9"/>
  <c r="T123" i="9"/>
  <c r="T122" i="9" s="1"/>
  <c r="T121" i="9" s="1"/>
  <c r="BK443" i="2"/>
  <c r="J443" i="2"/>
  <c r="J104" i="2" s="1"/>
  <c r="BK560" i="2"/>
  <c r="J560" i="2"/>
  <c r="J107" i="2" s="1"/>
  <c r="BK180" i="3"/>
  <c r="J180" i="3" s="1"/>
  <c r="J101" i="3" s="1"/>
  <c r="BK127" i="9"/>
  <c r="J127" i="9" s="1"/>
  <c r="J99" i="9" s="1"/>
  <c r="BK903" i="2"/>
  <c r="J903" i="2" s="1"/>
  <c r="J124" i="2" s="1"/>
  <c r="BK156" i="4"/>
  <c r="J156" i="4" s="1"/>
  <c r="J100" i="4" s="1"/>
  <c r="BK120" i="6"/>
  <c r="J120" i="6"/>
  <c r="J98" i="6"/>
  <c r="BK129" i="9"/>
  <c r="J129" i="9" s="1"/>
  <c r="J100" i="9" s="1"/>
  <c r="BK131" i="9"/>
  <c r="J131" i="9"/>
  <c r="J101" i="9" s="1"/>
  <c r="J89" i="9"/>
  <c r="F92" i="9"/>
  <c r="BE126" i="9"/>
  <c r="E85" i="9"/>
  <c r="BE124" i="9"/>
  <c r="BE125" i="9"/>
  <c r="BE128" i="9"/>
  <c r="BE130" i="9"/>
  <c r="BE132" i="9"/>
  <c r="J122" i="7"/>
  <c r="J98" i="7"/>
  <c r="E85" i="8"/>
  <c r="J114" i="8"/>
  <c r="BE123" i="8"/>
  <c r="BE127" i="8"/>
  <c r="BE140" i="8"/>
  <c r="BE143" i="8"/>
  <c r="BE144" i="8"/>
  <c r="BE146" i="8"/>
  <c r="BE147" i="8"/>
  <c r="BE149" i="8"/>
  <c r="BE150" i="8"/>
  <c r="BE152" i="8"/>
  <c r="BE164" i="8"/>
  <c r="BE169" i="8"/>
  <c r="BE173" i="8"/>
  <c r="BE174" i="8"/>
  <c r="BE176" i="8"/>
  <c r="BE179" i="8"/>
  <c r="BE182" i="8"/>
  <c r="BE184" i="8"/>
  <c r="BE188" i="8"/>
  <c r="BE190" i="8"/>
  <c r="BE193" i="8"/>
  <c r="BE194" i="8"/>
  <c r="BE195" i="8"/>
  <c r="BE196" i="8"/>
  <c r="BE198" i="8"/>
  <c r="BE199" i="8"/>
  <c r="BE201" i="8"/>
  <c r="BE203" i="8"/>
  <c r="BE204" i="8"/>
  <c r="BE206" i="8"/>
  <c r="BE208" i="8"/>
  <c r="BE209" i="8"/>
  <c r="BE213" i="8"/>
  <c r="BE216" i="8"/>
  <c r="BE219" i="8"/>
  <c r="BE220" i="8"/>
  <c r="BE224" i="8"/>
  <c r="BE229" i="8"/>
  <c r="F92" i="8"/>
  <c r="BE124" i="8"/>
  <c r="BE128" i="8"/>
  <c r="BE131" i="8"/>
  <c r="BE132" i="8"/>
  <c r="BE135" i="8"/>
  <c r="BE136" i="8"/>
  <c r="BE139" i="8"/>
  <c r="BE141" i="8"/>
  <c r="BE142" i="8"/>
  <c r="BE145" i="8"/>
  <c r="BE148" i="8"/>
  <c r="BE151" i="8"/>
  <c r="BE153" i="8"/>
  <c r="BE154" i="8"/>
  <c r="BE160" i="8"/>
  <c r="BE161" i="8"/>
  <c r="BE165" i="8"/>
  <c r="BE168" i="8"/>
  <c r="BE172" i="8"/>
  <c r="BE175" i="8"/>
  <c r="BE177" i="8"/>
  <c r="BE178" i="8"/>
  <c r="BE180" i="8"/>
  <c r="BE181" i="8"/>
  <c r="BE183" i="8"/>
  <c r="BE185" i="8"/>
  <c r="BE186" i="8"/>
  <c r="BE187" i="8"/>
  <c r="BE189" i="8"/>
  <c r="BE191" i="8"/>
  <c r="BE192" i="8"/>
  <c r="BE197" i="8"/>
  <c r="BE200" i="8"/>
  <c r="BE205" i="8"/>
  <c r="BE207" i="8"/>
  <c r="BE210" i="8"/>
  <c r="BE211" i="8"/>
  <c r="BE212" i="8"/>
  <c r="BE214" i="8"/>
  <c r="BE215" i="8"/>
  <c r="BE217" i="8"/>
  <c r="BE218" i="8"/>
  <c r="BE223" i="8"/>
  <c r="BE227" i="8"/>
  <c r="BE228" i="8"/>
  <c r="BE231" i="8"/>
  <c r="BE232" i="8"/>
  <c r="BE233" i="8"/>
  <c r="E85" i="7"/>
  <c r="J114" i="7"/>
  <c r="BE123" i="7"/>
  <c r="BE128" i="7"/>
  <c r="BE133" i="7"/>
  <c r="BE134" i="7"/>
  <c r="BE136" i="7"/>
  <c r="BE138" i="7"/>
  <c r="BE140" i="7"/>
  <c r="BE141" i="7"/>
  <c r="BE143" i="7"/>
  <c r="BE145" i="7"/>
  <c r="BE146" i="7"/>
  <c r="BE153" i="7"/>
  <c r="BE163" i="7"/>
  <c r="BE165" i="7"/>
  <c r="BE168" i="7"/>
  <c r="BE170" i="7"/>
  <c r="BE172" i="7"/>
  <c r="BE173" i="7"/>
  <c r="BE175" i="7"/>
  <c r="BE176" i="7"/>
  <c r="BE180" i="7"/>
  <c r="BE182" i="7"/>
  <c r="BE184" i="7"/>
  <c r="BE186" i="7"/>
  <c r="BE187" i="7"/>
  <c r="BE189" i="7"/>
  <c r="BE191" i="7"/>
  <c r="BE192" i="7"/>
  <c r="BE198" i="7"/>
  <c r="BE204" i="7"/>
  <c r="BE205" i="7"/>
  <c r="BE206" i="7"/>
  <c r="BE207" i="7"/>
  <c r="BE208" i="7"/>
  <c r="BE209" i="7"/>
  <c r="BE211" i="7"/>
  <c r="BE212" i="7"/>
  <c r="BE215" i="7"/>
  <c r="BE218" i="7"/>
  <c r="BE221" i="7"/>
  <c r="BE223" i="7"/>
  <c r="BE225" i="7"/>
  <c r="BE226" i="7"/>
  <c r="BE228" i="7"/>
  <c r="BE229" i="7"/>
  <c r="BE231" i="7"/>
  <c r="BE234" i="7"/>
  <c r="BE235" i="7"/>
  <c r="BE237" i="7"/>
  <c r="BE238" i="7"/>
  <c r="BE242" i="7"/>
  <c r="F92" i="7"/>
  <c r="BE124" i="7"/>
  <c r="BE127" i="7"/>
  <c r="BE131" i="7"/>
  <c r="BE132" i="7"/>
  <c r="BE135" i="7"/>
  <c r="BE137" i="7"/>
  <c r="BE139" i="7"/>
  <c r="BE142" i="7"/>
  <c r="BE144" i="7"/>
  <c r="BE152" i="7"/>
  <c r="BE156" i="7"/>
  <c r="BE157" i="7"/>
  <c r="BE160" i="7"/>
  <c r="BE161" i="7"/>
  <c r="BE162" i="7"/>
  <c r="BE164" i="7"/>
  <c r="BE166" i="7"/>
  <c r="BE167" i="7"/>
  <c r="BE169" i="7"/>
  <c r="BE171" i="7"/>
  <c r="BE174" i="7"/>
  <c r="BE177" i="7"/>
  <c r="BE178" i="7"/>
  <c r="BE179" i="7"/>
  <c r="BE181" i="7"/>
  <c r="BE183" i="7"/>
  <c r="BE185" i="7"/>
  <c r="BE188" i="7"/>
  <c r="BE195" i="7"/>
  <c r="BE199" i="7"/>
  <c r="BE202" i="7"/>
  <c r="BE203" i="7"/>
  <c r="BE210" i="7"/>
  <c r="BE213" i="7"/>
  <c r="BE214" i="7"/>
  <c r="BE216" i="7"/>
  <c r="BE217" i="7"/>
  <c r="BE219" i="7"/>
  <c r="BE220" i="7"/>
  <c r="BE222" i="7"/>
  <c r="BE224" i="7"/>
  <c r="BE227" i="7"/>
  <c r="BE230" i="7"/>
  <c r="BE232" i="7"/>
  <c r="BE233" i="7"/>
  <c r="BE236" i="7"/>
  <c r="BE240" i="7"/>
  <c r="BE241" i="7"/>
  <c r="BK121" i="5"/>
  <c r="BK120" i="5"/>
  <c r="J120" i="5" s="1"/>
  <c r="J96" i="5" s="1"/>
  <c r="E85" i="6"/>
  <c r="F92" i="6"/>
  <c r="BE121" i="6"/>
  <c r="J89" i="6"/>
  <c r="J114" i="5"/>
  <c r="BE127" i="5"/>
  <c r="BE128" i="5"/>
  <c r="BE132" i="5"/>
  <c r="BE136" i="5"/>
  <c r="BE137" i="5"/>
  <c r="BE139" i="5"/>
  <c r="BE141" i="5"/>
  <c r="BE143" i="5"/>
  <c r="BE146" i="5"/>
  <c r="BE149" i="5"/>
  <c r="BE157" i="5"/>
  <c r="BE160" i="5"/>
  <c r="BE164" i="5"/>
  <c r="BE171" i="5"/>
  <c r="BE173" i="5"/>
  <c r="BE176" i="5"/>
  <c r="BE178" i="5"/>
  <c r="BE179" i="5"/>
  <c r="BE180" i="5"/>
  <c r="BE183" i="5"/>
  <c r="BE184" i="5"/>
  <c r="BE186" i="5"/>
  <c r="BE188" i="5"/>
  <c r="BE189" i="5"/>
  <c r="BE190" i="5"/>
  <c r="BE194" i="5"/>
  <c r="BE195" i="5"/>
  <c r="BE198" i="5"/>
  <c r="BE201" i="5"/>
  <c r="BE204" i="5"/>
  <c r="BE210" i="5"/>
  <c r="BE214" i="5"/>
  <c r="BE215" i="5"/>
  <c r="BE218" i="5"/>
  <c r="BE220" i="5"/>
  <c r="BE222" i="5"/>
  <c r="BE224" i="5"/>
  <c r="BE228" i="5"/>
  <c r="BE231" i="5"/>
  <c r="E85" i="5"/>
  <c r="F92" i="5"/>
  <c r="BE123" i="5"/>
  <c r="BE124" i="5"/>
  <c r="BE131" i="5"/>
  <c r="BE135" i="5"/>
  <c r="BE138" i="5"/>
  <c r="BE140" i="5"/>
  <c r="BE142" i="5"/>
  <c r="BE144" i="5"/>
  <c r="BE145" i="5"/>
  <c r="BE150" i="5"/>
  <c r="BE153" i="5"/>
  <c r="BE156" i="5"/>
  <c r="BE161" i="5"/>
  <c r="BE167" i="5"/>
  <c r="BE170" i="5"/>
  <c r="BE172" i="5"/>
  <c r="BE174" i="5"/>
  <c r="BE175" i="5"/>
  <c r="BE177" i="5"/>
  <c r="BE181" i="5"/>
  <c r="BE182" i="5"/>
  <c r="BE185" i="5"/>
  <c r="BE187" i="5"/>
  <c r="BE191" i="5"/>
  <c r="BE192" i="5"/>
  <c r="BE193" i="5"/>
  <c r="BE196" i="5"/>
  <c r="BE197" i="5"/>
  <c r="BE199" i="5"/>
  <c r="BE200" i="5"/>
  <c r="BE203" i="5"/>
  <c r="BE207" i="5"/>
  <c r="BE211" i="5"/>
  <c r="BE216" i="5"/>
  <c r="BE217" i="5"/>
  <c r="BE219" i="5"/>
  <c r="BE221" i="5"/>
  <c r="BE223" i="5"/>
  <c r="BE225" i="5"/>
  <c r="BE226" i="5"/>
  <c r="BE227" i="5"/>
  <c r="BE229" i="5"/>
  <c r="BE232" i="5"/>
  <c r="J89" i="4"/>
  <c r="BE126" i="4"/>
  <c r="BE128" i="4"/>
  <c r="BE131" i="4"/>
  <c r="BE134" i="4"/>
  <c r="BE136" i="4"/>
  <c r="BE137" i="4"/>
  <c r="BE139" i="4"/>
  <c r="BE142" i="4"/>
  <c r="BE144" i="4"/>
  <c r="BE145" i="4"/>
  <c r="BE147" i="4"/>
  <c r="BE149" i="4"/>
  <c r="BE159" i="4"/>
  <c r="BE163" i="4"/>
  <c r="BE169" i="4"/>
  <c r="BE171" i="4"/>
  <c r="BE172" i="4"/>
  <c r="BE173" i="4"/>
  <c r="E85" i="4"/>
  <c r="F92" i="4"/>
  <c r="BE125" i="4"/>
  <c r="BE127" i="4"/>
  <c r="BE129" i="4"/>
  <c r="BE130" i="4"/>
  <c r="BE132" i="4"/>
  <c r="BE133" i="4"/>
  <c r="BE138" i="4"/>
  <c r="BE140" i="4"/>
  <c r="BE141" i="4"/>
  <c r="BE143" i="4"/>
  <c r="BE148" i="4"/>
  <c r="BE150" i="4"/>
  <c r="BE151" i="4"/>
  <c r="BE152" i="4"/>
  <c r="BE153" i="4"/>
  <c r="BE154" i="4"/>
  <c r="BE155" i="4"/>
  <c r="BE157" i="4"/>
  <c r="BE160" i="4"/>
  <c r="BE161" i="4"/>
  <c r="BE164" i="4"/>
  <c r="BE165" i="4"/>
  <c r="BE166" i="4"/>
  <c r="BE168" i="4"/>
  <c r="BE170" i="4"/>
  <c r="E85" i="3"/>
  <c r="J89" i="3"/>
  <c r="BE130" i="3"/>
  <c r="BE134" i="3"/>
  <c r="BE138" i="3"/>
  <c r="BE156" i="3"/>
  <c r="BE161" i="3"/>
  <c r="BE165" i="3"/>
  <c r="BE169" i="3"/>
  <c r="BE175" i="3"/>
  <c r="BE178" i="3"/>
  <c r="BE179" i="3"/>
  <c r="BE187" i="3"/>
  <c r="BE188" i="3"/>
  <c r="BE191" i="3"/>
  <c r="BE196" i="3"/>
  <c r="BE198" i="3"/>
  <c r="BE199" i="3"/>
  <c r="BE200" i="3"/>
  <c r="BE201" i="3"/>
  <c r="BE206" i="3"/>
  <c r="BE223" i="3"/>
  <c r="BE242" i="3"/>
  <c r="F92" i="3"/>
  <c r="BE133" i="3"/>
  <c r="BE135" i="3"/>
  <c r="BE141" i="3"/>
  <c r="BE144" i="3"/>
  <c r="BE150" i="3"/>
  <c r="BE151" i="3"/>
  <c r="BE155" i="3"/>
  <c r="BE159" i="3"/>
  <c r="BE160" i="3"/>
  <c r="BE164" i="3"/>
  <c r="BE181" i="3"/>
  <c r="BE184" i="3"/>
  <c r="BE189" i="3"/>
  <c r="BE190" i="3"/>
  <c r="BE192" i="3"/>
  <c r="BE194" i="3"/>
  <c r="BE195" i="3"/>
  <c r="BE197" i="3"/>
  <c r="BE202" i="3"/>
  <c r="BE203" i="3"/>
  <c r="BE205" i="3"/>
  <c r="BE207" i="3"/>
  <c r="BE208" i="3"/>
  <c r="BE209" i="3"/>
  <c r="BE210" i="3"/>
  <c r="BE211" i="3"/>
  <c r="BE217" i="3"/>
  <c r="BE224" i="3"/>
  <c r="BE227" i="3"/>
  <c r="BE228" i="3"/>
  <c r="BE230" i="3"/>
  <c r="BE231" i="3"/>
  <c r="BE232" i="3"/>
  <c r="BE233" i="3"/>
  <c r="BE234" i="3"/>
  <c r="BE235" i="3"/>
  <c r="BE236" i="3"/>
  <c r="BE237" i="3"/>
  <c r="BE238" i="3"/>
  <c r="BE239" i="3"/>
  <c r="BE241" i="3"/>
  <c r="E85" i="2"/>
  <c r="J89" i="2"/>
  <c r="BE149" i="2"/>
  <c r="BE151" i="2"/>
  <c r="BE153" i="2"/>
  <c r="BE156" i="2"/>
  <c r="BE159" i="2"/>
  <c r="BE161" i="2"/>
  <c r="BE165" i="2"/>
  <c r="BE176" i="2"/>
  <c r="BE179" i="2"/>
  <c r="BE183" i="2"/>
  <c r="BE187" i="2"/>
  <c r="BE199" i="2"/>
  <c r="BE200" i="2"/>
  <c r="BE214" i="2"/>
  <c r="BE217" i="2"/>
  <c r="BE219" i="2"/>
  <c r="BE223" i="2"/>
  <c r="BE224" i="2"/>
  <c r="BE228" i="2"/>
  <c r="BE230" i="2"/>
  <c r="BE239" i="2"/>
  <c r="BE241" i="2"/>
  <c r="BE251" i="2"/>
  <c r="BE258" i="2"/>
  <c r="BE272" i="2"/>
  <c r="BE274" i="2"/>
  <c r="BE275" i="2"/>
  <c r="BE277" i="2"/>
  <c r="BE279" i="2"/>
  <c r="BE284" i="2"/>
  <c r="BE286" i="2"/>
  <c r="BE287" i="2"/>
  <c r="BE290" i="2"/>
  <c r="BE293" i="2"/>
  <c r="BE297" i="2"/>
  <c r="BE310" i="2"/>
  <c r="BE316" i="2"/>
  <c r="BE318" i="2"/>
  <c r="BE337" i="2"/>
  <c r="BE352" i="2"/>
  <c r="BE356" i="2"/>
  <c r="BE368" i="2"/>
  <c r="BE373" i="2"/>
  <c r="BE380" i="2"/>
  <c r="BE384" i="2"/>
  <c r="BE388" i="2"/>
  <c r="BE390" i="2"/>
  <c r="BE394" i="2"/>
  <c r="BE397" i="2"/>
  <c r="BE405" i="2"/>
  <c r="BE415" i="2"/>
  <c r="BE417" i="2"/>
  <c r="BE424" i="2"/>
  <c r="BE426" i="2"/>
  <c r="BE434" i="2"/>
  <c r="BE439" i="2"/>
  <c r="BE444" i="2"/>
  <c r="BE447" i="2"/>
  <c r="BE451" i="2"/>
  <c r="BE455" i="2"/>
  <c r="BE456" i="2"/>
  <c r="BE459" i="2"/>
  <c r="BE466" i="2"/>
  <c r="BE470" i="2"/>
  <c r="BE479" i="2"/>
  <c r="BE484" i="2"/>
  <c r="BE496" i="2"/>
  <c r="BE498" i="2"/>
  <c r="BE511" i="2"/>
  <c r="BE517" i="2"/>
  <c r="BE524" i="2"/>
  <c r="BE536" i="2"/>
  <c r="BE549" i="2"/>
  <c r="BE552" i="2"/>
  <c r="BE555" i="2"/>
  <c r="BE556" i="2"/>
  <c r="BE557" i="2"/>
  <c r="BE561" i="2"/>
  <c r="BE564" i="2"/>
  <c r="BE570" i="2"/>
  <c r="BE572" i="2"/>
  <c r="BE577" i="2"/>
  <c r="BE586" i="2"/>
  <c r="BE588" i="2"/>
  <c r="BE598" i="2"/>
  <c r="BE600" i="2"/>
  <c r="BE602" i="2"/>
  <c r="BE604" i="2"/>
  <c r="BE606" i="2"/>
  <c r="BE608" i="2"/>
  <c r="BE619" i="2"/>
  <c r="BE622" i="2"/>
  <c r="BE626" i="2"/>
  <c r="BE630" i="2"/>
  <c r="BE636" i="2"/>
  <c r="BE645" i="2"/>
  <c r="BE647" i="2"/>
  <c r="BE651" i="2"/>
  <c r="BE655" i="2"/>
  <c r="BE661" i="2"/>
  <c r="BE665" i="2"/>
  <c r="BE669" i="2"/>
  <c r="BE673" i="2"/>
  <c r="BE675" i="2"/>
  <c r="BE677" i="2"/>
  <c r="BE679" i="2"/>
  <c r="BE681" i="2"/>
  <c r="BE684" i="2"/>
  <c r="BE686" i="2"/>
  <c r="BE702" i="2"/>
  <c r="BE705" i="2"/>
  <c r="BE707" i="2"/>
  <c r="BE708" i="2"/>
  <c r="BE710" i="2"/>
  <c r="BE717" i="2"/>
  <c r="BE720" i="2"/>
  <c r="BE721" i="2"/>
  <c r="BE724" i="2"/>
  <c r="BE726" i="2"/>
  <c r="BE729" i="2"/>
  <c r="BE735" i="2"/>
  <c r="BE741" i="2"/>
  <c r="BE747" i="2"/>
  <c r="BE757" i="2"/>
  <c r="BE768" i="2"/>
  <c r="BE782" i="2"/>
  <c r="BE784" i="2"/>
  <c r="BE792" i="2"/>
  <c r="BE802" i="2"/>
  <c r="BE810" i="2"/>
  <c r="BE814" i="2"/>
  <c r="BE816" i="2"/>
  <c r="BE818" i="2"/>
  <c r="BE820" i="2"/>
  <c r="BE826" i="2"/>
  <c r="BE828" i="2"/>
  <c r="BE858" i="2"/>
  <c r="BE876" i="2"/>
  <c r="BE886" i="2"/>
  <c r="BE904" i="2"/>
  <c r="F92" i="2"/>
  <c r="BE147" i="2"/>
  <c r="BE155" i="2"/>
  <c r="BE157" i="2"/>
  <c r="BE163" i="2"/>
  <c r="BE167" i="2"/>
  <c r="BE169" i="2"/>
  <c r="BE170" i="2"/>
  <c r="BE172" i="2"/>
  <c r="BE177" i="2"/>
  <c r="BE184" i="2"/>
  <c r="BE185" i="2"/>
  <c r="BE189" i="2"/>
  <c r="BE195" i="2"/>
  <c r="BE205" i="2"/>
  <c r="BE210" i="2"/>
  <c r="BE216" i="2"/>
  <c r="BE221" i="2"/>
  <c r="BE226" i="2"/>
  <c r="BE232" i="2"/>
  <c r="BE235" i="2"/>
  <c r="BE246" i="2"/>
  <c r="BE249" i="2"/>
  <c r="BE256" i="2"/>
  <c r="BE264" i="2"/>
  <c r="BE268" i="2"/>
  <c r="BE270" i="2"/>
  <c r="BE280" i="2"/>
  <c r="BE289" i="2"/>
  <c r="BE291" i="2"/>
  <c r="BE295" i="2"/>
  <c r="BE299" i="2"/>
  <c r="BE303" i="2"/>
  <c r="BE307" i="2"/>
  <c r="BE324" i="2"/>
  <c r="BE330" i="2"/>
  <c r="BE339" i="2"/>
  <c r="BE345" i="2"/>
  <c r="BE354" i="2"/>
  <c r="BE358" i="2"/>
  <c r="BE364" i="2"/>
  <c r="BE375" i="2"/>
  <c r="BE382" i="2"/>
  <c r="BE386" i="2"/>
  <c r="BE392" i="2"/>
  <c r="BE400" i="2"/>
  <c r="BE403" i="2"/>
  <c r="BE407" i="2"/>
  <c r="BE413" i="2"/>
  <c r="BE419" i="2"/>
  <c r="BE430" i="2"/>
  <c r="BE432" i="2"/>
  <c r="BE436" i="2"/>
  <c r="BE437" i="2"/>
  <c r="BE441" i="2"/>
  <c r="BE449" i="2"/>
  <c r="BE453" i="2"/>
  <c r="BE458" i="2"/>
  <c r="BE464" i="2"/>
  <c r="BE467" i="2"/>
  <c r="BE468" i="2"/>
  <c r="BE471" i="2"/>
  <c r="BE481" i="2"/>
  <c r="BE483" i="2"/>
  <c r="BE492" i="2"/>
  <c r="BE501" i="2"/>
  <c r="BE506" i="2"/>
  <c r="BE515" i="2"/>
  <c r="BE519" i="2"/>
  <c r="BE530" i="2"/>
  <c r="BE540" i="2"/>
  <c r="BE547" i="2"/>
  <c r="BE551" i="2"/>
  <c r="BE553" i="2"/>
  <c r="BE559" i="2"/>
  <c r="BE566" i="2"/>
  <c r="BE568" i="2"/>
  <c r="BE575" i="2"/>
  <c r="BE579" i="2"/>
  <c r="BE582" i="2"/>
  <c r="BE584" i="2"/>
  <c r="BE590" i="2"/>
  <c r="BE592" i="2"/>
  <c r="BE594" i="2"/>
  <c r="BE596" i="2"/>
  <c r="BE610" i="2"/>
  <c r="BE612" i="2"/>
  <c r="BE615" i="2"/>
  <c r="BE617" i="2"/>
  <c r="BE624" i="2"/>
  <c r="BE628" i="2"/>
  <c r="BE632" i="2"/>
  <c r="BE634" i="2"/>
  <c r="BE640" i="2"/>
  <c r="BE649" i="2"/>
  <c r="BE653" i="2"/>
  <c r="BE657" i="2"/>
  <c r="BE659" i="2"/>
  <c r="BE663" i="2"/>
  <c r="BE667" i="2"/>
  <c r="BE671" i="2"/>
  <c r="BE674" i="2"/>
  <c r="BE676" i="2"/>
  <c r="BE678" i="2"/>
  <c r="BE680" i="2"/>
  <c r="BE682" i="2"/>
  <c r="BE683" i="2"/>
  <c r="BE685" i="2"/>
  <c r="BE688" i="2"/>
  <c r="BE694" i="2"/>
  <c r="BE700" i="2"/>
  <c r="BE703" i="2"/>
  <c r="BE704" i="2"/>
  <c r="BE706" i="2"/>
  <c r="BE713" i="2"/>
  <c r="BE715" i="2"/>
  <c r="BE719" i="2"/>
  <c r="BE722" i="2"/>
  <c r="BE723" i="2"/>
  <c r="BE725" i="2"/>
  <c r="BE727" i="2"/>
  <c r="BE733" i="2"/>
  <c r="BE737" i="2"/>
  <c r="BE739" i="2"/>
  <c r="BE746" i="2"/>
  <c r="BE749" i="2"/>
  <c r="BE764" i="2"/>
  <c r="BE773" i="2"/>
  <c r="BE790" i="2"/>
  <c r="BE794" i="2"/>
  <c r="BE796" i="2"/>
  <c r="BE798" i="2"/>
  <c r="BE800" i="2"/>
  <c r="BE804" i="2"/>
  <c r="BE808" i="2"/>
  <c r="BE812" i="2"/>
  <c r="BE840" i="2"/>
  <c r="J34" i="2"/>
  <c r="AW95" i="1"/>
  <c r="F37" i="2"/>
  <c r="BD95" i="1" s="1"/>
  <c r="F35" i="2"/>
  <c r="BB95" i="1" s="1"/>
  <c r="J34" i="3"/>
  <c r="AW96" i="1" s="1"/>
  <c r="J34" i="4"/>
  <c r="AW97" i="1"/>
  <c r="F36" i="4"/>
  <c r="BC97" i="1" s="1"/>
  <c r="F34" i="5"/>
  <c r="BA98" i="1" s="1"/>
  <c r="J34" i="5"/>
  <c r="AW98" i="1" s="1"/>
  <c r="F36" i="5"/>
  <c r="BC98" i="1"/>
  <c r="J33" i="6"/>
  <c r="AV99" i="1" s="1"/>
  <c r="AT99" i="1" s="1"/>
  <c r="J34" i="7"/>
  <c r="AW100" i="1"/>
  <c r="F37" i="7"/>
  <c r="BD100" i="1"/>
  <c r="F34" i="8"/>
  <c r="BA101" i="1" s="1"/>
  <c r="F35" i="8"/>
  <c r="BB101" i="1" s="1"/>
  <c r="F34" i="9"/>
  <c r="BA102" i="1"/>
  <c r="F35" i="9"/>
  <c r="BB102" i="1"/>
  <c r="J34" i="9"/>
  <c r="AW102" i="1" s="1"/>
  <c r="F36" i="9"/>
  <c r="BC102" i="1" s="1"/>
  <c r="F34" i="2"/>
  <c r="BA95" i="1"/>
  <c r="F36" i="2"/>
  <c r="BC95" i="1"/>
  <c r="F34" i="3"/>
  <c r="BA96" i="1" s="1"/>
  <c r="F35" i="3"/>
  <c r="BB96" i="1" s="1"/>
  <c r="F37" i="3"/>
  <c r="BD96" i="1"/>
  <c r="F36" i="3"/>
  <c r="BC96" i="1"/>
  <c r="F34" i="4"/>
  <c r="BA97" i="1" s="1"/>
  <c r="F37" i="4"/>
  <c r="BD97" i="1" s="1"/>
  <c r="F35" i="4"/>
  <c r="BB97" i="1"/>
  <c r="F35" i="5"/>
  <c r="BB98" i="1"/>
  <c r="F37" i="5"/>
  <c r="BD98" i="1" s="1"/>
  <c r="F34" i="6"/>
  <c r="BA99" i="1" s="1"/>
  <c r="F34" i="7"/>
  <c r="BA100" i="1"/>
  <c r="F35" i="7"/>
  <c r="BB100" i="1"/>
  <c r="F36" i="7"/>
  <c r="BC100" i="1" s="1"/>
  <c r="F36" i="8"/>
  <c r="BC101" i="1" s="1"/>
  <c r="J34" i="8"/>
  <c r="AW101" i="1"/>
  <c r="F37" i="8"/>
  <c r="BD101" i="1"/>
  <c r="F37" i="9"/>
  <c r="BD102" i="1" s="1"/>
  <c r="J122" i="8" l="1"/>
  <c r="J98" i="8" s="1"/>
  <c r="T120" i="8"/>
  <c r="P121" i="7"/>
  <c r="P120" i="7"/>
  <c r="AU100" i="1"/>
  <c r="T121" i="5"/>
  <c r="T120" i="5"/>
  <c r="T182" i="3"/>
  <c r="P128" i="3"/>
  <c r="P562" i="2"/>
  <c r="R121" i="8"/>
  <c r="R120" i="8"/>
  <c r="BK121" i="7"/>
  <c r="J121" i="7"/>
  <c r="J97" i="7"/>
  <c r="R123" i="4"/>
  <c r="T145" i="2"/>
  <c r="P121" i="8"/>
  <c r="P120" i="8" s="1"/>
  <c r="AU101" i="1" s="1"/>
  <c r="T121" i="7"/>
  <c r="T120" i="7"/>
  <c r="P121" i="5"/>
  <c r="P120" i="5" s="1"/>
  <c r="AU98" i="1" s="1"/>
  <c r="T123" i="4"/>
  <c r="P182" i="3"/>
  <c r="T128" i="3"/>
  <c r="T127" i="3"/>
  <c r="R562" i="2"/>
  <c r="R145" i="2"/>
  <c r="R144" i="2" s="1"/>
  <c r="R121" i="7"/>
  <c r="R120" i="7" s="1"/>
  <c r="R121" i="5"/>
  <c r="R120" i="5"/>
  <c r="P123" i="4"/>
  <c r="AU97" i="1"/>
  <c r="R182" i="3"/>
  <c r="R128" i="3"/>
  <c r="R127" i="3" s="1"/>
  <c r="T562" i="2"/>
  <c r="P145" i="2"/>
  <c r="P144" i="2"/>
  <c r="AU95" i="1"/>
  <c r="BK145" i="2"/>
  <c r="J145" i="2"/>
  <c r="J97" i="2" s="1"/>
  <c r="BK182" i="3"/>
  <c r="J182" i="3"/>
  <c r="J102" i="3" s="1"/>
  <c r="BK562" i="2"/>
  <c r="J562" i="2"/>
  <c r="J108" i="2"/>
  <c r="BK902" i="2"/>
  <c r="J902" i="2" s="1"/>
  <c r="J123" i="2" s="1"/>
  <c r="BK128" i="3"/>
  <c r="J128" i="3" s="1"/>
  <c r="J97" i="3" s="1"/>
  <c r="BK123" i="4"/>
  <c r="J123" i="4"/>
  <c r="J96" i="4"/>
  <c r="BK119" i="6"/>
  <c r="J119" i="6" s="1"/>
  <c r="J97" i="6" s="1"/>
  <c r="BK122" i="9"/>
  <c r="BK121" i="9"/>
  <c r="J121" i="9"/>
  <c r="J96" i="9"/>
  <c r="BK120" i="8"/>
  <c r="J120" i="8" s="1"/>
  <c r="J96" i="8" s="1"/>
  <c r="J121" i="5"/>
  <c r="J97" i="5" s="1"/>
  <c r="F33" i="2"/>
  <c r="AZ95" i="1" s="1"/>
  <c r="J33" i="3"/>
  <c r="AV96" i="1"/>
  <c r="AT96" i="1" s="1"/>
  <c r="F33" i="4"/>
  <c r="AZ97" i="1" s="1"/>
  <c r="J33" i="5"/>
  <c r="AV98" i="1"/>
  <c r="AT98" i="1"/>
  <c r="F33" i="6"/>
  <c r="AZ99" i="1"/>
  <c r="J33" i="7"/>
  <c r="AV100" i="1" s="1"/>
  <c r="AT100" i="1" s="1"/>
  <c r="J33" i="8"/>
  <c r="AV101" i="1"/>
  <c r="AT101" i="1"/>
  <c r="BC94" i="1"/>
  <c r="W32" i="1"/>
  <c r="BA94" i="1"/>
  <c r="W30" i="1" s="1"/>
  <c r="J33" i="9"/>
  <c r="AV102" i="1"/>
  <c r="AT102" i="1"/>
  <c r="J33" i="2"/>
  <c r="AV95" i="1" s="1"/>
  <c r="AT95" i="1" s="1"/>
  <c r="F33" i="3"/>
  <c r="AZ96" i="1" s="1"/>
  <c r="J33" i="4"/>
  <c r="AV97" i="1" s="1"/>
  <c r="AT97" i="1" s="1"/>
  <c r="F33" i="5"/>
  <c r="AZ98" i="1"/>
  <c r="J30" i="5"/>
  <c r="AG98" i="1" s="1"/>
  <c r="F33" i="7"/>
  <c r="AZ100" i="1" s="1"/>
  <c r="F33" i="8"/>
  <c r="AZ101" i="1"/>
  <c r="F33" i="9"/>
  <c r="AZ102" i="1"/>
  <c r="BD94" i="1"/>
  <c r="W33" i="1"/>
  <c r="BB94" i="1"/>
  <c r="AX94" i="1" s="1"/>
  <c r="T144" i="2" l="1"/>
  <c r="P127" i="3"/>
  <c r="AU96" i="1" s="1"/>
  <c r="AU94" i="1" s="1"/>
  <c r="BK144" i="2"/>
  <c r="J144" i="2"/>
  <c r="J30" i="2" s="1"/>
  <c r="AG95" i="1" s="1"/>
  <c r="BK120" i="7"/>
  <c r="J120" i="7" s="1"/>
  <c r="J30" i="7" s="1"/>
  <c r="AG100" i="1" s="1"/>
  <c r="J122" i="9"/>
  <c r="J97" i="9" s="1"/>
  <c r="BK127" i="3"/>
  <c r="J127" i="3" s="1"/>
  <c r="J96" i="3" s="1"/>
  <c r="BK118" i="6"/>
  <c r="J118" i="6"/>
  <c r="J96" i="6"/>
  <c r="AN98" i="1"/>
  <c r="J39" i="5"/>
  <c r="J30" i="8"/>
  <c r="AG101" i="1"/>
  <c r="W31" i="1"/>
  <c r="AY94" i="1"/>
  <c r="J30" i="9"/>
  <c r="AG102" i="1"/>
  <c r="J30" i="4"/>
  <c r="AG97" i="1"/>
  <c r="AW94" i="1"/>
  <c r="AK30" i="1" s="1"/>
  <c r="AZ94" i="1"/>
  <c r="W29" i="1"/>
  <c r="J39" i="7" l="1"/>
  <c r="J39" i="2"/>
  <c r="J39" i="4"/>
  <c r="J39" i="9"/>
  <c r="J96" i="2"/>
  <c r="J96" i="7"/>
  <c r="J39" i="8"/>
  <c r="AN101" i="1"/>
  <c r="AN100" i="1"/>
  <c r="AN102" i="1"/>
  <c r="AN95" i="1"/>
  <c r="AN97" i="1"/>
  <c r="J30" i="6"/>
  <c r="J39" i="6" s="1"/>
  <c r="AV94" i="1"/>
  <c r="AK29" i="1" s="1"/>
  <c r="J30" i="3"/>
  <c r="AG96" i="1"/>
  <c r="AG99" i="1" l="1"/>
  <c r="AN99" i="1"/>
  <c r="J39" i="3"/>
  <c r="AN96" i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<sst xmlns="http://schemas.openxmlformats.org/spreadsheetml/2006/main" count="15829" uniqueCount="2617">
  <si>
    <t>Export Komplet</t>
  </si>
  <si>
    <t/>
  </si>
  <si>
    <t>2.0</t>
  </si>
  <si>
    <t>False</t>
  </si>
  <si>
    <t>{5170b9fc-65b2-4bba-88a3-d0d0ff080e9e}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</si>
  <si>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</si>
  <si>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</si>
  <si>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</si>
  <si>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</si>
  <si>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</si>
  <si>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</si>
  <si>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</si>
  <si>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</si>
  <si>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</si>
  <si>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0324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</si>
  <si>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</si>
  <si>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</si>
  <si>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Husova I.-II. stupeň a spojovací chodba, Chodov</t>
  </si>
  <si>
    <t>KSO:</t>
  </si>
  <si>
    <t>CC-CZ:</t>
  </si>
  <si>
    <t>Místo:</t>
  </si>
  <si>
    <t xml:space="preserve"> </t>
  </si>
  <si>
    <t>Datum:</t>
  </si>
  <si>
    <t>5. 3. 2024</t>
  </si>
  <si>
    <t>Zadavatel:</t>
  </si>
  <si>
    <t>IČ:</t>
  </si>
  <si>
    <t>Město Chodov</t>
  </si>
  <si>
    <t>DIČ:</t>
  </si>
  <si>
    <t>Uchazeč:</t>
  </si>
  <si>
    <t>Vyplň údaj</t>
  </si>
  <si>
    <t>Projektant:</t>
  </si>
  <si>
    <t>P.Dindák, Staré Sedlo</t>
  </si>
  <si>
    <t>True</t>
  </si>
  <si>
    <t>Zpracovatel:</t>
  </si>
  <si>
    <t>Šimková Dita, K.Vary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</si>
  <si>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</si>
  <si>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</si>
  <si>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</si>
  <si>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</si>
  <si>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</si>
  <si>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</si>
  <si>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</si>
  <si>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</si>
  <si>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</si>
  <si>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</si>
  <si>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</si>
  <si>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</si>
  <si>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</si>
  <si>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</si>
  <si>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</si>
  <si>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</si>
  <si>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</si>
  <si>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</si>
  <si>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</si>
  <si>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</si>
  <si>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</si>
  <si>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</si>
  <si>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</si>
  <si>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</si>
  <si>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</si>
  <si>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</si>
  <si>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</si>
  <si>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</si>
  <si>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</si>
  <si>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</si>
  <si>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</si>
  <si>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</si>
  <si>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</si>
  <si>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</si>
  <si>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</si>
  <si>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</si>
  <si>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</si>
  <si>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</si>
  <si>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</si>
  <si>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</si>
  <si>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</si>
  <si>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</si>
  <si>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</si>
  <si>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</si>
  <si>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</si>
  <si>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</si>
  <si>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</si>
  <si>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Stavební část</t>
  </si>
  <si>
    <t>STA</t>
  </si>
  <si>
    <t>1</t>
  </si>
  <si>
    <t>{b265dcc0-164b-4656-8e20-77fcf8814326}</t>
  </si>
  <si>
    <t>2</t>
  </si>
  <si>
    <t>002</t>
  </si>
  <si>
    <t>Zdravotechnika</t>
  </si>
  <si>
    <t>{e7f8de39-5f51-4682-a6df-dbead69ae5fb}</t>
  </si>
  <si>
    <t>003</t>
  </si>
  <si>
    <t>Vytápění</t>
  </si>
  <si>
    <t>{a9f55102-3b31-4110-82f7-f798910fdf58}</t>
  </si>
  <si>
    <t>004.1</t>
  </si>
  <si>
    <t>Elektroinstalace -1.pp</t>
  </si>
  <si>
    <t>{45b601d9-5014-47db-894c-b97f1cf9bcb0}</t>
  </si>
  <si>
    <t>004.2</t>
  </si>
  <si>
    <t>Přeložka nn vedení</t>
  </si>
  <si>
    <t>{0e48b578-83b0-41e0-9594-eddf85637786}</t>
  </si>
  <si>
    <t>004.3</t>
  </si>
  <si>
    <t>Elektroinstalace -1.np a 2.np</t>
  </si>
  <si>
    <t>{d0f35a46-74f9-4763-a0cc-9ab50a6ee9e7}</t>
  </si>
  <si>
    <t>004.4</t>
  </si>
  <si>
    <t>Elektroinstalace -3.np</t>
  </si>
  <si>
    <t>{3432fabc-ea94-4433-85cf-ccde0a9061ba}</t>
  </si>
  <si>
    <t>005</t>
  </si>
  <si>
    <t>Vedlejší rozpočtové náklady</t>
  </si>
  <si>
    <t>{2a37f494-c9d8-42be-ac66-c04f1aed0e51}</t>
  </si>
  <si>
    <t>KRYCÍ LIST SOUPISU PRACÍ</t>
  </si>
  <si>
    <t>Objekt:</t>
  </si>
  <si>
    <t>001 -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</si>
  <si>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</si>
  <si>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</si>
  <si>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</si>
  <si>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</si>
  <si>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</si>
  <si>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</si>
  <si>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</si>
  <si>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</si>
  <si>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</si>
  <si>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</si>
  <si>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</si>
  <si>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</si>
  <si>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</si>
  <si>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</si>
  <si>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</si>
  <si>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</si>
  <si>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</si>
  <si>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</si>
  <si>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</si>
  <si>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</si>
  <si>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</si>
  <si>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</si>
  <si>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</si>
  <si>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</si>
  <si>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</si>
  <si>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</si>
  <si>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</si>
  <si>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</si>
  <si>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</si>
  <si>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</si>
  <si>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</si>
  <si>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</si>
  <si>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</si>
  <si>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</si>
  <si>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</si>
  <si>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</si>
  <si>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</si>
  <si>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</si>
  <si>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</si>
  <si>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</si>
  <si>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</si>
  <si>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</si>
  <si>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</si>
  <si>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</si>
  <si>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</si>
  <si>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</si>
  <si>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</si>
  <si>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</si>
  <si>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</si>
  <si>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</si>
  <si>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</si>
  <si>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</si>
  <si>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</si>
  <si>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</si>
  <si>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</si>
  <si>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1087082726</t>
  </si>
  <si>
    <t>VV</t>
  </si>
  <si>
    <t>10 "pro patky spoj.chodby</t>
  </si>
  <si>
    <t>113107122</t>
  </si>
  <si>
    <t>Odstranění podkladu z kameniva drceného tl přes 100 do 200 mm ručně</t>
  </si>
  <si>
    <t>-1497129225</t>
  </si>
  <si>
    <t>10 "pro patky spoj.krčku</t>
  </si>
  <si>
    <t>3</t>
  </si>
  <si>
    <t>113204111</t>
  </si>
  <si>
    <t>Vytrhání obrub záhonových</t>
  </si>
  <si>
    <t>m</t>
  </si>
  <si>
    <t>2061754332</t>
  </si>
  <si>
    <t>2 "napojení nového chodníku</t>
  </si>
  <si>
    <t>115101201</t>
  </si>
  <si>
    <t>Čerpání vody na dopravní výšku do 10 m průměrný přítok do 500 l/min</t>
  </si>
  <si>
    <t>hod</t>
  </si>
  <si>
    <t>1578957754</t>
  </si>
  <si>
    <t>10*14 "pro výtahovou šachtu</t>
  </si>
  <si>
    <t>5</t>
  </si>
  <si>
    <t>115101301</t>
  </si>
  <si>
    <t>Pohotovost čerpací soupravy pro dopravní výšku do 10 m přítok do 500 l/min</t>
  </si>
  <si>
    <t>den</t>
  </si>
  <si>
    <t>-635003396</t>
  </si>
  <si>
    <t>6</t>
  </si>
  <si>
    <t>121151103</t>
  </si>
  <si>
    <t>Sejmutí ornice plochy do 100 m2 tl vrstvy do 200 mm strojně</t>
  </si>
  <si>
    <t>1373777028</t>
  </si>
  <si>
    <t>7</t>
  </si>
  <si>
    <t>131251100</t>
  </si>
  <si>
    <t>Hloubení jam nezapažených v hornině třídy těžitelnosti I skupiny 3 objem do 20 m3 strojně</t>
  </si>
  <si>
    <t>m3</t>
  </si>
  <si>
    <t>746695327</t>
  </si>
  <si>
    <t xml:space="preserve">2,3*1,25*1,1*2 "patky spojovací chodba  </t>
  </si>
  <si>
    <t>8</t>
  </si>
  <si>
    <t>131251102</t>
  </si>
  <si>
    <t>Hloubení jam nezapažených v hornině třídy těžitelnosti I skupiny 3 objem do 50 m3 strojně</t>
  </si>
  <si>
    <t>-1275741936</t>
  </si>
  <si>
    <t>(11+19,6)/2*5,25 "výtahová šachta</t>
  </si>
  <si>
    <t>9</t>
  </si>
  <si>
    <t>132211401</t>
  </si>
  <si>
    <t>Hloubená vykopávka pod základy v hornině třídy těžitelnosti I skupiny 3 ručně</t>
  </si>
  <si>
    <t>-479805724</t>
  </si>
  <si>
    <t>2,1*1,6*1,25+2,6*1,25*0,4+4,25*0,9*1,25 "u nového výtahu</t>
  </si>
  <si>
    <t>10</t>
  </si>
  <si>
    <t>139001101</t>
  </si>
  <si>
    <t>Příplatek za ztížení vykopávky v blízkosti podzemního vedení</t>
  </si>
  <si>
    <t>-1280104441</t>
  </si>
  <si>
    <t>(11+19,6)/2*5,25/2 "výtahová šachta (50% výměry)</t>
  </si>
  <si>
    <t>11</t>
  </si>
  <si>
    <t>161151103</t>
  </si>
  <si>
    <t>Svislé přemístění výkopku z horniny třídy těžitelnosti I skupiny 1 až 3 hl výkopu přes 4 do 8 m</t>
  </si>
  <si>
    <t>1017433730</t>
  </si>
  <si>
    <t>162251102</t>
  </si>
  <si>
    <t>Vodorovné přemístění přes 20 do 50 m výkopku/sypaniny z horniny třídy těžitelnosti I skupiny 1 až 3</t>
  </si>
  <si>
    <t>1073859528</t>
  </si>
  <si>
    <t>25*0,2 "ornice z deponie</t>
  </si>
  <si>
    <t>13</t>
  </si>
  <si>
    <t>162751117</t>
  </si>
  <si>
    <t>Vodorovné přemístění přes 9 000 do 10000 m výkopku/sypaniny z horniny třídy těžitelnosti I skupiny 1 až 3</t>
  </si>
  <si>
    <t>-1453200518</t>
  </si>
  <si>
    <t>14</t>
  </si>
  <si>
    <t>162751119</t>
  </si>
  <si>
    <t>Příplatek k vodorovnému přemístění výkopku/sypaniny z horniny třídy těžitelnosti I skupiny 1 až 3 ZKD 1000 m přes 10000 m</t>
  </si>
  <si>
    <t>-2145272585</t>
  </si>
  <si>
    <t>51,671*15 "celkem 25km</t>
  </si>
  <si>
    <t>15</t>
  </si>
  <si>
    <t>167151101</t>
  </si>
  <si>
    <t>Nakládání výkopku z hornin třídy těžitelnosti I skupiny 1 až 3 do 100 m3</t>
  </si>
  <si>
    <t>1919557443</t>
  </si>
  <si>
    <t>6,325+80,325+10,281-45,26 "zemina na skládku</t>
  </si>
  <si>
    <t>Součet</t>
  </si>
  <si>
    <t>16</t>
  </si>
  <si>
    <t>171251201</t>
  </si>
  <si>
    <t>Uložení sypaniny na skládky nebo meziskládky</t>
  </si>
  <si>
    <t>-1592334857</t>
  </si>
  <si>
    <t>17</t>
  </si>
  <si>
    <t>171201221</t>
  </si>
  <si>
    <t>Poplatek za uložení na skládce (skládkovné) zeminy a kamení kód odpadu 17 05 04</t>
  </si>
  <si>
    <t>t</t>
  </si>
  <si>
    <t>780553216</t>
  </si>
  <si>
    <t>51,671*1,8</t>
  </si>
  <si>
    <t>18</t>
  </si>
  <si>
    <t>174151101</t>
  </si>
  <si>
    <t>Zásyp jam, šachet rýh nebo kolem objektů sypaninou se zhutněním</t>
  </si>
  <si>
    <t>530292461</t>
  </si>
  <si>
    <t>6,325-0,38-3,04-0,57 "patky spoj.chodba</t>
  </si>
  <si>
    <t>80,325-37,4 "výtahová šachta</t>
  </si>
  <si>
    <t>19</t>
  </si>
  <si>
    <t>181351003</t>
  </si>
  <si>
    <t>Rozprostření ornice tl vrstvy do 200 mm pl do 100 m2 v rovině nebo ve svahu do 1:5 strojně</t>
  </si>
  <si>
    <t>-757263911</t>
  </si>
  <si>
    <t>20</t>
  </si>
  <si>
    <t>181411131</t>
  </si>
  <si>
    <t>Založení parkového trávníku výsevem pl do 1000 m2 v rovině a ve svahu do 1:5</t>
  </si>
  <si>
    <t>-639665708</t>
  </si>
  <si>
    <t>M</t>
  </si>
  <si>
    <t>00572410</t>
  </si>
  <si>
    <t>osivo směs travní parková</t>
  </si>
  <si>
    <t>kg</t>
  </si>
  <si>
    <t>423481345</t>
  </si>
  <si>
    <t>25*0,02 'Přepočtené koeficientem množství</t>
  </si>
  <si>
    <t>22</t>
  </si>
  <si>
    <t>181951111</t>
  </si>
  <si>
    <t>Úprava pláně v hornině třídy těžitelnosti I skupiny 1 až 3 bez zhutnění strojně</t>
  </si>
  <si>
    <t>-933370712</t>
  </si>
  <si>
    <t>25 "ornice</t>
  </si>
  <si>
    <t>23</t>
  </si>
  <si>
    <t>181951112</t>
  </si>
  <si>
    <t>Úprava pláně v hornině třídy těžitelnosti I skupiny 1 až 3 se zhutněním strojně</t>
  </si>
  <si>
    <t>392452062</t>
  </si>
  <si>
    <t>10 "doplnění stáv.chodníku</t>
  </si>
  <si>
    <t>7,5*2 "nový chodník</t>
  </si>
  <si>
    <t>11 "výtah</t>
  </si>
  <si>
    <t>Zakládání</t>
  </si>
  <si>
    <t>24</t>
  </si>
  <si>
    <t>20050001R</t>
  </si>
  <si>
    <t>Mikropiloty -vrt pr.156mm, vystrojení trubka pr.89/10mm -komplet dle statiky</t>
  </si>
  <si>
    <t>-178152946</t>
  </si>
  <si>
    <t>8,6*4+8,4*4 "patky spojovací chodba</t>
  </si>
  <si>
    <t>9,45*12 "výtahová šachta</t>
  </si>
  <si>
    <t>25</t>
  </si>
  <si>
    <t>21250001R</t>
  </si>
  <si>
    <t>Doplnění drenáže pr.125mm a drenážní šachty DN 400 u nového výtahu</t>
  </si>
  <si>
    <t>Kč</t>
  </si>
  <si>
    <t>-2084385427</t>
  </si>
  <si>
    <t>26</t>
  </si>
  <si>
    <t>271572211</t>
  </si>
  <si>
    <t>Podsyp pod základové konstrukce se zhutněním z netříděného štěrkopísku</t>
  </si>
  <si>
    <t>277683905</t>
  </si>
  <si>
    <t>1,3*0,5*2*0,15+1,25*0,5*4*0,15 "pod patky spojovací chodby</t>
  </si>
  <si>
    <t>8,6*0,3*0,15 "pod zídku u vstupu do výtahu</t>
  </si>
  <si>
    <t>11*0,15 "výtah</t>
  </si>
  <si>
    <t>27</t>
  </si>
  <si>
    <t>273313711</t>
  </si>
  <si>
    <t>Základové desky z betonu tř. C 20/25</t>
  </si>
  <si>
    <t>112428676</t>
  </si>
  <si>
    <t>1,3*0,5*2*0,1+1,25*0,5*4*0,1 "podkladní beton pod patky spojovací chodby</t>
  </si>
  <si>
    <t>8,5*0,1 "výtah</t>
  </si>
  <si>
    <t>28</t>
  </si>
  <si>
    <t>273321611</t>
  </si>
  <si>
    <t>Základové desky ze ŽB bez zvýšených nároků na prostředí tř. C 30/37</t>
  </si>
  <si>
    <t>659272156</t>
  </si>
  <si>
    <t>2,5*2,85*0,4 "výtah (ZD1)</t>
  </si>
  <si>
    <t>1,6*1,95*0,2 "výtah</t>
  </si>
  <si>
    <t>29</t>
  </si>
  <si>
    <t>273351121</t>
  </si>
  <si>
    <t>Zřízení bednění základových desek</t>
  </si>
  <si>
    <t>-856837909</t>
  </si>
  <si>
    <t>(2,5+2,85)*2*0,4 "výtah</t>
  </si>
  <si>
    <t>30</t>
  </si>
  <si>
    <t>273351122</t>
  </si>
  <si>
    <t>Odstranění bednění základových desek</t>
  </si>
  <si>
    <t>1143340628</t>
  </si>
  <si>
    <t>31</t>
  </si>
  <si>
    <t>273361821</t>
  </si>
  <si>
    <t>Výztuž základových desek betonářskou ocelí 10 505 (R)</t>
  </si>
  <si>
    <t>666480698</t>
  </si>
  <si>
    <t>0,79 "výtah -statika</t>
  </si>
  <si>
    <t>32</t>
  </si>
  <si>
    <t>275321611</t>
  </si>
  <si>
    <t>Základové patky ze ŽB bez zvýšených nároků na prostředí tř. C 30/37</t>
  </si>
  <si>
    <t>-121263150</t>
  </si>
  <si>
    <t>1,3*0,5*0,8*2+1,25*0,5*0,8*4 "ZP1 statika (spoj.chodba)</t>
  </si>
  <si>
    <t>33</t>
  </si>
  <si>
    <t>275351121</t>
  </si>
  <si>
    <t>Zřízení bednění základových patek</t>
  </si>
  <si>
    <t>1219841210</t>
  </si>
  <si>
    <t>(2,3+1,25+0,75)*2*2*0,8 "patky -spoj.chodba</t>
  </si>
  <si>
    <t>34</t>
  </si>
  <si>
    <t>275351122</t>
  </si>
  <si>
    <t>Odstranění bednění základových patek</t>
  </si>
  <si>
    <t>2076866573</t>
  </si>
  <si>
    <t>35</t>
  </si>
  <si>
    <t>275361821</t>
  </si>
  <si>
    <t>Výztuž základových patek betonářskou ocelí 10 505 (R)</t>
  </si>
  <si>
    <t>184608033</t>
  </si>
  <si>
    <t>0,555 "patky -spojovací chodba</t>
  </si>
  <si>
    <t>36</t>
  </si>
  <si>
    <t>279113151</t>
  </si>
  <si>
    <t>Základová zeď tl přes 100 do 150 mm z tvárnic ztraceného bednění včetně výplně z betonu tř. C 25/30</t>
  </si>
  <si>
    <t>1597709968</t>
  </si>
  <si>
    <t>2,55*4,6 "výtah.šachta pod terénem</t>
  </si>
  <si>
    <t>37</t>
  </si>
  <si>
    <t>279113154</t>
  </si>
  <si>
    <t>Základová zeď tl přes 250 do 300 mm z tvárnic ztraceného bednění včetně výplně z betonu tř. C 25/30</t>
  </si>
  <si>
    <t>798511595</t>
  </si>
  <si>
    <t>(2,55+1,6+2,55+1,6+0,5)*16,05-1,2*2,3*5 "výtahová šachta</t>
  </si>
  <si>
    <t>38</t>
  </si>
  <si>
    <t>279311116</t>
  </si>
  <si>
    <t>Postupné podbetonování základového zdiva prostým betonem bez zvláštních nároků na prostředí tř. C 25/30</t>
  </si>
  <si>
    <t>1559704570</t>
  </si>
  <si>
    <t>39</t>
  </si>
  <si>
    <t>279361821</t>
  </si>
  <si>
    <t>Výztuž základových zdí nosných betonářskou ocelí 10 505</t>
  </si>
  <si>
    <t>604674413</t>
  </si>
  <si>
    <t>5,595 "výztuž výtah.šachty vč.věnců (viz statika)</t>
  </si>
  <si>
    <t>Svislé a kompletní konstrukce</t>
  </si>
  <si>
    <t>40</t>
  </si>
  <si>
    <t>311235141</t>
  </si>
  <si>
    <t>Zdivo jednovrstvé z cihel broušených přes P10 do P15 na tenkovrstvou maltu tl 240 mm</t>
  </si>
  <si>
    <t>-169640373</t>
  </si>
  <si>
    <t>1,5*3,05 "2.np spolkový dům</t>
  </si>
  <si>
    <t>(1,2+1,5)*2,4 "2.np u spoj.krčku</t>
  </si>
  <si>
    <t>41</t>
  </si>
  <si>
    <t>311235161</t>
  </si>
  <si>
    <t>Zdivo jednovrstvé z cihel broušených přes P10 do P15 na tenkovrstvou maltu tl 300 mm</t>
  </si>
  <si>
    <t>-1527072234</t>
  </si>
  <si>
    <t>8,6*0,65 "atika -výtah.šachta</t>
  </si>
  <si>
    <t>42</t>
  </si>
  <si>
    <t>311235191</t>
  </si>
  <si>
    <t>Zdivo jednovrstvé z cihel broušených přes P10 do P15 na tenkovrstvou maltu tl 380 mm</t>
  </si>
  <si>
    <t>1742255175</t>
  </si>
  <si>
    <t>2,6*3,3-1,2*2,2 "u výtahu 1.np</t>
  </si>
  <si>
    <t>5,94 "2.np</t>
  </si>
  <si>
    <t>5,94 "3.np</t>
  </si>
  <si>
    <t>43</t>
  </si>
  <si>
    <t>31500001R</t>
  </si>
  <si>
    <t>Dod+mtz ocel.kce spojovací chodby vč.povrchové úpravy, zednické přípomoci -komplet dle statiky</t>
  </si>
  <si>
    <t>1132102261</t>
  </si>
  <si>
    <t>6203,74 "statika</t>
  </si>
  <si>
    <t>6203,74*1,1 'Přepočtené koeficientem množství</t>
  </si>
  <si>
    <t>44</t>
  </si>
  <si>
    <t>31500002R</t>
  </si>
  <si>
    <t>Dod+mtz HDA-T 30 M16x190/40 -komplet dle statiky</t>
  </si>
  <si>
    <t>kus</t>
  </si>
  <si>
    <t>1567976778</t>
  </si>
  <si>
    <t>16 "statika</t>
  </si>
  <si>
    <t>45</t>
  </si>
  <si>
    <t>317168013</t>
  </si>
  <si>
    <t>Překlad keramický plochý š 115 mm dl 1500 mm</t>
  </si>
  <si>
    <t>-370093144</t>
  </si>
  <si>
    <t>2 "1.np</t>
  </si>
  <si>
    <t>2 "2.np</t>
  </si>
  <si>
    <t>2 "3.np</t>
  </si>
  <si>
    <t>46</t>
  </si>
  <si>
    <t>317168022</t>
  </si>
  <si>
    <t>Překlad keramický plochý š 145 mm dl 1250 mm</t>
  </si>
  <si>
    <t>1729154069</t>
  </si>
  <si>
    <t>1 "1.pp</t>
  </si>
  <si>
    <t>47</t>
  </si>
  <si>
    <t>317168023</t>
  </si>
  <si>
    <t>Překlad keramický plochý š 145 mm dl 1500 mm</t>
  </si>
  <si>
    <t>108832062</t>
  </si>
  <si>
    <t>5 "1pp</t>
  </si>
  <si>
    <t>1 "1.np</t>
  </si>
  <si>
    <t>1 "2.np</t>
  </si>
  <si>
    <t>1 "3.np</t>
  </si>
  <si>
    <t>48</t>
  </si>
  <si>
    <t>340231115</t>
  </si>
  <si>
    <t>Zazdívka otvorů v příčkách nebo stěnách pl přes 1 do 4 m2 cihlami děrovanými broušenými na tenkovrstvou maltu tl. příčky 115 mm</t>
  </si>
  <si>
    <t>436619978</t>
  </si>
  <si>
    <t>0,6*2 "1.pp</t>
  </si>
  <si>
    <t>0,9*2*1 "3.np</t>
  </si>
  <si>
    <t>49</t>
  </si>
  <si>
    <t>342244221</t>
  </si>
  <si>
    <t>Příčka z cihel broušených na tenkovrstvou maltu tloušťky 140 mm</t>
  </si>
  <si>
    <t>-141252788</t>
  </si>
  <si>
    <t>(2,7+3,5+3,2)*3-0,9*2*1-1,1*2,1*2 "1.pp</t>
  </si>
  <si>
    <t>50</t>
  </si>
  <si>
    <t>342291131</t>
  </si>
  <si>
    <t>Ukotvení příček k betonovým konstrukcím plochými kotvami</t>
  </si>
  <si>
    <t>462196477</t>
  </si>
  <si>
    <t>3*6 "1.pp</t>
  </si>
  <si>
    <t>51</t>
  </si>
  <si>
    <t>348272213</t>
  </si>
  <si>
    <t>Plotová zeď tl 195 mm z betonových tvarovek oboustranně štípaných přírodních na MC vč spárování</t>
  </si>
  <si>
    <t>1285862719</t>
  </si>
  <si>
    <t>8,6*0,6 "u výtahu</t>
  </si>
  <si>
    <t>52</t>
  </si>
  <si>
    <t>348272293</t>
  </si>
  <si>
    <t>Příplatek k plotové zdi tl 195 mm z betonových tvarovek za vylití ztužujícího sloupku betonem C16/20</t>
  </si>
  <si>
    <t>483569163</t>
  </si>
  <si>
    <t>53</t>
  </si>
  <si>
    <t>348272513</t>
  </si>
  <si>
    <t>Plotová stříška pro zeď tl 195 mm z tvarovek hladkých nebo štípaných přírodních</t>
  </si>
  <si>
    <t>277161329</t>
  </si>
  <si>
    <t>Vodorovné konstrukce</t>
  </si>
  <si>
    <t>54</t>
  </si>
  <si>
    <t>411121232</t>
  </si>
  <si>
    <t>Montáž prefabrikovaných ŽB stropů ze stropních desek dl přes 900 do 1800 mm</t>
  </si>
  <si>
    <t>1860549329</t>
  </si>
  <si>
    <t>6 "výtahová šachta</t>
  </si>
  <si>
    <t>55</t>
  </si>
  <si>
    <t>59341734</t>
  </si>
  <si>
    <t>deska stropní vylehčená PZD 1790x290x90mm, 3kN/m2</t>
  </si>
  <si>
    <t>293296062</t>
  </si>
  <si>
    <t>56</t>
  </si>
  <si>
    <t>411321414</t>
  </si>
  <si>
    <t>Stropy deskové ze ŽB tř. C 25/30</t>
  </si>
  <si>
    <t>2134343599</t>
  </si>
  <si>
    <t>1,8*0,25*0,09 "výtah.šachta</t>
  </si>
  <si>
    <t xml:space="preserve">9,75*1,6*0,06  "podlaha spojovací chodby </t>
  </si>
  <si>
    <t>57</t>
  </si>
  <si>
    <t>411351011</t>
  </si>
  <si>
    <t>Zřízení bednění stropů deskových tl přes 5 do 25 cm bez podpěrné kce</t>
  </si>
  <si>
    <t>-1622468132</t>
  </si>
  <si>
    <t>1,8*0,25 "výtah.šachta</t>
  </si>
  <si>
    <t>58</t>
  </si>
  <si>
    <t>411351012</t>
  </si>
  <si>
    <t>Odstranění bednění stropů deskových tl přes 5 do 25 cm bez podpěrné kce</t>
  </si>
  <si>
    <t>-1253813613</t>
  </si>
  <si>
    <t>59</t>
  </si>
  <si>
    <t>41135424R</t>
  </si>
  <si>
    <t>Bednění stropů ztracené z hraněných trapézových vln v 50 mm plech pozinkovaný tl 1,0 mm</t>
  </si>
  <si>
    <t>1098000811</t>
  </si>
  <si>
    <t xml:space="preserve">9,75*1,6  "podlaha spojovací chodby </t>
  </si>
  <si>
    <t>60</t>
  </si>
  <si>
    <t>411354331</t>
  </si>
  <si>
    <t>Zřízení podpěrné konstrukce stropů výšky přes 4 do 6 m tl přes 5 do 15 cm</t>
  </si>
  <si>
    <t>2002501177</t>
  </si>
  <si>
    <t>61</t>
  </si>
  <si>
    <t>411354332</t>
  </si>
  <si>
    <t>Odstranění podpěrné konstrukce stropů výšky přes 4 do 6 m tl přes 5 do 15 cm</t>
  </si>
  <si>
    <t>838530808</t>
  </si>
  <si>
    <t>62</t>
  </si>
  <si>
    <t>411362021</t>
  </si>
  <si>
    <t>Výztuž stropů svařovanými sítěmi Kari</t>
  </si>
  <si>
    <t>1776078153</t>
  </si>
  <si>
    <t xml:space="preserve">9,75*1,6*0,005*1,08  "podlaha spojovací chodby </t>
  </si>
  <si>
    <t>63</t>
  </si>
  <si>
    <t>417321616</t>
  </si>
  <si>
    <t>Ztužující pásy a věnce ze ŽB tř. C 30/37</t>
  </si>
  <si>
    <t>-708371348</t>
  </si>
  <si>
    <t>38*0,3*0,25 "výtah.šachta (výztuž u ztrac.bednění výtahové šachty)</t>
  </si>
  <si>
    <t>64</t>
  </si>
  <si>
    <t>417351115</t>
  </si>
  <si>
    <t>Zřízení bednění ztužujících věnců</t>
  </si>
  <si>
    <t>1398840166</t>
  </si>
  <si>
    <t>38*2*0,25</t>
  </si>
  <si>
    <t>65</t>
  </si>
  <si>
    <t>417351116</t>
  </si>
  <si>
    <t>Odstranění bednění ztužujících věnců</t>
  </si>
  <si>
    <t>739630398</t>
  </si>
  <si>
    <t>Komunikace pozemní</t>
  </si>
  <si>
    <t>66</t>
  </si>
  <si>
    <t>564851011</t>
  </si>
  <si>
    <t>Podklad ze štěrkodrtě ŠD plochy do 100 m2 tl 150 mm</t>
  </si>
  <si>
    <t>-1153875481</t>
  </si>
  <si>
    <t>67</t>
  </si>
  <si>
    <t>596211120</t>
  </si>
  <si>
    <t>Kladení zámkové dlažby komunikací pro pěší ručně tl 60 mm skupiny B pl do 50 m2</t>
  </si>
  <si>
    <t>-663251425</t>
  </si>
  <si>
    <t>68</t>
  </si>
  <si>
    <t>59245015</t>
  </si>
  <si>
    <t>dlažba zámková betonová tvaru I 200x165mm tl 60mm přírodní</t>
  </si>
  <si>
    <t>1560511015</t>
  </si>
  <si>
    <t>25*1,03 'Přepočtené koeficientem množství</t>
  </si>
  <si>
    <t>Úpravy povrchů, podlahy a osazování výplní</t>
  </si>
  <si>
    <t>69</t>
  </si>
  <si>
    <t>612131111</t>
  </si>
  <si>
    <t>Spojovací můstek vnitřních stěn nanášený ručně</t>
  </si>
  <si>
    <t>1055340682</t>
  </si>
  <si>
    <t>62,5*1,5 " 1.pp -sokl na stáv.zdech</t>
  </si>
  <si>
    <t>161,43*1,5-20,2*1,5 "1.np -sokl na stáv.zdech</t>
  </si>
  <si>
    <t>(155,5-13,75)*1,5 "2.np -sokl na stáv.zdech</t>
  </si>
  <si>
    <t>(139,74-12,92)*1,5 "3.np -sokl na stáv.zdech</t>
  </si>
  <si>
    <t>70</t>
  </si>
  <si>
    <t>612131151</t>
  </si>
  <si>
    <t>Sanační postřik vnitřních stěn nanášený celoplošně ručně</t>
  </si>
  <si>
    <t>561873247</t>
  </si>
  <si>
    <t>(38-10,95)*1,5 "chodba 1.pp</t>
  </si>
  <si>
    <t>71</t>
  </si>
  <si>
    <t>612142001</t>
  </si>
  <si>
    <t>Pletivo sklovláknité vnitřních stěn vtlačené do tmelu</t>
  </si>
  <si>
    <t>118349118</t>
  </si>
  <si>
    <t>72</t>
  </si>
  <si>
    <t>612321131</t>
  </si>
  <si>
    <t>Vápenocementový štuk vnitřních stěn tloušťky do 3 mm</t>
  </si>
  <si>
    <t>1414887912</t>
  </si>
  <si>
    <t>73</t>
  </si>
  <si>
    <t>612321141</t>
  </si>
  <si>
    <t>Vápenocementová omítka štuková dvouvrstvá vnitřních stěn nanášená ručně</t>
  </si>
  <si>
    <t>-1593173762</t>
  </si>
  <si>
    <t>22,98*2 " 1.pp -nové příčky</t>
  </si>
  <si>
    <t>5,94 "1.np u výtahu</t>
  </si>
  <si>
    <t>5,94+6,48 "2.np u výtahu, u spoj.krčku</t>
  </si>
  <si>
    <t>5,94+3,6 "3.np u výtyhu, zazdívky</t>
  </si>
  <si>
    <t>74</t>
  </si>
  <si>
    <t>612321191</t>
  </si>
  <si>
    <t>Příplatek k vápenocementové omítce vnitřních stěn za každých dalších 5 mm tloušťky ručně</t>
  </si>
  <si>
    <t>-2085639886</t>
  </si>
  <si>
    <t>78,435*2 "celkem 20mm</t>
  </si>
  <si>
    <t>75</t>
  </si>
  <si>
    <t>612325302</t>
  </si>
  <si>
    <t>Vápenocementová štuková omítka ostění nebo nadpraží</t>
  </si>
  <si>
    <t>124241587</t>
  </si>
  <si>
    <t>1,8*3*0,3*6+(1,2+2,2+2,2)*0,4 "1.pp -u nových oken a výtahu</t>
  </si>
  <si>
    <t>(1,2+2,2+2,)*0,4 "1.np u výtahu</t>
  </si>
  <si>
    <t>2,16 "2.np u výtahu</t>
  </si>
  <si>
    <t>2,16 "u výtahu</t>
  </si>
  <si>
    <t>76</t>
  </si>
  <si>
    <t>612325421</t>
  </si>
  <si>
    <t>Oprava vnitřní vápenocementové štukové omítky stěn v rozsahu plochy do 10 %</t>
  </si>
  <si>
    <t>-275946712</t>
  </si>
  <si>
    <t>(3+7,3)*2*3,3 "m.č.137, 2.np -pavilon II</t>
  </si>
  <si>
    <t>388,6*3+1,4*2*2,75-91,19-40,575-93,75 "1.pp stáv.stěny</t>
  </si>
  <si>
    <t>161,43*3,3-46,46-211,845 "1.np stěny chodby nad omyvatelným soklem</t>
  </si>
  <si>
    <t>(155,5+62,1)*3,3-84,02-212,625 "2.np stáv.stěny chodby nad soklem a stěny m.č.218,204,203</t>
  </si>
  <si>
    <t>(139,74+61,55)*3,3-95,02-190,23 "3.np stáv.stěny chodby nad soklem +stěny m.č.303-306</t>
  </si>
  <si>
    <t>77</t>
  </si>
  <si>
    <t>612326121</t>
  </si>
  <si>
    <t>Sanační omítka jednovrstvá vnitřních stěn nanášená ručně</t>
  </si>
  <si>
    <t>-1243088070</t>
  </si>
  <si>
    <t>78</t>
  </si>
  <si>
    <t>612328131</t>
  </si>
  <si>
    <t>Sanační štuk vnitřních stěn tloušťky do 3 mm</t>
  </si>
  <si>
    <t>1366473069</t>
  </si>
  <si>
    <t>79</t>
  </si>
  <si>
    <t>612331121</t>
  </si>
  <si>
    <t>Cementová omítka hladká jednovrstvá vnitřních stěn nanášená ručně</t>
  </si>
  <si>
    <t>-238490992</t>
  </si>
  <si>
    <t>1,2*1,5 "3.np pod K.O.</t>
  </si>
  <si>
    <t>80</t>
  </si>
  <si>
    <t>619991001</t>
  </si>
  <si>
    <t>Zakrytí podlahy fólií</t>
  </si>
  <si>
    <t>-1950161942</t>
  </si>
  <si>
    <t xml:space="preserve">450 "1.pp </t>
  </si>
  <si>
    <t>250 "1.np</t>
  </si>
  <si>
    <t>350 "2.np</t>
  </si>
  <si>
    <t>350 "3.np</t>
  </si>
  <si>
    <t>81</t>
  </si>
  <si>
    <t>619991011</t>
  </si>
  <si>
    <t>Obalení samostatných konstrukcí a prvků fólií</t>
  </si>
  <si>
    <t>1549614816</t>
  </si>
  <si>
    <t>250 "1.pp</t>
  </si>
  <si>
    <t>75*3 "1.np-3.np</t>
  </si>
  <si>
    <t>82</t>
  </si>
  <si>
    <t>622142001</t>
  </si>
  <si>
    <t>Sklovláknité pletivo vnějších stěn vtlačené do tmelu</t>
  </si>
  <si>
    <t>-1353019784</t>
  </si>
  <si>
    <t>(1,2+2,3+2,3)*0,45 "ostění výtah.šachta</t>
  </si>
  <si>
    <t>28,9 "dle PD (fasády)</t>
  </si>
  <si>
    <t>15,5+18,6+1,5+2,7+38,7+47,8 "dle PD (fasády)</t>
  </si>
  <si>
    <t>83</t>
  </si>
  <si>
    <t>622151021</t>
  </si>
  <si>
    <t>Penetrační akrylátový nátěr vnějších mozaikových tenkovrstvých omítek stěn</t>
  </si>
  <si>
    <t>-557672990</t>
  </si>
  <si>
    <t>84</t>
  </si>
  <si>
    <t>622151031</t>
  </si>
  <si>
    <t>Penetrační silikonový nátěr vnějších pastovitých tenkovrstvých omítek stěn</t>
  </si>
  <si>
    <t>251915832</t>
  </si>
  <si>
    <t>61,49+2,61 "výtah.šachta</t>
  </si>
  <si>
    <t>1,5*3,05 "2.np spolkový dům na KZS</t>
  </si>
  <si>
    <t>85</t>
  </si>
  <si>
    <t>622211031</t>
  </si>
  <si>
    <t>Montáž kontaktního zateplení vnějších stěn lepením a mechanickým kotvením polystyrénových desek do betonu a zdiva tl přes 120 do 160 mm vč.systém.detailů</t>
  </si>
  <si>
    <t>-440480239</t>
  </si>
  <si>
    <t>86</t>
  </si>
  <si>
    <t>28375985</t>
  </si>
  <si>
    <t>deska EPS 100 fasádní λ=0,037 tl 160mm</t>
  </si>
  <si>
    <t>550763709</t>
  </si>
  <si>
    <t>4,575*1,05 'Přepočtené koeficientem množství</t>
  </si>
  <si>
    <t>87</t>
  </si>
  <si>
    <t>622221031</t>
  </si>
  <si>
    <t>Montáž kontaktního zateplení vnějších stěn lepením a mechanickým kotvením TI z minerální vlny s podélnou orientací do zdiva a betonu tl přes 120 do 160 mm vč.systém.detailů</t>
  </si>
  <si>
    <t>859925388</t>
  </si>
  <si>
    <t xml:space="preserve">(2,55+2,75)*12,1-1,2*2,2 "výtah.šachta </t>
  </si>
  <si>
    <t>88</t>
  </si>
  <si>
    <t>63152266</t>
  </si>
  <si>
    <t>deska tepelně izolační minerální kontaktních fasád podélné vlákno λ=0,034 tl 160mm</t>
  </si>
  <si>
    <t>563161619</t>
  </si>
  <si>
    <t>61,49*1,05 'Přepočtené koeficientem množství</t>
  </si>
  <si>
    <t>89</t>
  </si>
  <si>
    <t>622252001</t>
  </si>
  <si>
    <t>Montáž profilů kontaktního zateplení připevněných mechanicky</t>
  </si>
  <si>
    <t>-1178002677</t>
  </si>
  <si>
    <t>2,55+2,75 "výtah.šachta</t>
  </si>
  <si>
    <t>90</t>
  </si>
  <si>
    <t>59051653</t>
  </si>
  <si>
    <t>profil zakládací Al tl 0,7mm pro ETICS pro izolant tl 160mm</t>
  </si>
  <si>
    <t>-1871320066</t>
  </si>
  <si>
    <t>5,3*1,05 'Přepočtené koeficientem množství</t>
  </si>
  <si>
    <t>91</t>
  </si>
  <si>
    <t>622252002</t>
  </si>
  <si>
    <t>Montáž profilů kontaktního zateplení lepených</t>
  </si>
  <si>
    <t>-981445940</t>
  </si>
  <si>
    <t>12,1+1,2+4,6+5,8 " výtah.šachta</t>
  </si>
  <si>
    <t>92</t>
  </si>
  <si>
    <t>63127416</t>
  </si>
  <si>
    <t>profil rohový PVC 23x23mm s výztužnou tkaninou š 100mm pro ETICS</t>
  </si>
  <si>
    <t>44536422</t>
  </si>
  <si>
    <t>12,1+4,6</t>
  </si>
  <si>
    <t>16,7*1,05 'Přepočtené koeficientem množství</t>
  </si>
  <si>
    <t>93</t>
  </si>
  <si>
    <t>59051510</t>
  </si>
  <si>
    <t>profil začišťovací s okapnicí PVC s výztužnou tkaninou pro nadpraží ETICS</t>
  </si>
  <si>
    <t>-1745341484</t>
  </si>
  <si>
    <t>1,2</t>
  </si>
  <si>
    <t>1,2*1,05 'Přepočtené koeficientem množství</t>
  </si>
  <si>
    <t>94</t>
  </si>
  <si>
    <t>59051476</t>
  </si>
  <si>
    <t>profil začišťovací PVC 9mm s výztužnou tkaninou pro ostění ETICS</t>
  </si>
  <si>
    <t>-29731279</t>
  </si>
  <si>
    <t>5,8</t>
  </si>
  <si>
    <t>5,8*1,05 'Přepočtené koeficientem množství</t>
  </si>
  <si>
    <t>95</t>
  </si>
  <si>
    <t>622331121</t>
  </si>
  <si>
    <t>Cementová omítka hladká jednovrstvá vnějších stěn nanášená ručně</t>
  </si>
  <si>
    <t>1505600663</t>
  </si>
  <si>
    <t>(2,7+2,55)*4,6-1,2*2,3 "výtah.šachta pod terénem</t>
  </si>
  <si>
    <t>96</t>
  </si>
  <si>
    <t>622331191</t>
  </si>
  <si>
    <t>Příplatek k cementové omítce vnějších stěn za každých dalších 5 mm tloušťky ručně</t>
  </si>
  <si>
    <t>-1557427498</t>
  </si>
  <si>
    <t>21,39*2 "celkem tl.20mm</t>
  </si>
  <si>
    <t>97</t>
  </si>
  <si>
    <t>62250001R</t>
  </si>
  <si>
    <t xml:space="preserve">Dod+mtz opláštění stěn sendvičovým panelem (KS 100 RH) tl.150mm -EW30 -komplet dle PD vč. systém.detailů </t>
  </si>
  <si>
    <t>-1409928744</t>
  </si>
  <si>
    <t>spojovací chodba</t>
  </si>
  <si>
    <t>(3,8+4,15)*4,25</t>
  </si>
  <si>
    <t>(4,4+4,15+3,9+3,6)*2,75</t>
  </si>
  <si>
    <t>-1,2*1,8*2</t>
  </si>
  <si>
    <t>98</t>
  </si>
  <si>
    <t>62250002R</t>
  </si>
  <si>
    <t xml:space="preserve">Dod+mtz střešní panel (KS 100 FF) min.vata tl.150mm -komplet dle PD vč. systém.detailů </t>
  </si>
  <si>
    <t>1184158842</t>
  </si>
  <si>
    <t>9,75*2,25 "2.np spojovací chodba</t>
  </si>
  <si>
    <t>99</t>
  </si>
  <si>
    <t>62250003R</t>
  </si>
  <si>
    <t xml:space="preserve">Dod+mtz spodní strana chodby -panel (1150 NF) tl.80mm -komplet dle PD vč. systém.detailů </t>
  </si>
  <si>
    <t>899183582</t>
  </si>
  <si>
    <t>9,75*2 "spojovací chodba</t>
  </si>
  <si>
    <t>100</t>
  </si>
  <si>
    <t>622511122</t>
  </si>
  <si>
    <t>Tenkovrstvá akrylátová mozaiková hrubozrnná omítka vnějších stěn</t>
  </si>
  <si>
    <t>-523751124</t>
  </si>
  <si>
    <t>101</t>
  </si>
  <si>
    <t>622531022</t>
  </si>
  <si>
    <t>Tenkovrstvá silikonová zatíraná omítka zrnitost 2,0 mm vnějších stěn</t>
  </si>
  <si>
    <t>1803624980</t>
  </si>
  <si>
    <t>102</t>
  </si>
  <si>
    <t>629991011</t>
  </si>
  <si>
    <t>Zakrytí výplní otvorů a svislých ploch fólií přilepenou lepící páskou</t>
  </si>
  <si>
    <t>-598702686</t>
  </si>
  <si>
    <t>75 "odhad</t>
  </si>
  <si>
    <t>103</t>
  </si>
  <si>
    <t>629995101</t>
  </si>
  <si>
    <t>Očištění vnějších ploch tlakovou vodou</t>
  </si>
  <si>
    <t>-94602620</t>
  </si>
  <si>
    <t>104</t>
  </si>
  <si>
    <t>631311115</t>
  </si>
  <si>
    <t>Mazanina tl přes 50 do 80 mm z betonu prostého bez zvýšených nároků na prostředí tř. C 20/25</t>
  </si>
  <si>
    <t>-775972832</t>
  </si>
  <si>
    <t xml:space="preserve">9,75*1,6*0,07  "podlaha spojovací chodby </t>
  </si>
  <si>
    <t>105</t>
  </si>
  <si>
    <t>631341133</t>
  </si>
  <si>
    <t>Mazanina tl přes 120 do 240 mm z betonu lehkého keramického LC 16/18</t>
  </si>
  <si>
    <t>-1083054305</t>
  </si>
  <si>
    <t>5,56 "rampy 2.np</t>
  </si>
  <si>
    <t>106</t>
  </si>
  <si>
    <t>631351101</t>
  </si>
  <si>
    <t>Zřízení bednění rýh a hran v podlahách</t>
  </si>
  <si>
    <t>-1226378067</t>
  </si>
  <si>
    <t>5,4*0,5/2+4,65*0,5 "rampa 2.np</t>
  </si>
  <si>
    <t>107</t>
  </si>
  <si>
    <t>631351102</t>
  </si>
  <si>
    <t>Odstranění bednění rýh a hran v podlahách</t>
  </si>
  <si>
    <t>790520214</t>
  </si>
  <si>
    <t>108</t>
  </si>
  <si>
    <t>632451032</t>
  </si>
  <si>
    <t>Vyrovnávací potěr tl přes 20 do 30 mm z MC 15 provedený v ploše</t>
  </si>
  <si>
    <t>-2090731030</t>
  </si>
  <si>
    <t>3,87 "střecha výtahové šachty</t>
  </si>
  <si>
    <t>109</t>
  </si>
  <si>
    <t>632451034</t>
  </si>
  <si>
    <t>Vyrovnávací potěr tl přes 40 do 50 mm z MC 15 provedený v ploše</t>
  </si>
  <si>
    <t>1065468906</t>
  </si>
  <si>
    <t>110</t>
  </si>
  <si>
    <t>632481213</t>
  </si>
  <si>
    <t>Separační vrstva z PE fólie</t>
  </si>
  <si>
    <t>-1411598527</t>
  </si>
  <si>
    <t>Trubní vedení</t>
  </si>
  <si>
    <t>111</t>
  </si>
  <si>
    <t>899103211</t>
  </si>
  <si>
    <t>Demontáž poklopů litinových nebo ocelových včetně rámů hmotnosti přes 100 do 150 kg</t>
  </si>
  <si>
    <t>1844750734</t>
  </si>
  <si>
    <t>3 "1.pp</t>
  </si>
  <si>
    <t>Ostatní konstrukce a práce, bourání</t>
  </si>
  <si>
    <t>112</t>
  </si>
  <si>
    <t>90050001R</t>
  </si>
  <si>
    <t>Dod+mtz hasící přístroj typu P6 s hasící schopností 34A/183B</t>
  </si>
  <si>
    <t>-1503269892</t>
  </si>
  <si>
    <t>2+5+1 "dle PO zprávy</t>
  </si>
  <si>
    <t>113</t>
  </si>
  <si>
    <t>90050002R</t>
  </si>
  <si>
    <t>Dod+mtz hasící přístroj typu S5 s hasící schopností 55B</t>
  </si>
  <si>
    <t>-301534658</t>
  </si>
  <si>
    <t>1 "dle PO zprávy</t>
  </si>
  <si>
    <t>114</t>
  </si>
  <si>
    <t>90050003R</t>
  </si>
  <si>
    <t>Dod+mtz odvětrání výtahové šachty</t>
  </si>
  <si>
    <t>1733052486</t>
  </si>
  <si>
    <t>115</t>
  </si>
  <si>
    <t>916331112</t>
  </si>
  <si>
    <t>Osazení zahradního obrubníku betonového do lože z betonu s boční opěrou</t>
  </si>
  <si>
    <t>-365218834</t>
  </si>
  <si>
    <t>7,5 "u nového chodníku</t>
  </si>
  <si>
    <t>116</t>
  </si>
  <si>
    <t>59217012</t>
  </si>
  <si>
    <t>obrubník zahradní betonový 500x80x250mm</t>
  </si>
  <si>
    <t>2146687888</t>
  </si>
  <si>
    <t>117</t>
  </si>
  <si>
    <t>935113111</t>
  </si>
  <si>
    <t>Osazení odvodňovacího polymerbetonového žlabu s krycím roštem šířky do 200 mm</t>
  </si>
  <si>
    <t>1432877840</t>
  </si>
  <si>
    <t>2 "venkovní vstup do výtahu</t>
  </si>
  <si>
    <t>118</t>
  </si>
  <si>
    <t>5922710R</t>
  </si>
  <si>
    <t>žlab odvodňovací z polymerbetonu bez spádu dna pozinkovaná hrana š 150mm s roštem</t>
  </si>
  <si>
    <t>-1708017383</t>
  </si>
  <si>
    <t>119</t>
  </si>
  <si>
    <t>941111111</t>
  </si>
  <si>
    <t>Montáž lešení řadového trubkového lehkého s podlahami zatížení do 200 kg/m2 š od 0,6 do 0,9 m v do 10 m</t>
  </si>
  <si>
    <t>-99387205</t>
  </si>
  <si>
    <t>8*12 "výtahová šachta</t>
  </si>
  <si>
    <t>10*8*2 "spoj.krček</t>
  </si>
  <si>
    <t>6*8+20*4+6*12+8*8 "fasády dle pohledů</t>
  </si>
  <si>
    <t>120</t>
  </si>
  <si>
    <t>941111211</t>
  </si>
  <si>
    <t>Příplatek k lešení řadovému trubkovému lehkému s podlahami do 200 kg/m2 š od 0,6 do 0,9 m v do 10 m za každý den použití</t>
  </si>
  <si>
    <t>2016641935</t>
  </si>
  <si>
    <t>520*3*30 "3 měsíce</t>
  </si>
  <si>
    <t>121</t>
  </si>
  <si>
    <t>941111811</t>
  </si>
  <si>
    <t>Demontáž lešení řadového trubkového lehkého s podlahami zatížení do 200 kg/m2 š od 0,6 do 0,9 m v do 10 m</t>
  </si>
  <si>
    <t>-244238115</t>
  </si>
  <si>
    <t>122</t>
  </si>
  <si>
    <t>944511111</t>
  </si>
  <si>
    <t>Montáž ochranné sítě z textilie z umělých vláken</t>
  </si>
  <si>
    <t>858365524</t>
  </si>
  <si>
    <t>123</t>
  </si>
  <si>
    <t>944511211</t>
  </si>
  <si>
    <t>Příplatek k ochranné síti za každý den použití</t>
  </si>
  <si>
    <t>319095042</t>
  </si>
  <si>
    <t>520*3*30 "3  měsíce</t>
  </si>
  <si>
    <t>124</t>
  </si>
  <si>
    <t>944511811</t>
  </si>
  <si>
    <t>Demontáž ochranné sítě z textilie z umělých vláken</t>
  </si>
  <si>
    <t>-1281734291</t>
  </si>
  <si>
    <t>125</t>
  </si>
  <si>
    <t>949101111</t>
  </si>
  <si>
    <t>Lešení pomocné pro objekty pozemních staveb s lešeňovou podlahou v do 1,9 m zatížení do 150 kg/m2</t>
  </si>
  <si>
    <t>1667942679</t>
  </si>
  <si>
    <t>21,21 "m.č.137, 2.np -pavilon II</t>
  </si>
  <si>
    <t>20+16,27 "spojovací krček (z chodníku + 2.np)</t>
  </si>
  <si>
    <t>889,8 "1.pp (celé patro)</t>
  </si>
  <si>
    <t>223,4 " 1.np chodba m.č.1.0</t>
  </si>
  <si>
    <t>391,2 "2.np chodba m.č.2.09 a m.č.218,204,203</t>
  </si>
  <si>
    <t>415,54 "3.np -chodba m.č.311 +m.č.303,304,305,306</t>
  </si>
  <si>
    <t>126</t>
  </si>
  <si>
    <t>949311112</t>
  </si>
  <si>
    <t>Montáž lešení trubkového do šachet o půdorysné ploše do 6 m2 v přes 10 do 20 m</t>
  </si>
  <si>
    <t>827893930</t>
  </si>
  <si>
    <t>16 "výtah.šachta</t>
  </si>
  <si>
    <t>127</t>
  </si>
  <si>
    <t>949311212</t>
  </si>
  <si>
    <t>Příplatek k lešení trubkovému do šachet do 6 m2 v přes 10 do 20 m za každý den použití</t>
  </si>
  <si>
    <t>473193055</t>
  </si>
  <si>
    <t>16*3*30 "3 měsíce</t>
  </si>
  <si>
    <t>128</t>
  </si>
  <si>
    <t>949311812</t>
  </si>
  <si>
    <t>Demontáž lešení trubkového do šachet o půdorysné ploše do 6 m2 v přes 10 do 20 m</t>
  </si>
  <si>
    <t>-846915319</t>
  </si>
  <si>
    <t>129</t>
  </si>
  <si>
    <t>95290111R</t>
  </si>
  <si>
    <t>Vyčištění budov bytové a občanské výstavby při výšce podlaží do 4 m (částečný)</t>
  </si>
  <si>
    <t>1393355485</t>
  </si>
  <si>
    <t>16,27 "spojovací krček (2.np)</t>
  </si>
  <si>
    <t>450,22+223,4"1.np (dle výměny podlah)</t>
  </si>
  <si>
    <t>870,72 "2.np (dle výměny podlah)</t>
  </si>
  <si>
    <t>870,92 "3.np (dle výměny podlah)</t>
  </si>
  <si>
    <t>130</t>
  </si>
  <si>
    <t>953312122</t>
  </si>
  <si>
    <t>Vložky do svislých dilatačních spár z extrudovaných polystyrénových desek tl. přes 10 do 20 mm</t>
  </si>
  <si>
    <t>567249371</t>
  </si>
  <si>
    <t>(2,35+0,3)*4,6-1,2*2,3 "výtah.šachta pod terénem</t>
  </si>
  <si>
    <t>(2,2+0,3)*11,7-1,2*2,3*3 "výtah.šachta nad terénem</t>
  </si>
  <si>
    <t>131</t>
  </si>
  <si>
    <t>953312123</t>
  </si>
  <si>
    <t>Vložky do svislých dilatačních spár z extrudovaných polystyrénových desek tl. přes 20 do 30 mm</t>
  </si>
  <si>
    <t>376285127</t>
  </si>
  <si>
    <t>2*0,2*2 "spoj.chodba</t>
  </si>
  <si>
    <t>132</t>
  </si>
  <si>
    <t>961055111</t>
  </si>
  <si>
    <t>Bourání základů ze ŽB</t>
  </si>
  <si>
    <t>273765641</t>
  </si>
  <si>
    <t>opěrky a základy v místě nového výtahu</t>
  </si>
  <si>
    <t>2,2*0,6*0,3+3,4*1*0,6+3,9*0,4*3,8</t>
  </si>
  <si>
    <t>133</t>
  </si>
  <si>
    <t>962031133</t>
  </si>
  <si>
    <t>Bourání příček nebo přizdívek z cihel pálených tl přes 100 do 150 mm</t>
  </si>
  <si>
    <t>-454713911</t>
  </si>
  <si>
    <t>(6,6+2,7)*3-0,9*2+1*2,1 "1.pp</t>
  </si>
  <si>
    <t>4,6*3,3-0,9*2 "2.np</t>
  </si>
  <si>
    <t>6,6*3,3-0,8*2 "3.np</t>
  </si>
  <si>
    <t>134</t>
  </si>
  <si>
    <t>962032230</t>
  </si>
  <si>
    <t>Bourání zdiva z cihel pálených nebo vápenopískových na MV nebo MVC do 1 m3</t>
  </si>
  <si>
    <t>402233678</t>
  </si>
  <si>
    <t>1,8*1*0,47*6 "parapety oken 1.pp</t>
  </si>
  <si>
    <t>2,4*0,6*0,24+2,05*0,35*0,24 "2.np</t>
  </si>
  <si>
    <t>2,4*0,9*3*0,4 "parapety -otvory pro výtah</t>
  </si>
  <si>
    <t>135</t>
  </si>
  <si>
    <t>962032231</t>
  </si>
  <si>
    <t>Bourání zdiva z cihel pálených nebo vápenopískových na MV nebo MVC přes 1 m3</t>
  </si>
  <si>
    <t>1545126636</t>
  </si>
  <si>
    <t>1,2*2,2*0,6 "pro výtah 1.pp vč.izol.přizdívky</t>
  </si>
  <si>
    <t>2,95*3*0,25-1,45*2*0,25 "1.pp zeď na chodbě</t>
  </si>
  <si>
    <t>136</t>
  </si>
  <si>
    <t>965046111</t>
  </si>
  <si>
    <t>Broušení stávajících betonových podlah úběr do 3 mm</t>
  </si>
  <si>
    <t>578182657</t>
  </si>
  <si>
    <t>223,4 "1.np S2</t>
  </si>
  <si>
    <t>137</t>
  </si>
  <si>
    <t>968062375</t>
  </si>
  <si>
    <t>Vybourání dřevěných rámů oken zdvojených včetně křídel pl do 2 m2</t>
  </si>
  <si>
    <t>1420293463</t>
  </si>
  <si>
    <t>1,8*0,85*6 "1.pp</t>
  </si>
  <si>
    <t>138</t>
  </si>
  <si>
    <t>968062377</t>
  </si>
  <si>
    <t>Vybourání dřevěných rámů oken zdvojených včetně křídel pl přes 4 m2</t>
  </si>
  <si>
    <t>-357632062</t>
  </si>
  <si>
    <t>2,4*2,4*2 "2.np</t>
  </si>
  <si>
    <t>2,4*2,4*3 "pro výtah</t>
  </si>
  <si>
    <t>1,5*3,05*2 "2.np spolkový dům</t>
  </si>
  <si>
    <t>139</t>
  </si>
  <si>
    <t>968072455</t>
  </si>
  <si>
    <t>Vybourání kovových dveřních zárubní pl do 2 m2</t>
  </si>
  <si>
    <t>-386800199</t>
  </si>
  <si>
    <t>0,9*2*2+0,8*2*3+0,6*2*1 "1.pp</t>
  </si>
  <si>
    <t>0,8*2*9+0,9*2*11+0,6*2*2 "1.np</t>
  </si>
  <si>
    <t>0,8*2*7+0,9*2*11 "2.np</t>
  </si>
  <si>
    <t>0,8*2*7+0,9*2*10 "3.np</t>
  </si>
  <si>
    <t>140</t>
  </si>
  <si>
    <t>968072456</t>
  </si>
  <si>
    <t>Vybourání kovových dveřních zárubní pl přes 2 m2</t>
  </si>
  <si>
    <t>-748063737</t>
  </si>
  <si>
    <t>1,45*2*1 "1.pp</t>
  </si>
  <si>
    <t>1,45*2*1 "1.np</t>
  </si>
  <si>
    <t>1,45*2*1 "2.np</t>
  </si>
  <si>
    <t>1,45*2*1 "3.np</t>
  </si>
  <si>
    <t>141</t>
  </si>
  <si>
    <t>971033631</t>
  </si>
  <si>
    <t>Vybourání otvorů ve zdivu cihelném pl do 4 m2 na MVC nebo MV tl do 150 mm</t>
  </si>
  <si>
    <t>-2038270602</t>
  </si>
  <si>
    <t>0,9*2*1 "2.np pro dveře</t>
  </si>
  <si>
    <t>0,9*2*3 "3.np pro dveře</t>
  </si>
  <si>
    <t>142</t>
  </si>
  <si>
    <t>978013111</t>
  </si>
  <si>
    <t>Otlučení (osekání) vnitřní vápenné nebo vápenocementové omítky stěn v rozsahu do 5 %</t>
  </si>
  <si>
    <t>-813455309</t>
  </si>
  <si>
    <t>(155,5+62,1)*3,3-84,02-212,625 "2.np stáv.stěny chodby na soklem a stěny m.č.218,204,203</t>
  </si>
  <si>
    <t>143</t>
  </si>
  <si>
    <t>978013191</t>
  </si>
  <si>
    <t>Otlučení (osekání) vnitřní vápenné nebo vápenocementové omítky stěn v rozsahu přes 50 do 100 %</t>
  </si>
  <si>
    <t>-1441909955</t>
  </si>
  <si>
    <t>144</t>
  </si>
  <si>
    <t>978071421</t>
  </si>
  <si>
    <t>Otlučení omítky a odstranění izolace z desek hmotnosti přes 120 kg/m3 tl přes 50 mm pl přes 1 m2</t>
  </si>
  <si>
    <t>994897693</t>
  </si>
  <si>
    <t>4,5 "spolkový dům 2.np</t>
  </si>
  <si>
    <t>145</t>
  </si>
  <si>
    <t>98550001R</t>
  </si>
  <si>
    <t>Odstranění drenáže a drenážní šachty v místě založení nového výtahu vč.likvidace</t>
  </si>
  <si>
    <t>191972312</t>
  </si>
  <si>
    <t>146</t>
  </si>
  <si>
    <t>98550002R</t>
  </si>
  <si>
    <t>Odstranění levé části vstup.schodiště u spolkového domu v 1.np vč. části zábradlí, likvidace, zednické začištění</t>
  </si>
  <si>
    <t>-1585304900</t>
  </si>
  <si>
    <t>147</t>
  </si>
  <si>
    <t>Poznámka</t>
  </si>
  <si>
    <t>Vystěhování a zpětné nastěhování vybavení a nábytku -zajistí investor</t>
  </si>
  <si>
    <t>32334791</t>
  </si>
  <si>
    <t>997</t>
  </si>
  <si>
    <t>Přesun sutě</t>
  </si>
  <si>
    <t>148</t>
  </si>
  <si>
    <t>997013113</t>
  </si>
  <si>
    <t>Vnitrostaveništní doprava suti a vybouraných hmot pro budovy v přes 9 do 12 m</t>
  </si>
  <si>
    <t>1329482116</t>
  </si>
  <si>
    <t>149</t>
  </si>
  <si>
    <t>997013501</t>
  </si>
  <si>
    <t>Odvoz suti a vybouraných hmot na skládku nebo meziskládku do 1 km se složením</t>
  </si>
  <si>
    <t>176296088</t>
  </si>
  <si>
    <t>150</t>
  </si>
  <si>
    <t>997013509</t>
  </si>
  <si>
    <t>Příplatek k odvozu suti a vybouraných hmot na skládku ZKD 1 km přes 1 km</t>
  </si>
  <si>
    <t>-2026163285</t>
  </si>
  <si>
    <t>113,376*24 "celkem do 25km</t>
  </si>
  <si>
    <t>151</t>
  </si>
  <si>
    <t>997013631</t>
  </si>
  <si>
    <t>Poplatek za uložení na skládce (skládkovné) stavebního odpadu směsného kód odpadu 17 09 04</t>
  </si>
  <si>
    <t>1144708733</t>
  </si>
  <si>
    <t>998</t>
  </si>
  <si>
    <t>Přesun hmot</t>
  </si>
  <si>
    <t>152</t>
  </si>
  <si>
    <t>998012102</t>
  </si>
  <si>
    <t>Přesun hmot pro budovy monolitické s vyzdívaným obvodovým pláštěm v přes 6 do 12 m</t>
  </si>
  <si>
    <t>-1150753851</t>
  </si>
  <si>
    <t>PSV</t>
  </si>
  <si>
    <t>Práce a dodávky PSV</t>
  </si>
  <si>
    <t>711</t>
  </si>
  <si>
    <t>Izolace proti vodě, vlhkosti a plynům</t>
  </si>
  <si>
    <t>153</t>
  </si>
  <si>
    <t>711161212</t>
  </si>
  <si>
    <t>Izolace proti zemní vlhkosti nopovou fólií svislá, nopek v 8,0 mm, tl do 0,6 mm</t>
  </si>
  <si>
    <t>861330975</t>
  </si>
  <si>
    <t>(2,7+2,55)*4,6 "výtah.šachta pod terénem</t>
  </si>
  <si>
    <t>154</t>
  </si>
  <si>
    <t>711161383</t>
  </si>
  <si>
    <t>Izolace proti zemní vlhkosti nopovou fólií ukončení horní lištou</t>
  </si>
  <si>
    <t>946963439</t>
  </si>
  <si>
    <t>2,7+2,55 "výtah.šachta pod terénem</t>
  </si>
  <si>
    <t>155</t>
  </si>
  <si>
    <t>711461103</t>
  </si>
  <si>
    <t>Provedení izolace proti tlakové vodě vodorovné fólií přilepenou v plné ploše</t>
  </si>
  <si>
    <t>-1669089292</t>
  </si>
  <si>
    <t>2,5*2,85 "výtah.deska</t>
  </si>
  <si>
    <t>156</t>
  </si>
  <si>
    <t>711462103</t>
  </si>
  <si>
    <t>Provedení izolace proti tlakové vodě svislé fólií přilepenou v plné ploše</t>
  </si>
  <si>
    <t>423015929</t>
  </si>
  <si>
    <t>2*(2,7+2,55)*4,6-1,2*2,3 "výtah.šachta pod terénem</t>
  </si>
  <si>
    <t>157</t>
  </si>
  <si>
    <t>28322004</t>
  </si>
  <si>
    <t>fólie hydroizolační pro spodní stavbu mPVC tl 1,5mm</t>
  </si>
  <si>
    <t>-1680103589</t>
  </si>
  <si>
    <t>7,125+45,54</t>
  </si>
  <si>
    <t>52,665*1,15 'Přepočtené koeficientem množství</t>
  </si>
  <si>
    <t>158</t>
  </si>
  <si>
    <t>711491171</t>
  </si>
  <si>
    <t>Provedení doplňků izolace proti vodě na vodorovné ploše z textilií vrstva podkladní</t>
  </si>
  <si>
    <t>-1784226290</t>
  </si>
  <si>
    <t>11 "výtah -zákl.deska</t>
  </si>
  <si>
    <t>159</t>
  </si>
  <si>
    <t>711491271</t>
  </si>
  <si>
    <t>Provedení doplňků izolace proti vodě na ploše svislé z textilií vrstva podkladní</t>
  </si>
  <si>
    <t>-58911433</t>
  </si>
  <si>
    <t>160</t>
  </si>
  <si>
    <t>69311199</t>
  </si>
  <si>
    <t>geotextilie netkaná separační, ochranná, filtrační, drenážní PES(70%)+PP(30%) 300g/m2</t>
  </si>
  <si>
    <t>-1952222927</t>
  </si>
  <si>
    <t>11+24,15</t>
  </si>
  <si>
    <t>35,15*1,05 'Přepočtené koeficientem množství</t>
  </si>
  <si>
    <t>161</t>
  </si>
  <si>
    <t>998711202</t>
  </si>
  <si>
    <t>Přesun hmot procentní pro izolace proti vodě, vlhkosti a plynům v objektech v přes 6 do 12 m</t>
  </si>
  <si>
    <t>%</t>
  </si>
  <si>
    <t>391081657</t>
  </si>
  <si>
    <t>712</t>
  </si>
  <si>
    <t>Povlakové krytiny</t>
  </si>
  <si>
    <t>162</t>
  </si>
  <si>
    <t>712331111</t>
  </si>
  <si>
    <t>Provedení povlakové krytiny střech do 10° podkladní vrstvy pásy na sucho samolepící</t>
  </si>
  <si>
    <t>1905734020</t>
  </si>
  <si>
    <t>3,87 "výtah</t>
  </si>
  <si>
    <t>163</t>
  </si>
  <si>
    <t>62866281</t>
  </si>
  <si>
    <t>pás asfaltový samolepicí modifikovaný SBS s vložkou ze skleněné tkaniny se spalitelnou fólií nebo jemnozrnným minerálním posypem nebo textilií na horním povrchu tl 3,0mm</t>
  </si>
  <si>
    <t>-2072876078</t>
  </si>
  <si>
    <t>3,87*1,15 'Přepočtené koeficientem množství</t>
  </si>
  <si>
    <t>164</t>
  </si>
  <si>
    <t>712363544</t>
  </si>
  <si>
    <t>Provedení povlak krytiny mechanicky kotvenou do betonu TI tl přes 200 do 240 mm vnitřní pole, budova v do 18 m</t>
  </si>
  <si>
    <t>-1785975849</t>
  </si>
  <si>
    <t>8,35+3,87 "výtah</t>
  </si>
  <si>
    <t>165</t>
  </si>
  <si>
    <t>28322001</t>
  </si>
  <si>
    <t>fólie hydroizolační střešní mPVC mechanicky kotvená barevná tl 2,0mm</t>
  </si>
  <si>
    <t>-1261871053</t>
  </si>
  <si>
    <t>12,22*1,15 'Přepočtené koeficientem množství</t>
  </si>
  <si>
    <t>166</t>
  </si>
  <si>
    <t>712391171</t>
  </si>
  <si>
    <t>Provedení povlakové krytiny střech do 10° podkladní textilní vrstvy</t>
  </si>
  <si>
    <t>-679334617</t>
  </si>
  <si>
    <t>167</t>
  </si>
  <si>
    <t>69311172</t>
  </si>
  <si>
    <t>geotextilie PP s ÚV stabilizací 300g/m2</t>
  </si>
  <si>
    <t>-2061062253</t>
  </si>
  <si>
    <t>168</t>
  </si>
  <si>
    <t>998712202</t>
  </si>
  <si>
    <t>Přesun hmot procentní pro krytiny povlakové v objektech v přes 6 do 12 m</t>
  </si>
  <si>
    <t>-1452104429</t>
  </si>
  <si>
    <t>713</t>
  </si>
  <si>
    <t>Izolace tepelné</t>
  </si>
  <si>
    <t>169</t>
  </si>
  <si>
    <t>713121111</t>
  </si>
  <si>
    <t>Montáž izolace tepelné podlah volně kladenými rohožemi, pásy, dílci, deskami 1 vrstva</t>
  </si>
  <si>
    <t>1170197478</t>
  </si>
  <si>
    <t>170</t>
  </si>
  <si>
    <t>28372309</t>
  </si>
  <si>
    <t>deska EPS 100 pro konstrukce s běžným zatížením λ=0,037 tl 100mm</t>
  </si>
  <si>
    <t>31532387</t>
  </si>
  <si>
    <t>15,6*1,05 'Přepočtené koeficientem množství</t>
  </si>
  <si>
    <t>171</t>
  </si>
  <si>
    <t>713131141</t>
  </si>
  <si>
    <t>Montáž izolace tepelné stěn lepením celoplošně rohoží, pásů, dílců, desek</t>
  </si>
  <si>
    <t>-784189573</t>
  </si>
  <si>
    <t>172</t>
  </si>
  <si>
    <t>28376425</t>
  </si>
  <si>
    <t>deska XPS hrana polodrážková a hladký povrch 300kPA λ=0,035 tl 160mm</t>
  </si>
  <si>
    <t>-1297303794</t>
  </si>
  <si>
    <t>24,15*1,02 'Přepočtené koeficientem množství</t>
  </si>
  <si>
    <t>173</t>
  </si>
  <si>
    <t>713141131</t>
  </si>
  <si>
    <t>Montáž izolace tepelné střech plochých lepené za studena plně 1 vrstva rohoží, pásů, dílců, desek</t>
  </si>
  <si>
    <t>-2134456853</t>
  </si>
  <si>
    <t>174</t>
  </si>
  <si>
    <t>28372312</t>
  </si>
  <si>
    <t>deska EPS 100 pro konstrukce s běžným zatížením λ=0,037 tl 120mm</t>
  </si>
  <si>
    <t>-2115721272</t>
  </si>
  <si>
    <t>3,87*1,05 'Přepočtené koeficientem množství</t>
  </si>
  <si>
    <t>175</t>
  </si>
  <si>
    <t>713141311</t>
  </si>
  <si>
    <t>Montáž izolace tepelné střech plochých kladené volně, spádová vrstva</t>
  </si>
  <si>
    <t>-410345752</t>
  </si>
  <si>
    <t>176</t>
  </si>
  <si>
    <t>28376141</t>
  </si>
  <si>
    <t>klín izolační spád do 5% EPS 100</t>
  </si>
  <si>
    <t>404142060</t>
  </si>
  <si>
    <t>3,87*0,18/2</t>
  </si>
  <si>
    <t>0,348*1,05 'Přepočtené koeficientem množství</t>
  </si>
  <si>
    <t>177</t>
  </si>
  <si>
    <t>998713202</t>
  </si>
  <si>
    <t>Přesun hmot procentní pro izolace tepelné v objektech v přes 6 do 12 m</t>
  </si>
  <si>
    <t>-1724684463</t>
  </si>
  <si>
    <t>725</t>
  </si>
  <si>
    <t>Zdravotechnika - zařizovací předměty</t>
  </si>
  <si>
    <t>178</t>
  </si>
  <si>
    <t>725210821</t>
  </si>
  <si>
    <t>Demontáž umyvadel bez výtokových armatur</t>
  </si>
  <si>
    <t>soubor</t>
  </si>
  <si>
    <t>1278951649</t>
  </si>
  <si>
    <t>179</t>
  </si>
  <si>
    <t>725820801</t>
  </si>
  <si>
    <t>Demontáž baterie nástěnné do G 3 / 4</t>
  </si>
  <si>
    <t>2118539777</t>
  </si>
  <si>
    <t>762</t>
  </si>
  <si>
    <t>Konstrukce tesařské</t>
  </si>
  <si>
    <t>180</t>
  </si>
  <si>
    <t>762361313</t>
  </si>
  <si>
    <t>Konstrukční a vyrovnávací vrstva pod klempířské prvky (atiky) z desek dřevoštěpkových tl 25 mm</t>
  </si>
  <si>
    <t>1251793786</t>
  </si>
  <si>
    <t>(8,6+5,5+2,6)*0,5 "klemp.kce výtahové šachty</t>
  </si>
  <si>
    <t>181</t>
  </si>
  <si>
    <t>762395000</t>
  </si>
  <si>
    <t>Spojovací prostředky krovů, bednění, laťování, nadstřešních konstrukcí</t>
  </si>
  <si>
    <t>-1952180822</t>
  </si>
  <si>
    <t>8,35*0,025</t>
  </si>
  <si>
    <t>182</t>
  </si>
  <si>
    <t>998762202</t>
  </si>
  <si>
    <t>Přesun hmot procentní pro kce tesařské v objektech v přes 6 do 12 m</t>
  </si>
  <si>
    <t>1906620657</t>
  </si>
  <si>
    <t>763</t>
  </si>
  <si>
    <t>Konstrukce suché výstavby</t>
  </si>
  <si>
    <t>183</t>
  </si>
  <si>
    <t>763111424</t>
  </si>
  <si>
    <t>SDK příčka tl 125 mm profil CW+UW 75 desky 2xDF 12,5 s izolací EI 90 Rw do 57 dB</t>
  </si>
  <si>
    <t>244269224</t>
  </si>
  <si>
    <t>184</t>
  </si>
  <si>
    <t>763111426</t>
  </si>
  <si>
    <t>SDK příčka tl 150 mm profil CW+UW 100 desky 2xDF 12,5 s izolací EI 90 Rw do 59 dB</t>
  </si>
  <si>
    <t>-311262626</t>
  </si>
  <si>
    <t>70,05*3-0,9*2*3-0,8*2*3 "1.pp</t>
  </si>
  <si>
    <t>185</t>
  </si>
  <si>
    <t>763111741</t>
  </si>
  <si>
    <t>Montáž parotěsné zábrany do SDK příčky</t>
  </si>
  <si>
    <t>181754851</t>
  </si>
  <si>
    <t>60,03 "2.np spojovací chodba</t>
  </si>
  <si>
    <t>186</t>
  </si>
  <si>
    <t>28329276</t>
  </si>
  <si>
    <t>fólie PE vyztužená pro parotěsnou vrstvu (reakce na oheň - třída E) 140g/m2</t>
  </si>
  <si>
    <t>-2141233230</t>
  </si>
  <si>
    <t>60,03*1,15 'Přepočtené koeficientem množství</t>
  </si>
  <si>
    <t>187</t>
  </si>
  <si>
    <t>76311235R</t>
  </si>
  <si>
    <t>SDK příčka mezibytová tl 300 mm zdvojený profil CW+UW 100 desky 2x akustická 12,5 s dvojitou izolací EI 90 Rw do 71 dB</t>
  </si>
  <si>
    <t>1159114370</t>
  </si>
  <si>
    <t>7*2*3,3 "2.np</t>
  </si>
  <si>
    <t>6,6*3,3 "3.np</t>
  </si>
  <si>
    <t>188</t>
  </si>
  <si>
    <t>763111717</t>
  </si>
  <si>
    <t>SDK příčka základní penetrační nátěr (oboustranně)</t>
  </si>
  <si>
    <t>600396410</t>
  </si>
  <si>
    <t>199,95 "1.pp</t>
  </si>
  <si>
    <t>46,2 "2.np</t>
  </si>
  <si>
    <t>21,78+20,18 "3.np</t>
  </si>
  <si>
    <t>189</t>
  </si>
  <si>
    <t>763121431</t>
  </si>
  <si>
    <t>SDK stěna předsazená tl 62,5 mm profil CW+UW 50 deska 1xDFH2 12,5 s izolací EI 30 Rw do 12 dB</t>
  </si>
  <si>
    <t>-1633119582</t>
  </si>
  <si>
    <t>9,75*3,3*2-1,2*1,8*2 "spojovací chodba</t>
  </si>
  <si>
    <t>190</t>
  </si>
  <si>
    <t>763121714</t>
  </si>
  <si>
    <t>SDK stěna předsazená základní penetrační nátěr</t>
  </si>
  <si>
    <t>1397258566</t>
  </si>
  <si>
    <t>191</t>
  </si>
  <si>
    <t>763131471</t>
  </si>
  <si>
    <t>SDK podhled deska 1xDFH2 12,5 bez izolace dvouvrstvá spodní kce profil CD+UD REI do 90</t>
  </si>
  <si>
    <t>-1393140569</t>
  </si>
  <si>
    <t xml:space="preserve">16,27 "2.np spojovací chodba </t>
  </si>
  <si>
    <t>192</t>
  </si>
  <si>
    <t>763131714</t>
  </si>
  <si>
    <t>SDK podhled základní penetrační nátěr</t>
  </si>
  <si>
    <t>783681151</t>
  </si>
  <si>
    <t>16,27 "2.np spojovací chodba</t>
  </si>
  <si>
    <t>193</t>
  </si>
  <si>
    <t>763131751</t>
  </si>
  <si>
    <t>Montáž parotěsné zábrany do SDK podhledu</t>
  </si>
  <si>
    <t>-398327143</t>
  </si>
  <si>
    <t>194</t>
  </si>
  <si>
    <t>521758446</t>
  </si>
  <si>
    <t>16,27*1,15 'Přepočtené koeficientem množství</t>
  </si>
  <si>
    <t>195</t>
  </si>
  <si>
    <t>998763402</t>
  </si>
  <si>
    <t>Přesun hmot procentní pro konstrukce montované z desek v objektech v přes 6 do 12 m</t>
  </si>
  <si>
    <t>1929071380</t>
  </si>
  <si>
    <t>764</t>
  </si>
  <si>
    <t>Konstrukce klempířské</t>
  </si>
  <si>
    <t>196</t>
  </si>
  <si>
    <t>764002851</t>
  </si>
  <si>
    <t>Demontáž oplechování parapetů do suti</t>
  </si>
  <si>
    <t>-243852165</t>
  </si>
  <si>
    <t>1,8*6+2,4*5+1,5*2 "dle bourání oken</t>
  </si>
  <si>
    <t>197</t>
  </si>
  <si>
    <t>76422640R</t>
  </si>
  <si>
    <t>Oplechování parapetů rovných mechanicky kotvené z elox.Al taženého plechu rš 360 mm s PVC krytkami</t>
  </si>
  <si>
    <t>-1397157802</t>
  </si>
  <si>
    <t>1,8*6+2,4*3+1,2*2+1,2*1 "dle výpisu oken</t>
  </si>
  <si>
    <t>198</t>
  </si>
  <si>
    <t>764214608</t>
  </si>
  <si>
    <t>Oplechování horních ploch a atik bez rohů z Pz s povrch úpravou mechanicky kotvené rš 750 mm</t>
  </si>
  <si>
    <t>1311787124</t>
  </si>
  <si>
    <t>8,6+5,5+2,6 "K09, K10, K11, výtahová šachta</t>
  </si>
  <si>
    <t>199</t>
  </si>
  <si>
    <t>764511601</t>
  </si>
  <si>
    <t>Žlab podokapní půlkruhový z Pz s povrchovou úpravou rš 250 mm</t>
  </si>
  <si>
    <t>-476829555</t>
  </si>
  <si>
    <t>9,75 "spojovací chodba</t>
  </si>
  <si>
    <t>200</t>
  </si>
  <si>
    <t>764511641</t>
  </si>
  <si>
    <t>Kotlík oválný (trychtýřový) pro podokapní žlaby z Pz s povrchovou úpravou do 250/90 mm</t>
  </si>
  <si>
    <t>-842352047</t>
  </si>
  <si>
    <t>1 "spojovací chodba</t>
  </si>
  <si>
    <t>201</t>
  </si>
  <si>
    <t>764518621</t>
  </si>
  <si>
    <t>Svody kruhové včetně objímek, kolen, odskoků z Pz s povrchovou úpravou průměru do 90 mm</t>
  </si>
  <si>
    <t>1484476443</t>
  </si>
  <si>
    <t>6 "spojovací schodba</t>
  </si>
  <si>
    <t>202</t>
  </si>
  <si>
    <t>998764202</t>
  </si>
  <si>
    <t>Přesun hmot procentní pro konstrukce klempířské v objektech v přes 6 do 12 m</t>
  </si>
  <si>
    <t>-573811599</t>
  </si>
  <si>
    <t>766</t>
  </si>
  <si>
    <t>Konstrukce truhlářské</t>
  </si>
  <si>
    <t>203</t>
  </si>
  <si>
    <t>766-01L/PP</t>
  </si>
  <si>
    <t xml:space="preserve">Dod+mtz vnitřní dveře 600/1970mm PO vč.zárubně, kování, samozavírače -klomplet dle PD  </t>
  </si>
  <si>
    <t>646857928</t>
  </si>
  <si>
    <t>204</t>
  </si>
  <si>
    <t>766-01P/PP</t>
  </si>
  <si>
    <t>1926878366</t>
  </si>
  <si>
    <t>205</t>
  </si>
  <si>
    <t>766-1L/DD</t>
  </si>
  <si>
    <t xml:space="preserve">Dod+mtz vnitřní dveře 800/1970mm vč.zárubně, kování -klomplet dle PD  </t>
  </si>
  <si>
    <t>-904457983</t>
  </si>
  <si>
    <t>206</t>
  </si>
  <si>
    <t>766-1L/PP</t>
  </si>
  <si>
    <t xml:space="preserve">Dod+mtz vnitřní dveře 800/1970mm PO vč.zárubně, kování, samozavírače -klomplet dle PD  </t>
  </si>
  <si>
    <t>115806630</t>
  </si>
  <si>
    <t>207</t>
  </si>
  <si>
    <t>766-1P/DD</t>
  </si>
  <si>
    <t>-66544433</t>
  </si>
  <si>
    <t>208</t>
  </si>
  <si>
    <t>766-1P/PP</t>
  </si>
  <si>
    <t>912035256</t>
  </si>
  <si>
    <t>209</t>
  </si>
  <si>
    <t>766-2P/PP</t>
  </si>
  <si>
    <t xml:space="preserve">Dod+mtz vnitřní dveře 900/1970mm PO vč.zárubně, kování, samozavírače -klomplet dle PD  </t>
  </si>
  <si>
    <t>-1657085102</t>
  </si>
  <si>
    <t>210</t>
  </si>
  <si>
    <t>766-3L/PP</t>
  </si>
  <si>
    <t>-1520759480</t>
  </si>
  <si>
    <t>211</t>
  </si>
  <si>
    <t>766-3P/PP</t>
  </si>
  <si>
    <t>1026290725</t>
  </si>
  <si>
    <t>212</t>
  </si>
  <si>
    <t>766-4L/PP</t>
  </si>
  <si>
    <t>-1854739762</t>
  </si>
  <si>
    <t>213</t>
  </si>
  <si>
    <t>766-4P/PP</t>
  </si>
  <si>
    <t>1200894616</t>
  </si>
  <si>
    <t>214</t>
  </si>
  <si>
    <t>766-5L/PP</t>
  </si>
  <si>
    <t xml:space="preserve">Dod+mtz vnitřní dveře 1100/2100mm PO vč.zárubně, kování, samozavírače -klomplet dle PD  </t>
  </si>
  <si>
    <t>-1610399010</t>
  </si>
  <si>
    <t>215</t>
  </si>
  <si>
    <t>766-5P/PP</t>
  </si>
  <si>
    <t>64952277</t>
  </si>
  <si>
    <t>216</t>
  </si>
  <si>
    <t>766691811</t>
  </si>
  <si>
    <t>Demontáž parapetních desek dřevěných nebo plastových šířky do 300 mm</t>
  </si>
  <si>
    <t>-1556360815</t>
  </si>
  <si>
    <t>217</t>
  </si>
  <si>
    <t>766691914</t>
  </si>
  <si>
    <t>Vyvěšení nebo zavěšení dřevěných křídel dveří pl do 2 m2</t>
  </si>
  <si>
    <t>-1926882377</t>
  </si>
  <si>
    <t>6 "1.pp</t>
  </si>
  <si>
    <t>9+11+2 "1.np</t>
  </si>
  <si>
    <t>7+11 "2.np</t>
  </si>
  <si>
    <t>7+10 "3.np</t>
  </si>
  <si>
    <t>218</t>
  </si>
  <si>
    <t>766691915</t>
  </si>
  <si>
    <t>Vyvěšení nebo zavěšení dřevěných křídel dveří pl přes 2 m2</t>
  </si>
  <si>
    <t>-389224956</t>
  </si>
  <si>
    <t>219</t>
  </si>
  <si>
    <t>766694116</t>
  </si>
  <si>
    <t>Montáž parapetních desek dřevěných nebo plastových š do 30 cm</t>
  </si>
  <si>
    <t>1764386061</t>
  </si>
  <si>
    <t>220</t>
  </si>
  <si>
    <t>60794102</t>
  </si>
  <si>
    <t>parapet dřevotřískový vnitřní povrch laminátový š 250mm</t>
  </si>
  <si>
    <t>-1521553321</t>
  </si>
  <si>
    <t>221</t>
  </si>
  <si>
    <t>766-7L/PP</t>
  </si>
  <si>
    <t xml:space="preserve">Dod+mtz vnitřní dveře 1450/1970mm PO vč.zárubně, kování, samozavírače -klomplet dle PD  </t>
  </si>
  <si>
    <t>276445579</t>
  </si>
  <si>
    <t>222</t>
  </si>
  <si>
    <t>766-okno1</t>
  </si>
  <si>
    <t>Dod+mtz plastové okno 1800/1800mm, bezpečnostní dvojsklo -komplet dle PD</t>
  </si>
  <si>
    <t>1166111301</t>
  </si>
  <si>
    <t>223</t>
  </si>
  <si>
    <t>766-okno2</t>
  </si>
  <si>
    <t>Dod+mtz plastové okno 2400/2400mm, dvojsklo -komplet dle PD</t>
  </si>
  <si>
    <t>-615890138</t>
  </si>
  <si>
    <t>224</t>
  </si>
  <si>
    <t>766-okno3</t>
  </si>
  <si>
    <t>Dod+mtz plastové okno 1200/1800mm, dvojsklo -komplet dle PD</t>
  </si>
  <si>
    <t>-1249873599</t>
  </si>
  <si>
    <t>225</t>
  </si>
  <si>
    <t>766-okno4</t>
  </si>
  <si>
    <t>Dod+mtz plastové okno 1200/2400mm, dvojsklo -komplet dle PD</t>
  </si>
  <si>
    <t>-745304702</t>
  </si>
  <si>
    <t>226</t>
  </si>
  <si>
    <t>998766202</t>
  </si>
  <si>
    <t>Přesun hmot procentní pro kce truhlářské v objektech v přes 6 do 12 m</t>
  </si>
  <si>
    <t>1184292137</t>
  </si>
  <si>
    <t>767</t>
  </si>
  <si>
    <t>Konstrukce zámečnické</t>
  </si>
  <si>
    <t>227</t>
  </si>
  <si>
    <t>767122811</t>
  </si>
  <si>
    <t>Demontáž stěn s výplní z drátěné sítě, šroubovaných</t>
  </si>
  <si>
    <t>2055492589</t>
  </si>
  <si>
    <t>stáv.ocel.síťové klece s dveřmi 1.pp</t>
  </si>
  <si>
    <t>(6,75+6,6+6,6+6,55+3,4+5,35+5,45+6,9+6,9+2,75+2,95+6,6+2,45+2,85+2,85+2,7*9)*3</t>
  </si>
  <si>
    <t>228</t>
  </si>
  <si>
    <t>767161813</t>
  </si>
  <si>
    <t>Demontáž zábradlí rovného nerozebíratelného hmotnosti 1 m zábradlí do 20 kg do suti</t>
  </si>
  <si>
    <t>-296640462</t>
  </si>
  <si>
    <t>1,5*2 "2.np spolkový dům</t>
  </si>
  <si>
    <t>229</t>
  </si>
  <si>
    <t>76750001R</t>
  </si>
  <si>
    <t xml:space="preserve">Dod+mtz nová ocel.klecová kce s dveřmi 800/1970mm 2ks, vč.povrchové úpravy </t>
  </si>
  <si>
    <t>-86229774</t>
  </si>
  <si>
    <t>2,7*3*2 "1.pp</t>
  </si>
  <si>
    <t>230</t>
  </si>
  <si>
    <t>767661811</t>
  </si>
  <si>
    <t>Demontáž mříží pevných nebo otevíravých</t>
  </si>
  <si>
    <t>-1567071064</t>
  </si>
  <si>
    <t>231</t>
  </si>
  <si>
    <t>767-8P/AL</t>
  </si>
  <si>
    <t xml:space="preserve">Dod+mtz hliníkové prosklené dveře s nadsvětlíkem 1500/2500mm -komplet dle PD </t>
  </si>
  <si>
    <t>471429116</t>
  </si>
  <si>
    <t>232</t>
  </si>
  <si>
    <t>767-Z1</t>
  </si>
  <si>
    <t>Dod+mtz montážní nosník ocel.pozinkovaný HEB 140 vč.povrch.úpravy, zednické přípomoci -komplet dle PD</t>
  </si>
  <si>
    <t>-1255475949</t>
  </si>
  <si>
    <t>233</t>
  </si>
  <si>
    <t>767-Z2</t>
  </si>
  <si>
    <t>Dod+mtz ocel.nerezové zábradlí na schody a podestu -komplet dle PD</t>
  </si>
  <si>
    <t>795681303</t>
  </si>
  <si>
    <t>234</t>
  </si>
  <si>
    <t>767-Z3</t>
  </si>
  <si>
    <t>Dod+mtz ocel.nerezové zábradlí se třemi madly pro ZTP (294,5kg) -komplet dle PD</t>
  </si>
  <si>
    <t>1283918328</t>
  </si>
  <si>
    <t>235</t>
  </si>
  <si>
    <t>767-Z4</t>
  </si>
  <si>
    <t>Dod+mtz poklop kompozit -vodotěsný 600x900mm B125 -komplet dle PD</t>
  </si>
  <si>
    <t>-879624506</t>
  </si>
  <si>
    <t>236</t>
  </si>
  <si>
    <t>767-Z5</t>
  </si>
  <si>
    <t>Dod+mtz ocelová pozinkovaná mříž na okno 1800x1800mm (26,6 kg/kus) vč.povrch.úpravy, zednické přípomoci -komplet dle PD</t>
  </si>
  <si>
    <t>-358069965</t>
  </si>
  <si>
    <t>237</t>
  </si>
  <si>
    <t>767-Z6</t>
  </si>
  <si>
    <t>Dod+mtz ocelová pozinkované zábradlí  (46,2 kg/kus) vč.povrch.úpravy, zednické přípomoci -komplet dle PD</t>
  </si>
  <si>
    <t>608517951</t>
  </si>
  <si>
    <t>238</t>
  </si>
  <si>
    <t>767-Z7</t>
  </si>
  <si>
    <t>Dod+mtz vchodový polykarbonátový přístřešek 1500x800mm vč.povrch.úpravy, zednické přípomoci -komplet dle PD</t>
  </si>
  <si>
    <t>-594690023</t>
  </si>
  <si>
    <t>239</t>
  </si>
  <si>
    <t>998767202</t>
  </si>
  <si>
    <t>Přesun hmot procentní pro zámečnické konstrukce v objektech v přes 6 do 12 m</t>
  </si>
  <si>
    <t>398908341</t>
  </si>
  <si>
    <t>771</t>
  </si>
  <si>
    <t>Podlahy z dlaždic</t>
  </si>
  <si>
    <t>240</t>
  </si>
  <si>
    <t>771121015</t>
  </si>
  <si>
    <t>Nátěr kontaktní pro nesavé podklady na podlahu</t>
  </si>
  <si>
    <t>-541954711</t>
  </si>
  <si>
    <t>422,45+(2,6+4,5)*3,3 "1.pp -S1 +podstupnice</t>
  </si>
  <si>
    <t>207,29 "3.np S4</t>
  </si>
  <si>
    <t>241</t>
  </si>
  <si>
    <t>771151011</t>
  </si>
  <si>
    <t>Samonivelační stěrka podlah pevnosti 20 MPa tl 3 mm</t>
  </si>
  <si>
    <t>1941403330</t>
  </si>
  <si>
    <t>242</t>
  </si>
  <si>
    <t>771474112</t>
  </si>
  <si>
    <t>Montáž soklů z dlaždic keramických rovných lepených cementovým flexibilním lepidlem v přes 65 do 90 mm</t>
  </si>
  <si>
    <t>-1025657912</t>
  </si>
  <si>
    <t>245,12 "1.pp -S1</t>
  </si>
  <si>
    <t>243</t>
  </si>
  <si>
    <t>771571810</t>
  </si>
  <si>
    <t>Demontáž podlah z dlaždic keramických kladených do malty</t>
  </si>
  <si>
    <t>-1833393482</t>
  </si>
  <si>
    <t>244</t>
  </si>
  <si>
    <t>771574413</t>
  </si>
  <si>
    <t>Montáž podlah keramických hladkých lepených cementovým flexibilním lepidlem přes 2 do 4 ks/m2</t>
  </si>
  <si>
    <t>-835127351</t>
  </si>
  <si>
    <t>245</t>
  </si>
  <si>
    <t>59761152</t>
  </si>
  <si>
    <t>dlažba keramická slinutá nemrazuvzdorná R10/A povrch hladký/matný tl do 10mm přes 2 do 4ks/m2</t>
  </si>
  <si>
    <t>394339063</t>
  </si>
  <si>
    <t>445,88</t>
  </si>
  <si>
    <t>245,12*0,09</t>
  </si>
  <si>
    <t>467,941*1,15 'Přepočtené koeficientem množství</t>
  </si>
  <si>
    <t>246</t>
  </si>
  <si>
    <t>771591117</t>
  </si>
  <si>
    <t>Podlahy spárování akrylem</t>
  </si>
  <si>
    <t>-1949437304</t>
  </si>
  <si>
    <t>247</t>
  </si>
  <si>
    <t>998771202</t>
  </si>
  <si>
    <t>Přesun hmot procentní pro podlahy z dlaždic v objektech v přes 6 do 12 m</t>
  </si>
  <si>
    <t>-321362255</t>
  </si>
  <si>
    <t>776</t>
  </si>
  <si>
    <t>Podlahy povlakové</t>
  </si>
  <si>
    <t>248</t>
  </si>
  <si>
    <t>776121321</t>
  </si>
  <si>
    <t>Neředěná penetrace savého podkladu povlakových podlah</t>
  </si>
  <si>
    <t>836389510</t>
  </si>
  <si>
    <t xml:space="preserve">16,27 "2.np podlaha spojovací chodby </t>
  </si>
  <si>
    <t>450,22"1.np S3</t>
  </si>
  <si>
    <t>4,5*7,2 "podstupnice</t>
  </si>
  <si>
    <t>870,72 "2.np S3</t>
  </si>
  <si>
    <t>663,63 "3.np S3</t>
  </si>
  <si>
    <t>249</t>
  </si>
  <si>
    <t>776141111</t>
  </si>
  <si>
    <t>Stěrka podlahová nivelační pro vyrovnání podkladu povlakových podlah pevnosti 20 MPa tl do 3 mm</t>
  </si>
  <si>
    <t>-355436338</t>
  </si>
  <si>
    <t>250</t>
  </si>
  <si>
    <t>776141112</t>
  </si>
  <si>
    <t>Stěrka podlahová nivelační pro vyrovnání podkladu povlakových podlah pevnosti 20 MPa tl přes 3 do 5 mm</t>
  </si>
  <si>
    <t>-1767779766</t>
  </si>
  <si>
    <t>251</t>
  </si>
  <si>
    <t>776201811</t>
  </si>
  <si>
    <t>Demontáž lepených povlakových podlah bez podložky ručně</t>
  </si>
  <si>
    <t>-410772328</t>
  </si>
  <si>
    <t>252</t>
  </si>
  <si>
    <t>776221111</t>
  </si>
  <si>
    <t>Lepení pásů z PVC standardním lepidlem</t>
  </si>
  <si>
    <t>-2070394807</t>
  </si>
  <si>
    <t>253</t>
  </si>
  <si>
    <t>28412245</t>
  </si>
  <si>
    <t>krytina podlahová PVC š 1,5m tl 2mm -dle PD</t>
  </si>
  <si>
    <t>-341295344</t>
  </si>
  <si>
    <t>2463,93*1,1 'Přepočtené koeficientem množství</t>
  </si>
  <si>
    <t>254</t>
  </si>
  <si>
    <t>776411111</t>
  </si>
  <si>
    <t>Montáž obvodových soklíků výšky do 80 mm</t>
  </si>
  <si>
    <t>1711215283</t>
  </si>
  <si>
    <t xml:space="preserve">9,75*2 "2.np podlaha spojovací chodby </t>
  </si>
  <si>
    <t>449,1 "1.np S2, S3</t>
  </si>
  <si>
    <t>542,05 "2.np S3</t>
  </si>
  <si>
    <t>551,8 "3.np S3, S4</t>
  </si>
  <si>
    <t>255</t>
  </si>
  <si>
    <t>28411008</t>
  </si>
  <si>
    <t>lišta soklová PVC 16x60mm</t>
  </si>
  <si>
    <t>-1355738277</t>
  </si>
  <si>
    <t>1562,45*1,02 'Přepočtené koeficientem množství</t>
  </si>
  <si>
    <t>256</t>
  </si>
  <si>
    <t>776421312</t>
  </si>
  <si>
    <t>Montáž přechodových šroubovaných lišt</t>
  </si>
  <si>
    <t>145827593</t>
  </si>
  <si>
    <t>0,9*38+0,6*2+0,8*28+1,1*2 "dle výpisu dveří</t>
  </si>
  <si>
    <t>257</t>
  </si>
  <si>
    <t>55343120</t>
  </si>
  <si>
    <t>profil přechodový Al vrtaný 30mm stříbro</t>
  </si>
  <si>
    <t>288543345</t>
  </si>
  <si>
    <t>60*1,02 'Přepočtené koeficientem množství</t>
  </si>
  <si>
    <t>258</t>
  </si>
  <si>
    <t>998776202</t>
  </si>
  <si>
    <t>Přesun hmot procentní pro podlahy povlakové v objektech v přes 6 do 12 m</t>
  </si>
  <si>
    <t>1382655560</t>
  </si>
  <si>
    <t>781</t>
  </si>
  <si>
    <t>Dokončovací práce - obklady</t>
  </si>
  <si>
    <t>259</t>
  </si>
  <si>
    <t>781121011</t>
  </si>
  <si>
    <t>Nátěr penetrační na stěnu</t>
  </si>
  <si>
    <t>-460889944</t>
  </si>
  <si>
    <t>(1+1,2)*1,5 "3.np m.č.305</t>
  </si>
  <si>
    <t>260</t>
  </si>
  <si>
    <t>781472217</t>
  </si>
  <si>
    <t>Montáž obkladů keramických hladkých lepených cementovým flexibilním lepidlem přes 12 do 19 ks/m2</t>
  </si>
  <si>
    <t>-1189712176</t>
  </si>
  <si>
    <t>261</t>
  </si>
  <si>
    <t>59761701</t>
  </si>
  <si>
    <t>obklad keramický nemrazuvzdorný povrch hladký/lesklý tl do 10mm přes 12 do 19ks/m2</t>
  </si>
  <si>
    <t>86998598</t>
  </si>
  <si>
    <t>3,3*1,1 'Přepočtené koeficientem množství</t>
  </si>
  <si>
    <t>262</t>
  </si>
  <si>
    <t>781492251</t>
  </si>
  <si>
    <t>Montáž profilů ukončovacích lepených flexibilním cementovým lepidlem</t>
  </si>
  <si>
    <t>-862347063</t>
  </si>
  <si>
    <t>245,12 "1.pp -S1 (soklík)</t>
  </si>
  <si>
    <t>1+1,2+1,5*2 "3.np m.č.305</t>
  </si>
  <si>
    <t>263</t>
  </si>
  <si>
    <t>28342003</t>
  </si>
  <si>
    <t>lišta ukončovací z PVC 10mm</t>
  </si>
  <si>
    <t>-1548110309</t>
  </si>
  <si>
    <t>250,32*1,05 'Přepočtené koeficientem množství</t>
  </si>
  <si>
    <t>264</t>
  </si>
  <si>
    <t>781495115</t>
  </si>
  <si>
    <t>Spárování vnitřních obkladů silikonem</t>
  </si>
  <si>
    <t>-964510579</t>
  </si>
  <si>
    <t>1+1,2 "3.np m.č.305</t>
  </si>
  <si>
    <t>265</t>
  </si>
  <si>
    <t>998781202</t>
  </si>
  <si>
    <t>Přesun hmot procentní pro obklady keramické v objektech v přes 6 do 12 m</t>
  </si>
  <si>
    <t>-1469572249</t>
  </si>
  <si>
    <t>783</t>
  </si>
  <si>
    <t>Dokončovací práce - nátěry</t>
  </si>
  <si>
    <t>266</t>
  </si>
  <si>
    <t>783301311</t>
  </si>
  <si>
    <t>Odmaštění zámečnických konstrukcí vodou ředitelným odmašťovačem</t>
  </si>
  <si>
    <t>-365498463</t>
  </si>
  <si>
    <t>4,8*0,2*28+4,9*0,2*38+5,1*0,2*2+5,45*0,2*2 "ocel.zárubně</t>
  </si>
  <si>
    <t>267</t>
  </si>
  <si>
    <t>783314101</t>
  </si>
  <si>
    <t>Základní jednonásobný syntetický nátěr zámečnických konstrukcí</t>
  </si>
  <si>
    <t>1973981826</t>
  </si>
  <si>
    <t>68,34 "ocel.zárubně</t>
  </si>
  <si>
    <t>268</t>
  </si>
  <si>
    <t>783317101</t>
  </si>
  <si>
    <t>Krycí jednonásobný syntetický standardní nátěr zámečnických konstrukcí</t>
  </si>
  <si>
    <t>1542281207</t>
  </si>
  <si>
    <t>68,34*2 "ocel.zárubně 2x</t>
  </si>
  <si>
    <t>269</t>
  </si>
  <si>
    <t>78350001R</t>
  </si>
  <si>
    <t>Nátěr protiprašný vnitřních povrchů stěn, stropu, dna výtahové šachty</t>
  </si>
  <si>
    <t>1585184168</t>
  </si>
  <si>
    <t>1,95*1,6*2</t>
  </si>
  <si>
    <t>(1,95+1,6)*2*15,85</t>
  </si>
  <si>
    <t>-1,2*2,3*5</t>
  </si>
  <si>
    <t>(1,2+2,3)*2*0,3*5</t>
  </si>
  <si>
    <t>270</t>
  </si>
  <si>
    <t>78375001R</t>
  </si>
  <si>
    <t>Doplnění olejového nátěru soklu stěn v místěch poškození</t>
  </si>
  <si>
    <t>-1155804381</t>
  </si>
  <si>
    <t>784</t>
  </si>
  <si>
    <t>Dokončovací práce - malby a tapety</t>
  </si>
  <si>
    <t>271</t>
  </si>
  <si>
    <t>784121001</t>
  </si>
  <si>
    <t>Oškrabání malby v místnostech v do 3,80 m</t>
  </si>
  <si>
    <t>507791849</t>
  </si>
  <si>
    <t>21,21 "m.č.137, 2.np -pavilon II (strop)</t>
  </si>
  <si>
    <t>(3+7,3)*2*3,3 "m.č.137, 2.np -pavilon II (stěny)</t>
  </si>
  <si>
    <t>889,8 "strop 1.pp -všechny místnosti</t>
  </si>
  <si>
    <t>388,6*3+1,4*2*2,75-91,19-40,575 "1.pp stáv.stěny</t>
  </si>
  <si>
    <t>223,4 " 1.np chodba m.č.1.0 -strop</t>
  </si>
  <si>
    <t>391,2 "2.np chodba m.č.2.09 a m.č.218,204,203 -strop</t>
  </si>
  <si>
    <t>415,54 "3.np -chodba m.č.311 +m.č.303,304,305,306 -strop</t>
  </si>
  <si>
    <t>272</t>
  </si>
  <si>
    <t>784181121</t>
  </si>
  <si>
    <t>Hloubková jednonásobná bezbarvá penetrace podkladu v místnostech v do 3,80 m</t>
  </si>
  <si>
    <t>-1963155210</t>
  </si>
  <si>
    <t>45,96+11,96 "1.pp (nové stěny)</t>
  </si>
  <si>
    <t>388,6*3+1,4*2*2,75-91,19 "1.pp stáv.stěny</t>
  </si>
  <si>
    <t>161,43*1,5-20,2*1,5+8,1 "1.np -sokl na stáv.zdech +nových zdech</t>
  </si>
  <si>
    <t xml:space="preserve">14,58 "2.np na novém zdivu </t>
  </si>
  <si>
    <t>11,7 "3.np na novém zdivu</t>
  </si>
  <si>
    <t>273</t>
  </si>
  <si>
    <t>784211101</t>
  </si>
  <si>
    <t>Dvojnásobné bílé malby ze směsí za mokra výborně oděruvzdorných v místnostech v do 3,80 m</t>
  </si>
  <si>
    <t>-841871060</t>
  </si>
  <si>
    <t>16,27 "2.np spojovací chodba (strop)</t>
  </si>
  <si>
    <t>60,03-29,25 "2.np spojovací chodba (stěny)</t>
  </si>
  <si>
    <t>45,96+11,96+199,5*2-67,8*1,5 "1.pp (nové stěny)</t>
  </si>
  <si>
    <t>8,1 "na nových zdech 1.np</t>
  </si>
  <si>
    <t>46,2*2-7*1,5+14,58-7,05 "2.np stěny sdk +nové zdivo</t>
  </si>
  <si>
    <t>5,7+21,78*2+20,18*2 "3.np na novém zdivu + na sdk</t>
  </si>
  <si>
    <t>274</t>
  </si>
  <si>
    <t>78421110R</t>
  </si>
  <si>
    <t>Dvojnásobné bílé malby ze směsí za mokra výborně omyvatelných v místnostech v do 3,80 m</t>
  </si>
  <si>
    <t>543283516</t>
  </si>
  <si>
    <t>9,75*1,5*2 "2.np spojovací chodba (stěny) -sokl</t>
  </si>
  <si>
    <t>40,575+93,75 "1.pp (stáv. stěny) -sokl</t>
  </si>
  <si>
    <t>67,8*1,5" 1.pp (nové stěny) -sokl</t>
  </si>
  <si>
    <t>161,43*1,5-20,2*1,5 "1.np -sokl na stáv.zdech +na nových zdech</t>
  </si>
  <si>
    <t>7*1,5+4,7*1,5 "2.np sokl nové stěny</t>
  </si>
  <si>
    <t>6 "3.np sokl na novém zdivu</t>
  </si>
  <si>
    <t>275</t>
  </si>
  <si>
    <t>784211161</t>
  </si>
  <si>
    <t>Příplatek k cenám 2x maleb ze směsí za mokra za barevnou malbu v světlém odstínu</t>
  </si>
  <si>
    <t>-607401160</t>
  </si>
  <si>
    <t>60,03 "2.np spojovací chodba (stěny)</t>
  </si>
  <si>
    <t>45,96+11,96+199,95*2 "1.pp (nové stěny)</t>
  </si>
  <si>
    <t>46,2*2 "2.np sdk stěny</t>
  </si>
  <si>
    <t>11,7+21,78*2+20,18*2 "3.np na novém zdivu + na sdk</t>
  </si>
  <si>
    <t>Práce a dodávky M</t>
  </si>
  <si>
    <t>33-M</t>
  </si>
  <si>
    <t>Montáže dopr.zaříz.,sklad. zař. a váh</t>
  </si>
  <si>
    <t>276</t>
  </si>
  <si>
    <t>33000001R</t>
  </si>
  <si>
    <t>Dod+mtz osobní výtah, 4 stanice, min. 6 osob -dle PD</t>
  </si>
  <si>
    <t>1775210444</t>
  </si>
  <si>
    <t>002 - Zdravotechnika</t>
  </si>
  <si>
    <t xml:space="preserve">    721 - Zdravotechnika - vnitřní kanalizace</t>
  </si>
  <si>
    <t xml:space="preserve">    722 - Zdravotechnika - vnitřní vodovod</t>
  </si>
  <si>
    <t>VRN - Vedlejší rozpočtové náklady</t>
  </si>
  <si>
    <t>C13220-1101</t>
  </si>
  <si>
    <t>Hlb rýh 60cm horn 3 100m3  *</t>
  </si>
  <si>
    <t>-1477228164</t>
  </si>
  <si>
    <t xml:space="preserve">1.6*0.4*0.6                                       </t>
  </si>
  <si>
    <t>C13220-1109</t>
  </si>
  <si>
    <t>Přípl za lepivost rýh v hor.3   *</t>
  </si>
  <si>
    <t>1781289457</t>
  </si>
  <si>
    <t>C11510-1201</t>
  </si>
  <si>
    <t>Čerpání vody 10m 500l</t>
  </si>
  <si>
    <t>hr</t>
  </si>
  <si>
    <t>363732815</t>
  </si>
  <si>
    <t>C17510-1101</t>
  </si>
  <si>
    <t>Obsyp potr bez prohoz sypaniny *</t>
  </si>
  <si>
    <t>678536856</t>
  </si>
  <si>
    <t xml:space="preserve">0.294-1.6*3.14*0.08*0.08                          </t>
  </si>
  <si>
    <t>58155333</t>
  </si>
  <si>
    <t>Písek fr.0-4mm</t>
  </si>
  <si>
    <t>-583794425</t>
  </si>
  <si>
    <t xml:space="preserve">0.262*1.67*1.1*1.02                               </t>
  </si>
  <si>
    <t>C17410-1101</t>
  </si>
  <si>
    <t>Zásyp zhutnění jam   *</t>
  </si>
  <si>
    <t>-800642332</t>
  </si>
  <si>
    <t xml:space="preserve">0.384-0.358                                       </t>
  </si>
  <si>
    <t>C16260-1102</t>
  </si>
  <si>
    <t>Vodorovné přem.výkopku do 5000m 1-4*</t>
  </si>
  <si>
    <t>-710964434</t>
  </si>
  <si>
    <t xml:space="preserve">lože                                              </t>
  </si>
  <si>
    <t xml:space="preserve">1.6*0.4*0.1                                       </t>
  </si>
  <si>
    <t xml:space="preserve">obsyp                                             </t>
  </si>
  <si>
    <t xml:space="preserve">1.6*0.4*0.46                                      </t>
  </si>
  <si>
    <t>C17120-1201</t>
  </si>
  <si>
    <t>Uložení sypaniny na skládku   *</t>
  </si>
  <si>
    <t>1939320193</t>
  </si>
  <si>
    <t>90000007</t>
  </si>
  <si>
    <t>Poplatek za skládku - zemina</t>
  </si>
  <si>
    <t>-1904047351</t>
  </si>
  <si>
    <t xml:space="preserve">0.358*2                                           </t>
  </si>
  <si>
    <t>R45157-3111/03</t>
  </si>
  <si>
    <t>Lože výkopu z písku</t>
  </si>
  <si>
    <t>-1341694910</t>
  </si>
  <si>
    <t>C63131-2141</t>
  </si>
  <si>
    <t>Doplnění mazaniny BP rýhy</t>
  </si>
  <si>
    <t>-1636197712</t>
  </si>
  <si>
    <t xml:space="preserve">2*0.4*0.1                                         </t>
  </si>
  <si>
    <t>C97404-2557</t>
  </si>
  <si>
    <t>Rýhy dlažba B monol hl 10cm š 30cm</t>
  </si>
  <si>
    <t>-1647573371</t>
  </si>
  <si>
    <t>C97404-2559</t>
  </si>
  <si>
    <t>Přípl zkd 10cm hl 10cm</t>
  </si>
  <si>
    <t>863443058</t>
  </si>
  <si>
    <t>C95394-1000/99</t>
  </si>
  <si>
    <t>Osaz kotev prvků zabetonováním 1kg</t>
  </si>
  <si>
    <t>ks</t>
  </si>
  <si>
    <t>-1269655850</t>
  </si>
  <si>
    <t xml:space="preserve">16                                                </t>
  </si>
  <si>
    <t>42396084</t>
  </si>
  <si>
    <t>Objímka potr.závěs+guma 48-53 G 6/4"</t>
  </si>
  <si>
    <t>803345084</t>
  </si>
  <si>
    <t>C95290-3112</t>
  </si>
  <si>
    <t>Vyčistění objektu šachty</t>
  </si>
  <si>
    <t>-1102759380</t>
  </si>
  <si>
    <t xml:space="preserve">(0.9+0.6)*2*1+0.9*0.6                             </t>
  </si>
  <si>
    <t>C97908-1111</t>
  </si>
  <si>
    <t>Odvoz suti na skládku do 1km  *</t>
  </si>
  <si>
    <t>1099016671</t>
  </si>
  <si>
    <t xml:space="preserve">beton                                             </t>
  </si>
  <si>
    <t xml:space="preserve">0.17                                              </t>
  </si>
  <si>
    <t xml:space="preserve">kamenina                                          </t>
  </si>
  <si>
    <t xml:space="preserve">0.16                                              </t>
  </si>
  <si>
    <t>C97908-1121/01</t>
  </si>
  <si>
    <t>Odvoz suti na skládku za další 1km</t>
  </si>
  <si>
    <t>640729527</t>
  </si>
  <si>
    <t xml:space="preserve">0.33*4                                            </t>
  </si>
  <si>
    <t>90000008</t>
  </si>
  <si>
    <t>Poplatek za skládku - beton, cihla</t>
  </si>
  <si>
    <t>-1081835062</t>
  </si>
  <si>
    <t>90000004</t>
  </si>
  <si>
    <t>Poplatek za skládku - suť netříděná</t>
  </si>
  <si>
    <t>1671095595</t>
  </si>
  <si>
    <t>C99928-1111</t>
  </si>
  <si>
    <t>Přesun hm v.do 25m     *</t>
  </si>
  <si>
    <t>-729236444</t>
  </si>
  <si>
    <t>C71346-2112/99</t>
  </si>
  <si>
    <t>Izol potrubí skruž PE spona DN 20</t>
  </si>
  <si>
    <t>2119921514</t>
  </si>
  <si>
    <t xml:space="preserve">1+1+1+1                                           </t>
  </si>
  <si>
    <t>28770192</t>
  </si>
  <si>
    <t>Izolace PE návlek.D 22/5</t>
  </si>
  <si>
    <t>118805242</t>
  </si>
  <si>
    <t>28770194</t>
  </si>
  <si>
    <t>Izolace PE návlek.D 22/20</t>
  </si>
  <si>
    <t>2065753263</t>
  </si>
  <si>
    <t>28770193</t>
  </si>
  <si>
    <t>Izolace PE návlek.D 22/13</t>
  </si>
  <si>
    <t>819868022</t>
  </si>
  <si>
    <t>C71346-2115/99</t>
  </si>
  <si>
    <t>Izol potrubí skruž PE spona DN 40</t>
  </si>
  <si>
    <t>-684697449</t>
  </si>
  <si>
    <t>28770148</t>
  </si>
  <si>
    <t>Izolace PE návlek.D 42/9</t>
  </si>
  <si>
    <t>-1042840443</t>
  </si>
  <si>
    <t>C99871-3101</t>
  </si>
  <si>
    <t>Přesun hm izol.tepel.výška  6m  *</t>
  </si>
  <si>
    <t>161557597</t>
  </si>
  <si>
    <t>721</t>
  </si>
  <si>
    <t>Zdravotechnika - vnitřní kanalizace</t>
  </si>
  <si>
    <t>C72111-0806</t>
  </si>
  <si>
    <t>Dmtž potrubí kam -DN 200</t>
  </si>
  <si>
    <t>-1378627146</t>
  </si>
  <si>
    <t>C72111-0917</t>
  </si>
  <si>
    <t>Potrubí kam propojení DN 150</t>
  </si>
  <si>
    <t>-44324084</t>
  </si>
  <si>
    <t>28650854</t>
  </si>
  <si>
    <t>Přechodka kanal.PVC KGUS 150 K/PVC</t>
  </si>
  <si>
    <t>1035563396</t>
  </si>
  <si>
    <t>C72117-0907</t>
  </si>
  <si>
    <t>Potrubí PVC odpadní vsaz odb D 75</t>
  </si>
  <si>
    <t>-737427067</t>
  </si>
  <si>
    <t>C72117-3403/98</t>
  </si>
  <si>
    <t>Potrubí z PVC KG Systém</t>
  </si>
  <si>
    <t>-1654664579</t>
  </si>
  <si>
    <t>28701162</t>
  </si>
  <si>
    <t>Čisticí kus PVC KGRE DN 150mm</t>
  </si>
  <si>
    <t>493423040</t>
  </si>
  <si>
    <t>C72117-4042/98</t>
  </si>
  <si>
    <t>Potrubí z PP HT Systém</t>
  </si>
  <si>
    <t>1473955880</t>
  </si>
  <si>
    <t>C72119-4104</t>
  </si>
  <si>
    <t>Vyvedení kanal výpustek D 40</t>
  </si>
  <si>
    <t>1143300467</t>
  </si>
  <si>
    <t>C72129-0821</t>
  </si>
  <si>
    <t>Dmtž kanaliz přesun hmot -6m</t>
  </si>
  <si>
    <t>1569791739</t>
  </si>
  <si>
    <t>C99872-1101</t>
  </si>
  <si>
    <t>Přesun hm kanalizace výška  6m  *</t>
  </si>
  <si>
    <t>-1693016669</t>
  </si>
  <si>
    <t>722</t>
  </si>
  <si>
    <t>Zdravotechnika - vnitřní vodovod</t>
  </si>
  <si>
    <t>C72213-1916</t>
  </si>
  <si>
    <t>Potrubí závit vsaz odboč DN 50</t>
  </si>
  <si>
    <t>soub</t>
  </si>
  <si>
    <t>-1759715797</t>
  </si>
  <si>
    <t>C72214-0235</t>
  </si>
  <si>
    <t>Potrubí ocel pozink IVCCT D 42x1,5mm</t>
  </si>
  <si>
    <t>1768944765</t>
  </si>
  <si>
    <t>C72217-0911</t>
  </si>
  <si>
    <t>Potrubí rPE vsaz odboč D 32</t>
  </si>
  <si>
    <t>34660607</t>
  </si>
  <si>
    <t>C72219-0223</t>
  </si>
  <si>
    <t>Připoj vodovod pevná DN 25</t>
  </si>
  <si>
    <t>-1046953521</t>
  </si>
  <si>
    <t>C72219-0401</t>
  </si>
  <si>
    <t>Upev vypust DN 15</t>
  </si>
  <si>
    <t>-664062723</t>
  </si>
  <si>
    <t>C72222-0121</t>
  </si>
  <si>
    <t>Nástěnka K 247 G 1/2</t>
  </si>
  <si>
    <t>par</t>
  </si>
  <si>
    <t>-830819435</t>
  </si>
  <si>
    <t>R72217-1221/02</t>
  </si>
  <si>
    <t>Potrubí PPR D 20/2,8 PN 16</t>
  </si>
  <si>
    <t>335784872</t>
  </si>
  <si>
    <t xml:space="preserve">studená drážka                                    </t>
  </si>
  <si>
    <t xml:space="preserve">1                                                 </t>
  </si>
  <si>
    <t xml:space="preserve">studená podlaha                                   </t>
  </si>
  <si>
    <t>R72217-1221/03</t>
  </si>
  <si>
    <t>Potrubí PPR s čedič. vlákny D20x2,8 PN 16</t>
  </si>
  <si>
    <t>-1979838528</t>
  </si>
  <si>
    <t xml:space="preserve">teplá drážka                                      </t>
  </si>
  <si>
    <t xml:space="preserve">teplá v podlaze                                   </t>
  </si>
  <si>
    <t>R72225-4114</t>
  </si>
  <si>
    <t>Hydrant skříň výzbr  D 25/20</t>
  </si>
  <si>
    <t>250305144</t>
  </si>
  <si>
    <t>C72229-0226</t>
  </si>
  <si>
    <t>Zkouška tlak potr -DN 50</t>
  </si>
  <si>
    <t>-70791651</t>
  </si>
  <si>
    <t xml:space="preserve">23.5+4                                            </t>
  </si>
  <si>
    <t>C72229-0234</t>
  </si>
  <si>
    <t>Proplach a dezinfekce -DN 80</t>
  </si>
  <si>
    <t>356151943</t>
  </si>
  <si>
    <t>C99872-2101</t>
  </si>
  <si>
    <t>Přesun hm vodovod výška  6m   *</t>
  </si>
  <si>
    <t>374034978</t>
  </si>
  <si>
    <t>C72521-9401</t>
  </si>
  <si>
    <t>Mtž umyvadel du na šroub do zdi</t>
  </si>
  <si>
    <t>-1459246318</t>
  </si>
  <si>
    <t>64297129</t>
  </si>
  <si>
    <t>Umyvadlo ker.š.55cm</t>
  </si>
  <si>
    <t>-1838480237</t>
  </si>
  <si>
    <t>C72581-0401</t>
  </si>
  <si>
    <t>Ventil rohový -trub T 66 G 1/2</t>
  </si>
  <si>
    <t>873140093</t>
  </si>
  <si>
    <t>C72582-9301</t>
  </si>
  <si>
    <t>Mtž baterie umyv a dřez stojánkG1/2</t>
  </si>
  <si>
    <t>1495961048</t>
  </si>
  <si>
    <t>55198689</t>
  </si>
  <si>
    <t>Baterie stoj.umyv.s keram.soup.</t>
  </si>
  <si>
    <t>-378528759</t>
  </si>
  <si>
    <t>C72586-9101</t>
  </si>
  <si>
    <t>Mtž uzávěrka zápach -D 40 umyv</t>
  </si>
  <si>
    <t>-1856670591</t>
  </si>
  <si>
    <t>55196150</t>
  </si>
  <si>
    <t>Sifon umyvadlovy chrom DN 40</t>
  </si>
  <si>
    <t>2061740222</t>
  </si>
  <si>
    <t>R72521-2510</t>
  </si>
  <si>
    <t>Mtž krytu sifonu k umyvadlu</t>
  </si>
  <si>
    <t>1269843053</t>
  </si>
  <si>
    <t>64297247</t>
  </si>
  <si>
    <t>Kryt sifonu umyvadla</t>
  </si>
  <si>
    <t>1530840784</t>
  </si>
  <si>
    <t>C99872-5101</t>
  </si>
  <si>
    <t>Zařiz předm přesun hmot výška -6m</t>
  </si>
  <si>
    <t>-1159163215</t>
  </si>
  <si>
    <t>VRN</t>
  </si>
  <si>
    <t>C0942</t>
  </si>
  <si>
    <t>VRN HSV - zařízení staveniště  2,3%</t>
  </si>
  <si>
    <t>TKč</t>
  </si>
  <si>
    <t>1024</t>
  </si>
  <si>
    <t>-1481581775</t>
  </si>
  <si>
    <t>C0941/01</t>
  </si>
  <si>
    <t>Vrn HSV - zednické výpomoce</t>
  </si>
  <si>
    <t>kpl</t>
  </si>
  <si>
    <t>-1688802808</t>
  </si>
  <si>
    <t>003 - Vytápění</t>
  </si>
  <si>
    <t xml:space="preserve">D1 - Demontáže </t>
  </si>
  <si>
    <t xml:space="preserve">D2 - Rozvody potrubí </t>
  </si>
  <si>
    <t xml:space="preserve">D3 - Armatury </t>
  </si>
  <si>
    <t>D4 - Otopná tělesa</t>
  </si>
  <si>
    <t>D5 - Nátěry</t>
  </si>
  <si>
    <t>D6 - Tepelné izolace</t>
  </si>
  <si>
    <t>D7 - Doplňkové konstrukce a práce</t>
  </si>
  <si>
    <t>D1</t>
  </si>
  <si>
    <t xml:space="preserve">Demontáže </t>
  </si>
  <si>
    <t>Pol1</t>
  </si>
  <si>
    <t>Demontáž článkových litinových otopných těles , 36 článků typu 500/150 , otopná plocha celkem 7,56 m2</t>
  </si>
  <si>
    <t>2102950575</t>
  </si>
  <si>
    <t>Pol10</t>
  </si>
  <si>
    <t>Demontáž ostatní (vypuštění otopné vody apod.)</t>
  </si>
  <si>
    <t>357099471</t>
  </si>
  <si>
    <t>Pol2</t>
  </si>
  <si>
    <t>Demontáž článkových litinových otopných těles , 30 článků typu 1000/160 , otopná plocha celkem 11,7 m2</t>
  </si>
  <si>
    <t>1629194433</t>
  </si>
  <si>
    <t>Pol3</t>
  </si>
  <si>
    <t>Demontáž konzol pro uchycení článkových litinových otopných těles</t>
  </si>
  <si>
    <t>325159532</t>
  </si>
  <si>
    <t>Pol4</t>
  </si>
  <si>
    <t>Demontáž armatur se 2 závity  G 3/4"</t>
  </si>
  <si>
    <t>1307175192</t>
  </si>
  <si>
    <t>Pol5</t>
  </si>
  <si>
    <t>Demontáž ocelového potrubí do DN 32</t>
  </si>
  <si>
    <t>177828963</t>
  </si>
  <si>
    <t>Pol6</t>
  </si>
  <si>
    <t>Demontáž ocelového potrubí do DN 50</t>
  </si>
  <si>
    <t>2123710724</t>
  </si>
  <si>
    <t>Pol7</t>
  </si>
  <si>
    <t>Demontáž ocelového potrubí do DN 100</t>
  </si>
  <si>
    <t>-800816616</t>
  </si>
  <si>
    <t>Pol8</t>
  </si>
  <si>
    <t>Odstranění tepelné izolace s AL kašírováním</t>
  </si>
  <si>
    <t>-1955824965</t>
  </si>
  <si>
    <t>Pol9</t>
  </si>
  <si>
    <t>Odstranění konzol ocelového potrubí</t>
  </si>
  <si>
    <t>628254570</t>
  </si>
  <si>
    <t>D2</t>
  </si>
  <si>
    <t xml:space="preserve">Rozvody potrubí </t>
  </si>
  <si>
    <t>Pol11</t>
  </si>
  <si>
    <t>Měděné potrubí (tvrdá měď)  18 × 1,0  mm</t>
  </si>
  <si>
    <t>-474795600</t>
  </si>
  <si>
    <t>Pol12</t>
  </si>
  <si>
    <t>Cu tvarovky (kolena , přechody , redukce apod.)</t>
  </si>
  <si>
    <t>1715349081</t>
  </si>
  <si>
    <t>Pol13</t>
  </si>
  <si>
    <t>Ocelové potrubí závitové - DN 50</t>
  </si>
  <si>
    <t>-1754541755</t>
  </si>
  <si>
    <t>Pol14</t>
  </si>
  <si>
    <t>Ocelové potrubí hladké - průměr 108/4,0</t>
  </si>
  <si>
    <t>1481826119</t>
  </si>
  <si>
    <t>Pol15</t>
  </si>
  <si>
    <t>Ocelové tvarovky (kolena , přechody , redukce apod.)</t>
  </si>
  <si>
    <t>-5524209</t>
  </si>
  <si>
    <t>Pol16</t>
  </si>
  <si>
    <t>Napojení na stávající potrubí ÚT - Cu 18/DN 20 (včetně návarku nebo zhotovení závitu ve stáv. potrubí)</t>
  </si>
  <si>
    <t>-1999548456</t>
  </si>
  <si>
    <t>Pol17</t>
  </si>
  <si>
    <t>Napojení na stávající potrubí ÚT - Cu 18/závit 3/4</t>
  </si>
  <si>
    <t>1849089785</t>
  </si>
  <si>
    <t>Pol18</t>
  </si>
  <si>
    <t>Napojení na stávající potrubí ÚT - DN 50/příruba DN 50</t>
  </si>
  <si>
    <t>-1546149532</t>
  </si>
  <si>
    <t>Pol19</t>
  </si>
  <si>
    <t>Napojení na stávající potrubí ÚT - DN 100/DN 100 (napojení navařením)</t>
  </si>
  <si>
    <t>-691480915</t>
  </si>
  <si>
    <t>Pol20</t>
  </si>
  <si>
    <t>Zaslepení ocel. potrubí zavařením</t>
  </si>
  <si>
    <t>2032526907</t>
  </si>
  <si>
    <t>D3</t>
  </si>
  <si>
    <t xml:space="preserve">Armatury </t>
  </si>
  <si>
    <t>Pol21</t>
  </si>
  <si>
    <t>Termostatický ventil přímý , dvouregulační  1/2" - Ek  , přednastavitelná hodnoty kv , materiál niklovaná mosaz , PN 10</t>
  </si>
  <si>
    <t>1080014631</t>
  </si>
  <si>
    <t>Pol22</t>
  </si>
  <si>
    <t>Regulační šroubení  přímé 1/2" - Ek , materiál niklovaná mosaz , PN 10</t>
  </si>
  <si>
    <t>1893217054</t>
  </si>
  <si>
    <t>Pol23</t>
  </si>
  <si>
    <t>Svěrné šroubení  Ek - 18x1 , materiál mosaz , PN 10</t>
  </si>
  <si>
    <t>1858213585</t>
  </si>
  <si>
    <t>Pol24</t>
  </si>
  <si>
    <t>Termostatická hlavice  - kapalinová , plastová hlava - mosazná matice , M 30x1,5 , rozsah 6,5÷28°C , s možností aretace na požadovanou teplotu</t>
  </si>
  <si>
    <t>-1972880681</t>
  </si>
  <si>
    <t>Pol25</t>
  </si>
  <si>
    <t>Objímka proti zcizení na M 30x1,5</t>
  </si>
  <si>
    <t>1915610602</t>
  </si>
  <si>
    <t>Pol26</t>
  </si>
  <si>
    <t>Mezipřírubová uzavírací klapka ,  DN 100 , PN 16 , disk poniklovaná  litina</t>
  </si>
  <si>
    <t>450782168</t>
  </si>
  <si>
    <t>Pol27</t>
  </si>
  <si>
    <t>Vypouštěcí kulový kohout s páčkou - G 1/2" , vnější závit , PN 10</t>
  </si>
  <si>
    <t>-1404654358</t>
  </si>
  <si>
    <t>Pol28</t>
  </si>
  <si>
    <t>Vypouštěcí kulový kohout s páčkou - G 3/4" , vnější závit , PN 10</t>
  </si>
  <si>
    <t>1273690277</t>
  </si>
  <si>
    <t>Pol29</t>
  </si>
  <si>
    <t>Ostatní drobný montážní nespecifikovaný materiál (příruby , vsuvky , redukce apod.)</t>
  </si>
  <si>
    <t>-404421858</t>
  </si>
  <si>
    <t>D4</t>
  </si>
  <si>
    <t>Otopná tělesa</t>
  </si>
  <si>
    <t>Pol30</t>
  </si>
  <si>
    <t>Ocelové deskové těleso typ KLASIK 22 K 500/1400 (odstín: bílá RAL 9016) , výška 500 mm , hloubka 100 mm , délka 1400 mm , výkon 2033 W dle normy EN 442 ΔT 50 (75/65/20°C)</t>
  </si>
  <si>
    <t>-1105547058</t>
  </si>
  <si>
    <t>D5</t>
  </si>
  <si>
    <t>Nátěry</t>
  </si>
  <si>
    <t>783 42 4340</t>
  </si>
  <si>
    <t>Nátěry syntetické potrubí do DN 50 - dvojnásobný s 1× emailováním</t>
  </si>
  <si>
    <t>-539670932</t>
  </si>
  <si>
    <t>783 42 4740</t>
  </si>
  <si>
    <t>Nátěry syntetické potrubí do DN 50 - základní</t>
  </si>
  <si>
    <t>-1408828529</t>
  </si>
  <si>
    <t>783 42 5740</t>
  </si>
  <si>
    <t>Nátěry syntetické potrubí do DN 100 - základní</t>
  </si>
  <si>
    <t>776780963</t>
  </si>
  <si>
    <t>D6</t>
  </si>
  <si>
    <t>Tepelné izolace</t>
  </si>
  <si>
    <t>Pol31</t>
  </si>
  <si>
    <t>Potrubní izolační pouzdro z kamenné vlny s polepem hliníkovou fólií vyztuženou skleněnou mřížkou , vnitřní průměr 60 mm , tloušťka izolace 40 mm , λ10 = 0,033 W.m-1.K-1 , nehořlavost A2L-s1,d0 , na podélném spoji opatřené přesahem fólie se samolepicí pásk</t>
  </si>
  <si>
    <t>330205801</t>
  </si>
  <si>
    <t>Pol32</t>
  </si>
  <si>
    <t>Potrubní izolační pouzdro z kamenné vlny s polepem hliníkovou fólií vyztuženou skleněnou mřížkou , vnitřní průměr 108 mm , tloušťka izolace 30 mm , λ10 = 0,033 W.m-1.K-1 , nehořlavost A2L-s1,d0 , na podélném spoji opatřené přesahem fólie se samolepicí pás</t>
  </si>
  <si>
    <t>-1527577523</t>
  </si>
  <si>
    <t>Pol33</t>
  </si>
  <si>
    <t>Potrubní izolační pouzdro z kamenné vlny s polepem hliníkovou fólií vyztuženou skleněnou mřížkou , vnitřní průměr 108 mm , tloušťka izolace 40 mm , λ10 = 0,033 W.m-1.K-1 , nehořlavost A2L-s1,d0 , na podélném spoji opatřené přesahem fólie se samolepicí pás</t>
  </si>
  <si>
    <t>1881217776</t>
  </si>
  <si>
    <t>Pol34</t>
  </si>
  <si>
    <t>stříbrná lepící  páska</t>
  </si>
  <si>
    <t>1548629240</t>
  </si>
  <si>
    <t>D7</t>
  </si>
  <si>
    <t>Doplňkové konstrukce a práce</t>
  </si>
  <si>
    <t>Pol35</t>
  </si>
  <si>
    <t>Zhotovení konzol a závěsů včetně materiálu</t>
  </si>
  <si>
    <t>1698774363</t>
  </si>
  <si>
    <t>Pol36</t>
  </si>
  <si>
    <t>Motáž konzol a závěsů</t>
  </si>
  <si>
    <t>-1944560457</t>
  </si>
  <si>
    <t>Pol37</t>
  </si>
  <si>
    <t>Přesun hmot pro ústřední vytápění</t>
  </si>
  <si>
    <t>-873047238</t>
  </si>
  <si>
    <t>Pol38</t>
  </si>
  <si>
    <t>Topná a tlaková zkouška</t>
  </si>
  <si>
    <t>-1160267465</t>
  </si>
  <si>
    <t>Pol39</t>
  </si>
  <si>
    <t>Stavební přípomocné práce (začištění po dmtz stáv. konzol)</t>
  </si>
  <si>
    <t>-1469258775</t>
  </si>
  <si>
    <t>Pol40</t>
  </si>
  <si>
    <t>Mimostaveništní doprava</t>
  </si>
  <si>
    <t>-677407421</t>
  </si>
  <si>
    <t>004.1 - Elektroinstalace -1.pp</t>
  </si>
  <si>
    <t xml:space="preserve">    741 - Elektroinstalace - silnoproud</t>
  </si>
  <si>
    <t xml:space="preserve">    742 - Elektroinstalace - slaboproud</t>
  </si>
  <si>
    <t>HZS - Hodinové zúčtovací sazby</t>
  </si>
  <si>
    <t>741</t>
  </si>
  <si>
    <t>Elektroinstalace - silnoproud</t>
  </si>
  <si>
    <t>741110041</t>
  </si>
  <si>
    <t>Montáž trubek elektroinstalačních s nasunutím nebo našroubováním do krabic plastových ohebných, uložených pevně, vnější Ø přes 11 do 23 mm</t>
  </si>
  <si>
    <t>1600052800</t>
  </si>
  <si>
    <t>34571063</t>
  </si>
  <si>
    <t>trubka elektroinstalační ohebná z PVC (ČSN) 2323</t>
  </si>
  <si>
    <t>-332158267</t>
  </si>
  <si>
    <t>40*1,05 "Přepočtené koeficientem množství</t>
  </si>
  <si>
    <t>741110511</t>
  </si>
  <si>
    <t>Montáž lišt a kanálků elektroinstalačních se spojkami, ohyby a rohy a s nasunutím do krabic vkládacích s víčkem, šířky do 60 mm</t>
  </si>
  <si>
    <t>-2051077969</t>
  </si>
  <si>
    <t>34571015</t>
  </si>
  <si>
    <t>lišta elektroinstalační hranatá bezhalogenová 40x20mm</t>
  </si>
  <si>
    <t>1846641159</t>
  </si>
  <si>
    <t>200*1,05 "Přepočtené koeficientem množství</t>
  </si>
  <si>
    <t>741110512</t>
  </si>
  <si>
    <t>Montáž lišt a kanálků elektroinstalačních se spojkami, ohyby a rohy a s nasunutím do krabic vkládacích s víčkem, šířky do přes 60 do 120 mm</t>
  </si>
  <si>
    <t>1574603744</t>
  </si>
  <si>
    <t>34571219</t>
  </si>
  <si>
    <t>kanál elektroinstalační hranatý PVC 100x60mm</t>
  </si>
  <si>
    <t>1910450608</t>
  </si>
  <si>
    <t>36*1,05 "Přepočtené koeficientem množství</t>
  </si>
  <si>
    <t>1182041</t>
  </si>
  <si>
    <t>KRYT EKE 100X60 KONCOVY 8551 HB</t>
  </si>
  <si>
    <t>-1102952452</t>
  </si>
  <si>
    <t>1218577</t>
  </si>
  <si>
    <t>KRYT EKE 100X60 SPOJOVACI 8552 HB</t>
  </si>
  <si>
    <t>506393624</t>
  </si>
  <si>
    <t>1182040</t>
  </si>
  <si>
    <t>KRYT EKE 100X60 OHYBOVY 8553 HB</t>
  </si>
  <si>
    <t>137841865</t>
  </si>
  <si>
    <t>1181996</t>
  </si>
  <si>
    <t>KRYT EKE 100X60 ODBOCNY 8554 HB</t>
  </si>
  <si>
    <t>2085154633</t>
  </si>
  <si>
    <t>1218578</t>
  </si>
  <si>
    <t>KRYT EKE 100X60 ROH VNITRNI 8555 HB</t>
  </si>
  <si>
    <t>-1333686488</t>
  </si>
  <si>
    <t>1218579</t>
  </si>
  <si>
    <t>KRYT EKE 100X60 ROH VNEJSI 8556 HB</t>
  </si>
  <si>
    <t>-713782125</t>
  </si>
  <si>
    <t>741112061</t>
  </si>
  <si>
    <t>Montáž krabic elektroinstalačních bez napojení na trubky a lišty, demontáže a montáže víčka a přístroje přístrojových zapuštěných plastových kruhových do zdiva</t>
  </si>
  <si>
    <t>1431829669</t>
  </si>
  <si>
    <t>34571450</t>
  </si>
  <si>
    <t>krabice pod omítku PVC přístrojová kruhová D 70mm</t>
  </si>
  <si>
    <t>1342735040</t>
  </si>
  <si>
    <t>741112101</t>
  </si>
  <si>
    <t>Montáž krabic elektroinstalačních bez napojení na trubky a lišty, demontáže a montáže víčka a přístroje rozvodek se zapojením vodičů na svorkovnici zapuštěných plastových kruhových do zdiva</t>
  </si>
  <si>
    <t>1442046801</t>
  </si>
  <si>
    <t>34571521</t>
  </si>
  <si>
    <t>krabice pod omítku PVC odbočná kruhová D 70mm s víčkem a svorkovnicí</t>
  </si>
  <si>
    <t>-1184356520</t>
  </si>
  <si>
    <t>741122011</t>
  </si>
  <si>
    <t>Montáž kabel Cu bez ukončení uložený pod omítku plný kulatý 2x1,5 až 2,5 mm2 (např. CYKY) - pro magnety a sirény EPH</t>
  </si>
  <si>
    <t>102267999</t>
  </si>
  <si>
    <t>34111324</t>
  </si>
  <si>
    <t>kabel silový oheň retardující bezhalogenový s funkční schopností při požáru 180min a P60-R třída reakce na oheň B2cas1d0 jádro Cu 0,6/1kV (1-CXKH-V) 2x1,5mm2</t>
  </si>
  <si>
    <t>-2057537411</t>
  </si>
  <si>
    <t>140*1,15 "Přepočtené koeficientem množství</t>
  </si>
  <si>
    <t>741122015</t>
  </si>
  <si>
    <t>Montáž kabelů měděných bez ukončení uložených pod omítku plných kulatých (např. CYKY), počtu a průřezu žil 3x1,5 mm2</t>
  </si>
  <si>
    <t>898158243</t>
  </si>
  <si>
    <t>34111030</t>
  </si>
  <si>
    <t>kabel instalační jádro Cu plné izolace PVC plášť PVC 450/750V (CYKY) 3x1,5mm2</t>
  </si>
  <si>
    <t>1862226161</t>
  </si>
  <si>
    <t>1100*1,15 "Přepočtené koeficientem množství</t>
  </si>
  <si>
    <t>34111123</t>
  </si>
  <si>
    <t>kabel silový oheň retardující bezhalogenový bez funkční schopnosti při požáru třída reakce na oheň B2cas1d1a1 jádro Cu 0,6/1kV (1-CXKH-R B2) 3x1,5mm2</t>
  </si>
  <si>
    <t>-2136271459</t>
  </si>
  <si>
    <t>160*1,15 "Přepočtené koeficientem množství</t>
  </si>
  <si>
    <t>741122016</t>
  </si>
  <si>
    <t>Montáž kabelů měděných bez ukončení uložených pod omítku plných kulatých (např. CYKY), počtu a průřezu žil 3x2,5 až 6 mm2</t>
  </si>
  <si>
    <t>188936746</t>
  </si>
  <si>
    <t>34111036</t>
  </si>
  <si>
    <t>kabel instalační jádro Cu plné izolace PVC plášť PVC 450/750V (CYKY) 3x2,5mm2</t>
  </si>
  <si>
    <t>-678866984</t>
  </si>
  <si>
    <t>320*1,15 "Přepočtené koeficientem množství</t>
  </si>
  <si>
    <t>741122031</t>
  </si>
  <si>
    <t>Montáž kabelů měděných bez ukončení uložených pod omítku plných kulatých (např. CYKY), počtu a průřezu žil 5x1,5 až 2,5 mm2</t>
  </si>
  <si>
    <t>290882002</t>
  </si>
  <si>
    <t>34111094</t>
  </si>
  <si>
    <t>kabel instalační jádro Cu plné izolace PVC plášť PVC 450/750V (CYKY) 5x2,5mm2</t>
  </si>
  <si>
    <t>-2005325028</t>
  </si>
  <si>
    <t>15*1,15 "Přepočtené koeficientem množství</t>
  </si>
  <si>
    <t>34111090</t>
  </si>
  <si>
    <t>kabel instalační jádro Cu plné izolace PVC plášť PVC 450/750V (CYKY) 5x1,5mm2</t>
  </si>
  <si>
    <t>-1805965768</t>
  </si>
  <si>
    <t>110*1,15 "Přepočtené koeficientem množství</t>
  </si>
  <si>
    <t>34111162</t>
  </si>
  <si>
    <t>kabel silový oheň retardující bezhalogenový bez funkční schopnosti při požáru třída reakce na oheň B2cas1d1a1 jádro Cu 0,6/1kV (1-CXKH-R B2) 5x1,5mm2</t>
  </si>
  <si>
    <t>266851609</t>
  </si>
  <si>
    <t>100*1,15 "Přepočtené koeficientem množství</t>
  </si>
  <si>
    <t>741130001</t>
  </si>
  <si>
    <t>Ukončení vodičů izolovaných s označením a zapojením v rozváděči nebo na přístroji, průřezu žíly do 2,5 mm2</t>
  </si>
  <si>
    <t>1658113725</t>
  </si>
  <si>
    <t>741130006</t>
  </si>
  <si>
    <t>Ukončení vodičů izolovaných s označením a zapojením v rozváděči nebo na přístroji, průřezu žíly do 16 mm2</t>
  </si>
  <si>
    <t>-1159261355</t>
  </si>
  <si>
    <t>741210002</t>
  </si>
  <si>
    <t>Montáž rozvodnic oceloplechových nebo plastových bez zapojení vodičů běžných, hmotnosti do 50 kg</t>
  </si>
  <si>
    <t>-2054881494</t>
  </si>
  <si>
    <t>RMAT0001</t>
  </si>
  <si>
    <t>Rozvaděč RS-1pp - EI30 DP1-S vč. náplně a montáže</t>
  </si>
  <si>
    <t>1376596877</t>
  </si>
  <si>
    <t>741310101</t>
  </si>
  <si>
    <t>Montáž spínačů jedno nebo dvoupólových polozapuštěných nebo zapuštěných se zapojením vodičů bezšroubové připojení spínačů, řazení 1-jednopólových</t>
  </si>
  <si>
    <t>1041928920</t>
  </si>
  <si>
    <t>34539010</t>
  </si>
  <si>
    <t>přístroj spínače jednopólového, řazení 1, 1So bezšroubové svorky</t>
  </si>
  <si>
    <t>2142763383</t>
  </si>
  <si>
    <t>34539049</t>
  </si>
  <si>
    <t>kryt spínače jednoduchý</t>
  </si>
  <si>
    <t>-555306834</t>
  </si>
  <si>
    <t>34539059</t>
  </si>
  <si>
    <t>rámeček jednonásobný</t>
  </si>
  <si>
    <t>2009651581</t>
  </si>
  <si>
    <t>741310121</t>
  </si>
  <si>
    <t>Montáž spínačů jedno nebo dvoupólových polozapuštěných nebo zapuštěných se zapojením vodičů bezšroubové připojení přepínačů, řazení 5-sériových</t>
  </si>
  <si>
    <t>-1225398069</t>
  </si>
  <si>
    <t>34539012</t>
  </si>
  <si>
    <t>přístroj přepínače sériového, řazení 5 bezšroubové svorky</t>
  </si>
  <si>
    <t>-174904578</t>
  </si>
  <si>
    <t>34539050</t>
  </si>
  <si>
    <t>kryt spínače dělený</t>
  </si>
  <si>
    <t>-950254861</t>
  </si>
  <si>
    <t>-54749812</t>
  </si>
  <si>
    <t>741311004</t>
  </si>
  <si>
    <t>Montáž spínačů speciálních se zapojením vodičů čidla pohybu nástěnného</t>
  </si>
  <si>
    <t>471300791</t>
  </si>
  <si>
    <t>40461058</t>
  </si>
  <si>
    <t>čidlo pohybové a prezenční stropní 360°</t>
  </si>
  <si>
    <t>1926663032</t>
  </si>
  <si>
    <t>741313004</t>
  </si>
  <si>
    <t>Montáž zásuvek domovních se zapojením vodičů bezšroubové připojení polozapuštěných nebo zapuštěných 10/16 A, provedení 2x (2P + PE) dvojnásobná šikmá</t>
  </si>
  <si>
    <t>265817438</t>
  </si>
  <si>
    <t>34555242</t>
  </si>
  <si>
    <t>zásuvka zápustná dvojnásobná, šikmá, s clonkami, bezšroubové svorky</t>
  </si>
  <si>
    <t>794718574</t>
  </si>
  <si>
    <t>741313151</t>
  </si>
  <si>
    <t>Montáž zásuvek průmyslových se zapojením vodičů spojovacích, provedení IP 44 3P+N+PE 16 A</t>
  </si>
  <si>
    <t>1919373226</t>
  </si>
  <si>
    <t>35811324</t>
  </si>
  <si>
    <t>zásuvka spojovací 16A - 5pól, řazení 3P+N+PE IP44, šroubové svorky</t>
  </si>
  <si>
    <t>1709847810</t>
  </si>
  <si>
    <t>741372021</t>
  </si>
  <si>
    <t>Montáž svítidel s integrovaným zdrojem LED se zapojením vodičů interiérových přisazených nástěnných hranatých nebo kruhových, plochy do 0,09 m2</t>
  </si>
  <si>
    <t>1490200343</t>
  </si>
  <si>
    <t>RMAT0007</t>
  </si>
  <si>
    <t>-666133171</t>
  </si>
  <si>
    <t>741372062</t>
  </si>
  <si>
    <t>Montáž svítidel s integrovaným zdrojem LED se zapojením vodičů interiérových přisazených stropních hranatých nebo kruhových, plochy přes 0,09 do 0,36 m2</t>
  </si>
  <si>
    <t>-1110722702</t>
  </si>
  <si>
    <t>RMAT0002</t>
  </si>
  <si>
    <t>1832414535</t>
  </si>
  <si>
    <t>RMAT0003</t>
  </si>
  <si>
    <t>2116820490</t>
  </si>
  <si>
    <t>RMAT0004</t>
  </si>
  <si>
    <t>324846437</t>
  </si>
  <si>
    <t>741372154</t>
  </si>
  <si>
    <t>Montáž svítidel s integrovaným zdrojem LED se zapojením vodičů průmyslových přisazených stropních</t>
  </si>
  <si>
    <t>518536051</t>
  </si>
  <si>
    <t>RMAT0005</t>
  </si>
  <si>
    <t>453678828</t>
  </si>
  <si>
    <t>RMAT0006</t>
  </si>
  <si>
    <t>-338517116</t>
  </si>
  <si>
    <t>741810003</t>
  </si>
  <si>
    <t>Zkoušky a prohlídky elektrických rozvodů a zařízení celková prohlídka a vyhotovení revizní zprávy pro objem montážních prací přes 500 do 1000 tis. Kč</t>
  </si>
  <si>
    <t>1005841703</t>
  </si>
  <si>
    <t>741920331</t>
  </si>
  <si>
    <t>Protipožární ucpávky svazků kabelů prostup stěnou tloušťky 100 mm tmelem, požární odolnost EI 90 při 60% zaplnění prostupu kabely průměr prostupu 90 mm</t>
  </si>
  <si>
    <t>-1162764806</t>
  </si>
  <si>
    <t>998741101</t>
  </si>
  <si>
    <t>Přesun hmot pro silnoproud stanovený z hmotnosti přesunovaného materiálu vodorovná dopravní vzdálenost do 50 m základní v objektech výšky do 6 m</t>
  </si>
  <si>
    <t>1064744573</t>
  </si>
  <si>
    <t>RMONT0001</t>
  </si>
  <si>
    <t>Zřízení SDK zákrytu prokabeláže v CHUC s požární odolností EI45, profil, desky, spoj. Materiál, tmelení začištěná výmalba</t>
  </si>
  <si>
    <t>-821628672</t>
  </si>
  <si>
    <t>RMAT0008</t>
  </si>
  <si>
    <t>materiál pro SDK zákr.profily, desky, tmel, spoj.m.</t>
  </si>
  <si>
    <t>1582157158</t>
  </si>
  <si>
    <t>742</t>
  </si>
  <si>
    <t>Elektroinstalace - slaboproud</t>
  </si>
  <si>
    <t>742110041</t>
  </si>
  <si>
    <t>Montáž lišt elektroinstalačních vkládacích</t>
  </si>
  <si>
    <t>-1206955414</t>
  </si>
  <si>
    <t>34571008</t>
  </si>
  <si>
    <t>lišta elektroinstalační hranatá PVC 40x40mm</t>
  </si>
  <si>
    <t>-1494597724</t>
  </si>
  <si>
    <t>60*1,05 "Přepočtené koeficientem množství</t>
  </si>
  <si>
    <t>34571007</t>
  </si>
  <si>
    <t>lišta elektroinstalační hranatá PVC 40x20mm</t>
  </si>
  <si>
    <t>2068381251</t>
  </si>
  <si>
    <t>150*1,05 "Přepočtené koeficientem množství</t>
  </si>
  <si>
    <t>742121001</t>
  </si>
  <si>
    <t>Montáž kabelů sdělovacích pro vnitřní rozvody počtu žil do 15</t>
  </si>
  <si>
    <t>-752787630</t>
  </si>
  <si>
    <t>34121233</t>
  </si>
  <si>
    <t>kabel sdělovací stíněný laminovanou Al fólií s příložným Cu drátem jádro Cu plné izolace PVC plášť PVC 300V (J-Y(St)Y…Lg) 2x2x0,8mm2</t>
  </si>
  <si>
    <t>1700398788</t>
  </si>
  <si>
    <t>200*1,2 "Přepočtené koeficientem množství</t>
  </si>
  <si>
    <t>742000R</t>
  </si>
  <si>
    <t>Kabelová příchytka pro kabel do12mm dvojitá s funční schopností, šroubu, hmoždinka VČ. MONTÁŽE</t>
  </si>
  <si>
    <t>481689037</t>
  </si>
  <si>
    <t>742210001R</t>
  </si>
  <si>
    <t>Montáž ústředny EPH jednokruhové, včetně vybavení a GSM</t>
  </si>
  <si>
    <t>-241734906</t>
  </si>
  <si>
    <t>59081400R</t>
  </si>
  <si>
    <t>ústředna EPH adresná analogová s adresovatelnou kruhovou linku pro 64 adresovatelných zařízení, včetně zdroje a bateri, GSM komunikátoru</t>
  </si>
  <si>
    <t>-1641654768</t>
  </si>
  <si>
    <t>742210031</t>
  </si>
  <si>
    <t>Montáž zdroje napájecího pro ústřednu EPS dle EN54-4</t>
  </si>
  <si>
    <t>-1066505074</t>
  </si>
  <si>
    <t>40463100</t>
  </si>
  <si>
    <t>zdroj spínaný 24V/1,5A, certifikovaný dle EN54-4, plechový kryt, max. připojitelné Aku2x18 Ah</t>
  </si>
  <si>
    <t>359879133</t>
  </si>
  <si>
    <t>742210128</t>
  </si>
  <si>
    <t>Montáž hlásiče plamene</t>
  </si>
  <si>
    <t>1420146011</t>
  </si>
  <si>
    <t>59081362R</t>
  </si>
  <si>
    <t>hlásič optokouřový, adresný, kryt standard</t>
  </si>
  <si>
    <t>1367125491</t>
  </si>
  <si>
    <t>742210151</t>
  </si>
  <si>
    <t>Montáž hlásiče tlačítkového se sklíčkem</t>
  </si>
  <si>
    <t>8021083</t>
  </si>
  <si>
    <t>59081452</t>
  </si>
  <si>
    <t>hlásič adresný tlačítkový červený, prolamovací plast</t>
  </si>
  <si>
    <t>-179657849</t>
  </si>
  <si>
    <t>742210231</t>
  </si>
  <si>
    <t>Montáž magnetu přídržného s tlačítkem</t>
  </si>
  <si>
    <t>1903892384</t>
  </si>
  <si>
    <t>59081304</t>
  </si>
  <si>
    <t>magnet přídržný, 80 kg, s tlačítkem, kotva s kloubem</t>
  </si>
  <si>
    <t>345905534</t>
  </si>
  <si>
    <t>742210261</t>
  </si>
  <si>
    <t>Montáž světelných nebo zvukových prvků EPS sirény nebo majáku nebo signalizace</t>
  </si>
  <si>
    <t>-1378852543</t>
  </si>
  <si>
    <t>59081500</t>
  </si>
  <si>
    <t>siréna konvenční 9-30V, 90dB</t>
  </si>
  <si>
    <t>-464948185</t>
  </si>
  <si>
    <t>742210503R</t>
  </si>
  <si>
    <t>Programování systému EPH a adresace prvků</t>
  </si>
  <si>
    <t>-1692727700</t>
  </si>
  <si>
    <t>742210521R</t>
  </si>
  <si>
    <t>Zkoušky a revize EPH zkoušky koordinační funkční EPS</t>
  </si>
  <si>
    <t>-533820347</t>
  </si>
  <si>
    <t>998742101</t>
  </si>
  <si>
    <t>Přesun hmot pro slaboproud stanovený z hmotnosti přesunovaného materiálu vodorovná dopravní vzdálenost do 50 m základní v objektech výšky do 6 m</t>
  </si>
  <si>
    <t>373787323</t>
  </si>
  <si>
    <t>HZS</t>
  </si>
  <si>
    <t>Hodinové zúčtovací sazby</t>
  </si>
  <si>
    <t>HZS2231</t>
  </si>
  <si>
    <t>Hodinová zúčtovací sazba elektrikář (demontáže)</t>
  </si>
  <si>
    <t>262144</t>
  </si>
  <si>
    <t>-42591750</t>
  </si>
  <si>
    <t>HZS2491</t>
  </si>
  <si>
    <t>Hodinové zúčtovací sazby profesí PSV zednické výpomoci a pomocné práce PSV dělník zednických výpomocí</t>
  </si>
  <si>
    <t>970080291</t>
  </si>
  <si>
    <t>004.2 - Přeložka nn vedení</t>
  </si>
  <si>
    <t xml:space="preserve">    21-M - Elektromontáže</t>
  </si>
  <si>
    <t>21-M</t>
  </si>
  <si>
    <t>Elektromontáže</t>
  </si>
  <si>
    <t>21000001R</t>
  </si>
  <si>
    <t>Náklady na přeložku nn vedení (provede ČEZ)</t>
  </si>
  <si>
    <t>1338435151</t>
  </si>
  <si>
    <t>004.3 - Elektroinstalace -1.np a 2.np</t>
  </si>
  <si>
    <t>-1198490627</t>
  </si>
  <si>
    <t>68558032</t>
  </si>
  <si>
    <t>25*1,05 "Přepočtené koeficientem množství</t>
  </si>
  <si>
    <t>103970965</t>
  </si>
  <si>
    <t>1824037556</t>
  </si>
  <si>
    <t>46*1,05 "Přepočtené koeficientem množství</t>
  </si>
  <si>
    <t>10.063.858</t>
  </si>
  <si>
    <t>KOPOS Krabice KP EKE do kanálu</t>
  </si>
  <si>
    <t>-1322081929</t>
  </si>
  <si>
    <t>-398737268</t>
  </si>
  <si>
    <t>-1510492868</t>
  </si>
  <si>
    <t>-2031888846</t>
  </si>
  <si>
    <t>245433425</t>
  </si>
  <si>
    <t>1792802762</t>
  </si>
  <si>
    <t>-1467123427</t>
  </si>
  <si>
    <t>10.075.057</t>
  </si>
  <si>
    <t>KOPOS Kanál SK 40x20 stínící, délka 2m</t>
  </si>
  <si>
    <t>447150772</t>
  </si>
  <si>
    <t>1148661</t>
  </si>
  <si>
    <t>PODLOZKA EKE 100X60 KRYCI 8550-12 HB</t>
  </si>
  <si>
    <t>2114564209</t>
  </si>
  <si>
    <t>10.076.307</t>
  </si>
  <si>
    <t>KOPOS Lanko PLSK propojovací</t>
  </si>
  <si>
    <t>1925878390</t>
  </si>
  <si>
    <t>-121869398</t>
  </si>
  <si>
    <t>1289000623</t>
  </si>
  <si>
    <t>-1232688306</t>
  </si>
  <si>
    <t>-1746189332</t>
  </si>
  <si>
    <t>1268475040</t>
  </si>
  <si>
    <t>1437723379</t>
  </si>
  <si>
    <t>35 "O"</t>
  </si>
  <si>
    <t>205 "J"</t>
  </si>
  <si>
    <t>240*1,15 "Přepočtené koeficientem množství</t>
  </si>
  <si>
    <t>-205423345</t>
  </si>
  <si>
    <t>1133358819</t>
  </si>
  <si>
    <t>-937813486</t>
  </si>
  <si>
    <t>1891473571</t>
  </si>
  <si>
    <t>40*1,15 "Přepočtené koeficientem množství</t>
  </si>
  <si>
    <t>-257817334</t>
  </si>
  <si>
    <t>-1235928319</t>
  </si>
  <si>
    <t>-1346779315</t>
  </si>
  <si>
    <t>-1550232026</t>
  </si>
  <si>
    <t>1204501196</t>
  </si>
  <si>
    <t>-722585304</t>
  </si>
  <si>
    <t>1212520108</t>
  </si>
  <si>
    <t>367934121</t>
  </si>
  <si>
    <t>1549260678</t>
  </si>
  <si>
    <t>1954461839</t>
  </si>
  <si>
    <t>-1465836811</t>
  </si>
  <si>
    <t>741313002</t>
  </si>
  <si>
    <t>Montáž zásuvek domovních se zapojením vodičů bezšroubové připojení polozapuštěných nebo zapuštěných 10/16 A, provedení 2P + PE dvojí zapojení pro průběžnou montáž</t>
  </si>
  <si>
    <t>1208626267</t>
  </si>
  <si>
    <t>34555241</t>
  </si>
  <si>
    <t>přístroj zásuvky zápustné jednonásobné, krytka s clonkami, bezšroubové svorky</t>
  </si>
  <si>
    <t>1515967732</t>
  </si>
  <si>
    <t>34539060</t>
  </si>
  <si>
    <t>rámeček dvojnásobný</t>
  </si>
  <si>
    <t>-779572734</t>
  </si>
  <si>
    <t>119355900</t>
  </si>
  <si>
    <t>841279540</t>
  </si>
  <si>
    <t>741320105</t>
  </si>
  <si>
    <t>Montáž jističů se zapojením vodičů jednopólových nn do 25 A ve skříni</t>
  </si>
  <si>
    <t>1931892751</t>
  </si>
  <si>
    <t>35822117</t>
  </si>
  <si>
    <t>jistič 1-pólový 10 A vypínací charakteristika C vypínací schopnost 10 kA</t>
  </si>
  <si>
    <t>2086240274</t>
  </si>
  <si>
    <t>741321003</t>
  </si>
  <si>
    <t>Montáž proudových chráničů se zapojením vodičů dvoupólových nn do 25 A ve skříni</t>
  </si>
  <si>
    <t>-1584748098</t>
  </si>
  <si>
    <t>ABB.2CSR275080R1165</t>
  </si>
  <si>
    <t>DS201 M B16 AC30</t>
  </si>
  <si>
    <t>-1654231805</t>
  </si>
  <si>
    <t>453637621</t>
  </si>
  <si>
    <t>-1117584513</t>
  </si>
  <si>
    <t>1219135053</t>
  </si>
  <si>
    <t>-669183931</t>
  </si>
  <si>
    <t>839618666</t>
  </si>
  <si>
    <t>741810002</t>
  </si>
  <si>
    <t>Zkoušky a prohlídky elektrických rozvodů a zařízení celková prohlídka a vyhotovení revizní zprávy pro objem montážních prací přes 100 do 500 tis. Kč</t>
  </si>
  <si>
    <t>-698693063</t>
  </si>
  <si>
    <t>1207129846</t>
  </si>
  <si>
    <t>-671440285</t>
  </si>
  <si>
    <t>-342287330</t>
  </si>
  <si>
    <t>698021804</t>
  </si>
  <si>
    <t>-710379593</t>
  </si>
  <si>
    <t>34571016</t>
  </si>
  <si>
    <t>lišta elektroinstalační hranatá bezhalogenová 40x40mm</t>
  </si>
  <si>
    <t>414629002</t>
  </si>
  <si>
    <t>34571014</t>
  </si>
  <si>
    <t>lišta elektroinstalační hranatá bezhalogenová 20x20mm</t>
  </si>
  <si>
    <t>-1225837158</t>
  </si>
  <si>
    <t>80*1,05 "Přepočtené koeficientem množství</t>
  </si>
  <si>
    <t>742124003</t>
  </si>
  <si>
    <t>Montáž kabelů datových FTP, UTP, STP pro vnitřní rozvody pevně</t>
  </si>
  <si>
    <t>-999826230</t>
  </si>
  <si>
    <t>Instalační kabel  CAT6 UTP LSOH Dca-s2,d2,a1 305m/box</t>
  </si>
  <si>
    <t>-1256981027</t>
  </si>
  <si>
    <t>850*1,2 "Přepočtené koeficientem množství</t>
  </si>
  <si>
    <t>RMONTSLB001</t>
  </si>
  <si>
    <t>Montáž - Propojovací USB 3.0 aktivní kabel 10m s napájecím zdrojem</t>
  </si>
  <si>
    <t>-579292292</t>
  </si>
  <si>
    <t>RMATSLB001</t>
  </si>
  <si>
    <t>Propojovací USB 3.0 aktivní kabel 10m s napájecím zdrojem</t>
  </si>
  <si>
    <t>-52728102</t>
  </si>
  <si>
    <t>RMONTSLB002</t>
  </si>
  <si>
    <t>Montáž - Propojovací kabel PremiumCord HDMI High Speed, verze 1.4, 10m</t>
  </si>
  <si>
    <t>-1246656168</t>
  </si>
  <si>
    <t>RMATSLB002</t>
  </si>
  <si>
    <t>Propojovací kabel PremiumCord HDMI High Speed, verze 1.4, 10m</t>
  </si>
  <si>
    <t>1445839564</t>
  </si>
  <si>
    <t>RMONTSLB004</t>
  </si>
  <si>
    <t>Montáž - Patch kabel CAT6 UTP PVC 1m snag-proof C6-114RD-0,5MB 1,5m</t>
  </si>
  <si>
    <t>56111064</t>
  </si>
  <si>
    <t>RMATSLB004</t>
  </si>
  <si>
    <t>Patch kabel CAT6 UTP PVC 1m snag-proof C6-114RD-0,5MB 1,5m</t>
  </si>
  <si>
    <t>-1949129756</t>
  </si>
  <si>
    <t>RMONTSLB005</t>
  </si>
  <si>
    <t>Zásuvka komunikační HDMI včetně rámečku pro montáž do kabelového žlabu  montáž do dodaného kabelového žlabu, včetně instal redukce, rámečku</t>
  </si>
  <si>
    <t>1617438717</t>
  </si>
  <si>
    <t>RMATSLB005</t>
  </si>
  <si>
    <t>-936928990</t>
  </si>
  <si>
    <t>RMONTSLB006</t>
  </si>
  <si>
    <t>Montáž - Zásuvka komunikační USB včetně rámečku pro montáž do kabelového žlabu montáž do dodaného kabelového žlabu, včetně instal redukce, rámečku</t>
  </si>
  <si>
    <t>357629916</t>
  </si>
  <si>
    <t>RMATSLB006</t>
  </si>
  <si>
    <t>Zásuvka komunikační USB včetně rámečku pro montáž do kabelového žlabu montáž do dodaného kabelového žlabu, včetně instal redukce, rámečku</t>
  </si>
  <si>
    <t>-1001255630</t>
  </si>
  <si>
    <t>RMONTSLB007</t>
  </si>
  <si>
    <t>Montáž - Sestava - zásuvka komunik  Jack 1x RJ45-8 Cat.6 doparap. Kanálu</t>
  </si>
  <si>
    <t>-1856875805</t>
  </si>
  <si>
    <t>RMATSLB007</t>
  </si>
  <si>
    <t>Sestava - zásuvka komunik Jack 1x RJ45-8 Cat.6 doparap. Kanálu</t>
  </si>
  <si>
    <t>630472443</t>
  </si>
  <si>
    <t>RMONTSLB008</t>
  </si>
  <si>
    <t>Montáž - Sestava - zásuvka komunik Jack 2x RJ45-8 Cat.6 doparap. Kanálu</t>
  </si>
  <si>
    <t>1451938263</t>
  </si>
  <si>
    <t>RMATSLB008</t>
  </si>
  <si>
    <t>Sestava - zásuvka komunik Jack 2x RJ45-8 Cat.6 doparap. Kanálu</t>
  </si>
  <si>
    <t>138362495</t>
  </si>
  <si>
    <t>RMONTSLB009</t>
  </si>
  <si>
    <t>Patch panel Solarix 24 x RJ45 CAT6 UTP 350 MHz černý 1U SX24-6-UTP-BK, montáž včetně vyvázání a zakončení kabeláže UTP</t>
  </si>
  <si>
    <t>62446984</t>
  </si>
  <si>
    <t>RMATSLB009</t>
  </si>
  <si>
    <t>Patch panel Solarix 24 x RJ45 CAT6 UTP 350 MHz černý 1U SX24-6-UTP-BK</t>
  </si>
  <si>
    <t>-630471811</t>
  </si>
  <si>
    <t>RMONTSLB010</t>
  </si>
  <si>
    <t>Montáž - Modulární celokovová svěrná spojka RJ45 Cat. 6A Cat. 7 STP , zařezávací</t>
  </si>
  <si>
    <t>1131681490</t>
  </si>
  <si>
    <t>RMATSLB010</t>
  </si>
  <si>
    <t>Modulární clekovová svěrná spojka RJ45 Cat. 6A Cat. 7 STP , zařezávací</t>
  </si>
  <si>
    <t>1213008111</t>
  </si>
  <si>
    <t>RMONTSLB011</t>
  </si>
  <si>
    <t>Dvoupásmový přístupový bod  Wi-Fi 6, který pracuje na bezdrátových frekvencích 2.4 + 5 GHz (WiFi standardy: 802.11a/n/ac/ax. Nabízí celkovou agregovanou rychlost až 1,774 Gbps, podporuje MU-MIMO přenosy. Rozhraní: 1 × 10/100/1000 Mbps,  LAN s PoE-In (802.</t>
  </si>
  <si>
    <t>1421427893</t>
  </si>
  <si>
    <t>RMATSLB011</t>
  </si>
  <si>
    <t>-49559883</t>
  </si>
  <si>
    <t>RMONTSLB012</t>
  </si>
  <si>
    <t>Aktivní prvek, Rack mounted 19“, 1U,24 (48) RJ-45 autosensing 10/100/1000 PoE+ porty,4 SFP nebo SFP+,podpora Stack – až 16 switchů,podpora pro AirWave Network Management,Podpora pro HPE Inteligent Management Center rozhraní CLI,Podpora SNMP IEEE802.3 Ethe</t>
  </si>
  <si>
    <t>-424718984</t>
  </si>
  <si>
    <t>RMAT012</t>
  </si>
  <si>
    <t>-1383976758</t>
  </si>
  <si>
    <t>RMONTSLB013</t>
  </si>
  <si>
    <t>Napojení nové kabeláže do datového rozvaděče budovy, měření, protokol, nastavení aktivních prvků.</t>
  </si>
  <si>
    <t>-1025468568</t>
  </si>
  <si>
    <t>RMONTSLB014</t>
  </si>
  <si>
    <t>Nástěnný skládaný datový  rozvaděč 19´´, LC-15 18U 500mm RAL 7035, nedělený, včetně zámku a montážního příslušenství pro instalované prvky</t>
  </si>
  <si>
    <t>-825534461</t>
  </si>
  <si>
    <t>RMATSLB014</t>
  </si>
  <si>
    <t>1099540513</t>
  </si>
  <si>
    <t>RMONTSLB015</t>
  </si>
  <si>
    <t>Ventilační jednotka univerzální 2 ventilátorů s termostatem RAL7035 do stropu</t>
  </si>
  <si>
    <t>542232663</t>
  </si>
  <si>
    <t>RMATSLB015</t>
  </si>
  <si>
    <t>555236198</t>
  </si>
  <si>
    <t>RMONTSLB016</t>
  </si>
  <si>
    <t>Originální SFP+ SM modul pro inst. SW, sloty podporující rychlost 10Gbps. Dosah až 10km při použití jednovidového optického vlákna. Max. přenosovárychlost: 10 Gb/s 10Gbase-lr standard SFP transceiveru, Dosah: 10 km rozhraní: SFP+</t>
  </si>
  <si>
    <t>-1165924941</t>
  </si>
  <si>
    <t>RMATSLB016</t>
  </si>
  <si>
    <t>-926447513</t>
  </si>
  <si>
    <t>RMONTSLB017</t>
  </si>
  <si>
    <t>Napajeci panel  3m 8 pozic BK včetně držáků do 19" lišt 1U, ACAR-S8-FA</t>
  </si>
  <si>
    <t>289425233</t>
  </si>
  <si>
    <t>RMATSLB017</t>
  </si>
  <si>
    <t>1622415648</t>
  </si>
  <si>
    <t>RMONTSLB018</t>
  </si>
  <si>
    <t>Optická vana s výsuvnou policí hliník 1U s čelem + příslušenství pro zakončení 24vl. SM  + zakončení a navaření všech 24 vláken</t>
  </si>
  <si>
    <t>-1840554530</t>
  </si>
  <si>
    <t>RMATSLB018</t>
  </si>
  <si>
    <t>807525239</t>
  </si>
  <si>
    <t>RMONTSLB019</t>
  </si>
  <si>
    <t>Patch kabel optický dle SFP modulu 1,5m</t>
  </si>
  <si>
    <t>1858829184</t>
  </si>
  <si>
    <t>RMATSLB019</t>
  </si>
  <si>
    <t>570840824</t>
  </si>
  <si>
    <t>RMONTSLB020</t>
  </si>
  <si>
    <t>Kabel optický SM, 12 vláken SM 9/125, PE černý,</t>
  </si>
  <si>
    <t>-1564564952</t>
  </si>
  <si>
    <t>RMATSLB020</t>
  </si>
  <si>
    <t>-2072111728</t>
  </si>
  <si>
    <t>1618112295</t>
  </si>
  <si>
    <t>HZS2232</t>
  </si>
  <si>
    <t>Hodinová zúčtovací sazba elektrikář odborný (dohledání obvodů, napojení na stáv.obvody, úprava rozv. RS1-1np vč.materiálu)</t>
  </si>
  <si>
    <t>-1260529649</t>
  </si>
  <si>
    <t>-2046428884</t>
  </si>
  <si>
    <t>004.4 - Elektroinstalace -3.np</t>
  </si>
  <si>
    <t>-973821981</t>
  </si>
  <si>
    <t>-1100426918</t>
  </si>
  <si>
    <t>24*1,05 "Přepočtené koeficientem množství</t>
  </si>
  <si>
    <t>741110501</t>
  </si>
  <si>
    <t>Montáž lišt a kanálků elektroinstalačních se spojkami, ohyby a rohy a s nasunutím do krabic protahovacích, šířky do 60 mm</t>
  </si>
  <si>
    <t>-1467461606</t>
  </si>
  <si>
    <t>-1733469685</t>
  </si>
  <si>
    <t>30*1,05 "Přepočtené koeficientem množství</t>
  </si>
  <si>
    <t>1255467228</t>
  </si>
  <si>
    <t>340641616</t>
  </si>
  <si>
    <t>256238776</t>
  </si>
  <si>
    <t>-2012628417</t>
  </si>
  <si>
    <t>56*1,05 "Přepočtené koeficientem množství</t>
  </si>
  <si>
    <t>1307004208</t>
  </si>
  <si>
    <t>-289090411</t>
  </si>
  <si>
    <t>-360269131</t>
  </si>
  <si>
    <t>-172733324</t>
  </si>
  <si>
    <t>1310722977</t>
  </si>
  <si>
    <t>-1351870701</t>
  </si>
  <si>
    <t>1980920053</t>
  </si>
  <si>
    <t>1849622496</t>
  </si>
  <si>
    <t>1660688125</t>
  </si>
  <si>
    <t>-1527093450</t>
  </si>
  <si>
    <t>1321780393</t>
  </si>
  <si>
    <t>-783654602</t>
  </si>
  <si>
    <t>1377503109</t>
  </si>
  <si>
    <t>830863622</t>
  </si>
  <si>
    <t>-616448465</t>
  </si>
  <si>
    <t>1788188776</t>
  </si>
  <si>
    <t>30 "O"</t>
  </si>
  <si>
    <t>120 "J"</t>
  </si>
  <si>
    <t>150*1,15 "Přepočtené koeficientem množství</t>
  </si>
  <si>
    <t>1399776771</t>
  </si>
  <si>
    <t>-97086579</t>
  </si>
  <si>
    <t>135*1,15 "Přepočtené koeficientem množství</t>
  </si>
  <si>
    <t>1685378978</t>
  </si>
  <si>
    <t>-523968386</t>
  </si>
  <si>
    <t>741122032</t>
  </si>
  <si>
    <t>Montáž kabelů měděných bez ukončení uložených pod omítku plných kulatých (např. CYKY), počtu a průřezu žil 5x4 až 6 mm2</t>
  </si>
  <si>
    <t>176562699</t>
  </si>
  <si>
    <t>34111098</t>
  </si>
  <si>
    <t>kabel instalační jádro Cu plné izolace PVC plášť PVC 450/750V (CYKY) 5x4mm2</t>
  </si>
  <si>
    <t>-496981628</t>
  </si>
  <si>
    <t>208527462</t>
  </si>
  <si>
    <t>741130003</t>
  </si>
  <si>
    <t>Ukončení vodičů izolovaných s označením a zapojením v rozváděči nebo na přístroji, průřezu žíly do 4 mm2</t>
  </si>
  <si>
    <t>289751997</t>
  </si>
  <si>
    <t>-462018951</t>
  </si>
  <si>
    <t>566167087</t>
  </si>
  <si>
    <t>-778634844</t>
  </si>
  <si>
    <t>-1963073107</t>
  </si>
  <si>
    <t>838250094</t>
  </si>
  <si>
    <t>-1324455648</t>
  </si>
  <si>
    <t>204491563</t>
  </si>
  <si>
    <t>-1631415018</t>
  </si>
  <si>
    <t>741310403</t>
  </si>
  <si>
    <t>Montáž spínačů tří nebo čtyřpólových nástěnných se zapojením vodičů, pro prostředí normální do 63 A</t>
  </si>
  <si>
    <t>-1620275225</t>
  </si>
  <si>
    <t>34535115</t>
  </si>
  <si>
    <t>spínač nástěnný trojpólový v krytu IP65 40A</t>
  </si>
  <si>
    <t>1297458389</t>
  </si>
  <si>
    <t>1200228135</t>
  </si>
  <si>
    <t>694982927</t>
  </si>
  <si>
    <t>-1105250783</t>
  </si>
  <si>
    <t>-1752562283</t>
  </si>
  <si>
    <t>1552480369</t>
  </si>
  <si>
    <t>859807373</t>
  </si>
  <si>
    <t>48886899</t>
  </si>
  <si>
    <t>741320165</t>
  </si>
  <si>
    <t>Montáž jističů se zapojením vodičů třípólových nn do 25 A ve skříni</t>
  </si>
  <si>
    <t>420922166</t>
  </si>
  <si>
    <t>35822402</t>
  </si>
  <si>
    <t>jistič 3-pólový 20 A vypínací charakteristika B vypínací schopnost 10 kA</t>
  </si>
  <si>
    <t>1176877649</t>
  </si>
  <si>
    <t>35822170</t>
  </si>
  <si>
    <t>jistič 3-pólový 20 A vypínací charakteristika C vypínací schopnost 10 kA</t>
  </si>
  <si>
    <t>-1398368143</t>
  </si>
  <si>
    <t>2004075956</t>
  </si>
  <si>
    <t>-327464570</t>
  </si>
  <si>
    <t>1445020231</t>
  </si>
  <si>
    <t>-1710045464</t>
  </si>
  <si>
    <t>-1644540301</t>
  </si>
  <si>
    <t>1653912334</t>
  </si>
  <si>
    <t>1441977442</t>
  </si>
  <si>
    <t>998741102</t>
  </si>
  <si>
    <t>Přesun hmot pro silnoproud stanovený z hmotnosti přesunovaného materiálu vodorovná dopravní vzdálenost do 50 m základní v objektech výšky přes 6 do 12 m</t>
  </si>
  <si>
    <t>588821321</t>
  </si>
  <si>
    <t>742001R</t>
  </si>
  <si>
    <t>Montáž-Propojovací USB 3.0 aktivní kabel 10m s napájecím zdrojem</t>
  </si>
  <si>
    <t>771076385</t>
  </si>
  <si>
    <t>rmat001</t>
  </si>
  <si>
    <t>152221655</t>
  </si>
  <si>
    <t>742002R</t>
  </si>
  <si>
    <t>-800165859</t>
  </si>
  <si>
    <t>rmat002</t>
  </si>
  <si>
    <t>-521540422</t>
  </si>
  <si>
    <t>742003R</t>
  </si>
  <si>
    <t>-713021272</t>
  </si>
  <si>
    <t>rmat003</t>
  </si>
  <si>
    <t>1278098506</t>
  </si>
  <si>
    <t>742004R</t>
  </si>
  <si>
    <t>Montáž - Zásuvka komunikační HDMI včetně rámečku pro montáž do kabelového žlabu  montáž do dodaného kabelového žlabu, včetně instal redukce, rámečku</t>
  </si>
  <si>
    <t>1820987792</t>
  </si>
  <si>
    <t>rmat004</t>
  </si>
  <si>
    <t>-687086392</t>
  </si>
  <si>
    <t>742005R</t>
  </si>
  <si>
    <t>-1398681270</t>
  </si>
  <si>
    <t>rmat005</t>
  </si>
  <si>
    <t>1537932383</t>
  </si>
  <si>
    <t>742006R</t>
  </si>
  <si>
    <t>1854742851</t>
  </si>
  <si>
    <t>rmat006</t>
  </si>
  <si>
    <t>Sestava - zásuvka komunik  Jack 1x RJ45-8 Cat.6 doparap. Kanálu</t>
  </si>
  <si>
    <t>1423959484</t>
  </si>
  <si>
    <t>742007R</t>
  </si>
  <si>
    <t>Sestava - zásuvka komunik  Jack 2x RJ45-8 Cat.6 doparap. Kanálu</t>
  </si>
  <si>
    <t>-1215296022</t>
  </si>
  <si>
    <t>rmat007</t>
  </si>
  <si>
    <t>1119938600</t>
  </si>
  <si>
    <t>742008r</t>
  </si>
  <si>
    <t>Montáž-Dvoupásmový přístupový bod  Wi-Fi 6, který pracuje na bezdrátových frekvencích 2.4 + 5 GHz (WiFi standardy: 802.11a/n/ac/ax. Nabízí celkovou agregovanou rychlost až 1,774 Gbps, podporuje MU-MIMO přenosy. Rozhraní: 1 × 10/100/1000 Mbps,  LAN s PoE-I</t>
  </si>
  <si>
    <t>1135801631</t>
  </si>
  <si>
    <t>rmat008</t>
  </si>
  <si>
    <t>-511638951</t>
  </si>
  <si>
    <t>1300831749</t>
  </si>
  <si>
    <t>34571016.1</t>
  </si>
  <si>
    <t>1911020027</t>
  </si>
  <si>
    <t>205343755</t>
  </si>
  <si>
    <t>2006046466</t>
  </si>
  <si>
    <t>650*1,2 "Přepočtené koeficientem množství</t>
  </si>
  <si>
    <t>-678817927</t>
  </si>
  <si>
    <t>1354084608</t>
  </si>
  <si>
    <t>-2076980914</t>
  </si>
  <si>
    <t>-396419153</t>
  </si>
  <si>
    <t>127775963</t>
  </si>
  <si>
    <t>-1369139060</t>
  </si>
  <si>
    <t>005 -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</si>
  <si>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</si>
  <si>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</si>
  <si>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</si>
  <si>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</si>
  <si>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VRN1</t>
  </si>
  <si>
    <t>Průzkumné, geodetické a projektové práce</t>
  </si>
  <si>
    <t>012002000</t>
  </si>
  <si>
    <t>Geodetické práce vč.vytyčení podzemních inženýrských sítí</t>
  </si>
  <si>
    <t>1036442377</t>
  </si>
  <si>
    <t>013254000</t>
  </si>
  <si>
    <t>Dokumentace skutečného provedení stavby</t>
  </si>
  <si>
    <t>1307180474</t>
  </si>
  <si>
    <t>013294000</t>
  </si>
  <si>
    <t>Ostatní dokumentace -dílenská, výrobní (dle zhotovotele)</t>
  </si>
  <si>
    <t>-130538830</t>
  </si>
  <si>
    <t>VRN3</t>
  </si>
  <si>
    <t>Zařízení staveniště</t>
  </si>
  <si>
    <t>030001000</t>
  </si>
  <si>
    <t>-752245727</t>
  </si>
  <si>
    <t>VRN4</t>
  </si>
  <si>
    <t>Inženýrská činnost</t>
  </si>
  <si>
    <t>045002000</t>
  </si>
  <si>
    <t>Kompletační a koordinační činnost</t>
  </si>
  <si>
    <t>1785616151</t>
  </si>
  <si>
    <t>VRN9</t>
  </si>
  <si>
    <t>Ostatní náklady</t>
  </si>
  <si>
    <t>094104000</t>
  </si>
  <si>
    <t>Náklady na opatření BOZP</t>
  </si>
  <si>
    <t>1942629576</t>
  </si>
  <si>
    <t xml:space="preserve">NS-Nástěnné nouzové LED svítidlo, reflex. tabulka se směrem ůniku, 3W LED pásek 320 lm,  STANDARD IP65, záloha 1h </t>
  </si>
  <si>
    <t xml:space="preserve">B-Přisazené/závěsné, LED svítidlo, opálový kryt, 1 x LED, 38W, 4400lm, Ra80, 4000K </t>
  </si>
  <si>
    <t xml:space="preserve">C-Přisazené/závěsné, LED svítidlo, opálový kryt, 1 x LED, 26W, 3300lm, Ra80, 4000K </t>
  </si>
  <si>
    <t xml:space="preserve">D-Přisazené/závěsné, čtvercové LED svítidlo, mikroprizmatický kryt, 1 x LED, 35W, 5000lm, Ra80, 4000K </t>
  </si>
  <si>
    <t xml:space="preserve">E-LED prachotěsné svítidlo, polyesterové tělo, opálový PC kryt, IK08, 1 x LED, 68W, 10200lm, Ra80, 4000K </t>
  </si>
  <si>
    <t xml:space="preserve">F-LED prachotěsné svítidlo, polyesterové tělo, opálový PC kryt, IK08, 1 x LED, 20W, 2700lm, Ra80, 4000K </t>
  </si>
  <si>
    <t xml:space="preserve">A-Závěsné, LED svítidlo, matná AL mřížka direkt/indirekt, UGR&lt;19, 1 x LED, 54W, 5800lm, Ra80, 4000K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</si>
</sst>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workbookViewId="0"/>
  </sheetViews>
  <sheetFormatPr defaultRowHeight="14.4"/>
  <cols>
    <col min="1" max="1" width="8.85546875" customWidth="1"/>
    <col min="2" max="2" width="1.7109375" customWidth="1"/>
    <col min="3" max="3" width="4.42578125" customWidth="1"/>
    <col min="4" max="33" width="2.85546875" customWidth="1"/>
    <col min="34" max="34" width="3.5703125" customWidth="1"/>
    <col min="35" max="35" width="42.28515625" customWidth="1"/>
    <col min="36" max="37" width="2.5703125" customWidth="1"/>
    <col min="38" max="38" width="8.85546875" customWidth="1"/>
    <col min="39" max="39" width="3.5703125" customWidth="1"/>
    <col min="40" max="40" width="14.28515625" customWidth="1"/>
    <col min="41" max="41" width="8" customWidth="1"/>
    <col min="42" max="42" width="4.42578125" customWidth="1"/>
    <col min="43" max="43" width="16.7109375" hidden="1" customWidth="1"/>
    <col min="44" max="44" width="14.5703125" customWidth="1"/>
    <col min="45" max="47" width="27.7109375" hidden="1" customWidth="1"/>
    <col min="48" max="49" width="23.140625" hidden="1" customWidth="1"/>
    <col min="50" max="51" width="26.7109375" hidden="1" customWidth="1"/>
    <col min="52" max="52" width="23.140625" hidden="1" customWidth="1"/>
    <col min="53" max="53" width="20.5703125" hidden="1" customWidth="1"/>
    <col min="54" max="54" width="26.7109375" hidden="1" customWidth="1"/>
    <col min="55" max="55" width="23.140625" hidden="1" customWidth="1"/>
    <col min="56" max="56" width="20.5703125" hidden="1" customWidth="1"/>
    <col min="57" max="57" width="71.140625" customWidth="1"/>
    <col min="71" max="91" width="9.140625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" customHeight="1">
      <c r="AR2" s="223" t="s">
        <v>5</v>
      </c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07" t="s">
        <v>14</v>
      </c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R5" s="19"/>
      <c r="BE5" s="204" t="s">
        <v>15</v>
      </c>
      <c r="BS5" s="16" t="s">
        <v>6</v>
      </c>
    </row>
    <row r="6" spans="1:74" ht="36.9" customHeight="1">
      <c r="B6" s="19"/>
      <c r="D6" s="25" t="s">
        <v>16</v>
      </c>
      <c r="K6" s="209" t="s">
        <v>17</v>
      </c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R6" s="19"/>
      <c r="BE6" s="205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5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05"/>
      <c r="BS8" s="16" t="s">
        <v>6</v>
      </c>
    </row>
    <row r="9" spans="1:74" ht="14.4" customHeight="1">
      <c r="B9" s="19"/>
      <c r="AR9" s="19"/>
      <c r="BE9" s="205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05"/>
      <c r="BS10" s="16" t="s">
        <v>6</v>
      </c>
    </row>
    <row r="11" spans="1:74" ht="18.45" customHeight="1">
      <c r="B11" s="19"/>
      <c r="E11" s="24" t="s">
        <v>26</v>
      </c>
      <c r="AK11" s="26" t="s">
        <v>27</v>
      </c>
      <c r="AN11" s="24" t="s">
        <v>1</v>
      </c>
      <c r="AR11" s="19"/>
      <c r="BE11" s="205"/>
      <c r="BS11" s="16" t="s">
        <v>6</v>
      </c>
    </row>
    <row r="12" spans="1:74" ht="6.9" customHeight="1">
      <c r="B12" s="19"/>
      <c r="AR12" s="19"/>
      <c r="BE12" s="205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05"/>
      <c r="BS13" s="16" t="s">
        <v>6</v>
      </c>
    </row>
    <row r="14" spans="1:74" ht="13.2">
      <c r="B14" s="19"/>
      <c r="E14" s="210" t="s">
        <v>29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6" t="s">
        <v>27</v>
      </c>
      <c r="AN14" s="28" t="s">
        <v>29</v>
      </c>
      <c r="AR14" s="19"/>
      <c r="BE14" s="205"/>
      <c r="BS14" s="16" t="s">
        <v>6</v>
      </c>
    </row>
    <row r="15" spans="1:74" ht="6.9" customHeight="1">
      <c r="B15" s="19"/>
      <c r="AR15" s="19"/>
      <c r="BE15" s="205"/>
      <c r="BS15" s="16" t="s">
        <v>3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05"/>
      <c r="BS16" s="16" t="s">
        <v>3</v>
      </c>
    </row>
    <row r="17" spans="2:71" ht="18.45" customHeight="1">
      <c r="B17" s="19"/>
      <c r="E17" s="24" t="s">
        <v>31</v>
      </c>
      <c r="AK17" s="26" t="s">
        <v>27</v>
      </c>
      <c r="AN17" s="24" t="s">
        <v>1</v>
      </c>
      <c r="AR17" s="19"/>
      <c r="BE17" s="205"/>
      <c r="BS17" s="16" t="s">
        <v>32</v>
      </c>
    </row>
    <row r="18" spans="2:71" ht="6.9" customHeight="1">
      <c r="B18" s="19"/>
      <c r="AR18" s="19"/>
      <c r="BE18" s="205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05"/>
      <c r="BS19" s="16" t="s">
        <v>6</v>
      </c>
    </row>
    <row r="20" spans="2:71" ht="18.45" customHeight="1">
      <c r="B20" s="19"/>
      <c r="E20" s="24" t="s">
        <v>34</v>
      </c>
      <c r="AK20" s="26" t="s">
        <v>27</v>
      </c>
      <c r="AN20" s="24" t="s">
        <v>1</v>
      </c>
      <c r="AR20" s="19"/>
      <c r="BE20" s="205"/>
      <c r="BS20" s="16" t="s">
        <v>32</v>
      </c>
    </row>
    <row r="21" spans="2:71" ht="6.9" customHeight="1">
      <c r="B21" s="19"/>
      <c r="AR21" s="19"/>
      <c r="BE21" s="205"/>
    </row>
    <row r="22" spans="2:71" ht="12" customHeight="1">
      <c r="B22" s="19"/>
      <c r="D22" s="26" t="s">
        <v>35</v>
      </c>
      <c r="AR22" s="19"/>
      <c r="BE22" s="205"/>
    </row>
    <row r="23" spans="2:71" ht="14.4" customHeight="1">
      <c r="B23" s="19"/>
      <c r="E23" s="212" t="s">
        <v>1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R23" s="19"/>
      <c r="BE23" s="205"/>
    </row>
    <row r="24" spans="2:71" ht="6.9" customHeight="1">
      <c r="B24" s="19"/>
      <c r="AR24" s="19"/>
      <c r="BE24" s="205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5"/>
    </row>
    <row r="26" spans="2:71" s="1" customFormat="1" ht="25.95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3">
        <f>ROUND(AG94,2)</f>
        <v>0</v>
      </c>
      <c r="AL26" s="214"/>
      <c r="AM26" s="214"/>
      <c r="AN26" s="214"/>
      <c r="AO26" s="214"/>
      <c r="AR26" s="31"/>
      <c r="BE26" s="205"/>
    </row>
    <row r="27" spans="2:71" s="1" customFormat="1" ht="6.9" customHeight="1">
      <c r="B27" s="31"/>
      <c r="AR27" s="31"/>
      <c r="BE27" s="205"/>
    </row>
    <row r="28" spans="2:71" s="1" customFormat="1" ht="13.2">
      <c r="B28" s="31"/>
      <c r="L28" s="215" t="s">
        <v>37</v>
      </c>
      <c r="M28" s="215"/>
      <c r="N28" s="215"/>
      <c r="O28" s="215"/>
      <c r="P28" s="215"/>
      <c r="W28" s="215" t="s">
        <v>38</v>
      </c>
      <c r="X28" s="215"/>
      <c r="Y28" s="215"/>
      <c r="Z28" s="215"/>
      <c r="AA28" s="215"/>
      <c r="AB28" s="215"/>
      <c r="AC28" s="215"/>
      <c r="AD28" s="215"/>
      <c r="AE28" s="215"/>
      <c r="AK28" s="215" t="s">
        <v>39</v>
      </c>
      <c r="AL28" s="215"/>
      <c r="AM28" s="215"/>
      <c r="AN28" s="215"/>
      <c r="AO28" s="215"/>
      <c r="AR28" s="31"/>
      <c r="BE28" s="205"/>
    </row>
    <row r="29" spans="2:71" s="2" customFormat="1" ht="14.4" customHeight="1">
      <c r="B29" s="35"/>
      <c r="D29" s="26" t="s">
        <v>40</v>
      </c>
      <c r="F29" s="26" t="s">
        <v>41</v>
      </c>
      <c r="L29" s="218">
        <v>0.21</v>
      </c>
      <c r="M29" s="217"/>
      <c r="N29" s="217"/>
      <c r="O29" s="217"/>
      <c r="P29" s="217"/>
      <c r="W29" s="216">
        <f>ROUND(AZ94, 2)</f>
        <v>0</v>
      </c>
      <c r="X29" s="217"/>
      <c r="Y29" s="217"/>
      <c r="Z29" s="217"/>
      <c r="AA29" s="217"/>
      <c r="AB29" s="217"/>
      <c r="AC29" s="217"/>
      <c r="AD29" s="217"/>
      <c r="AE29" s="217"/>
      <c r="AK29" s="216">
        <f>ROUND(AV94, 2)</f>
        <v>0</v>
      </c>
      <c r="AL29" s="217"/>
      <c r="AM29" s="217"/>
      <c r="AN29" s="217"/>
      <c r="AO29" s="217"/>
      <c r="AR29" s="35"/>
      <c r="BE29" s="206"/>
    </row>
    <row r="30" spans="2:71" s="2" customFormat="1" ht="14.4" customHeight="1">
      <c r="B30" s="35"/>
      <c r="F30" s="26" t="s">
        <v>42</v>
      </c>
      <c r="L30" s="218">
        <v>0.12</v>
      </c>
      <c r="M30" s="217"/>
      <c r="N30" s="217"/>
      <c r="O30" s="217"/>
      <c r="P30" s="217"/>
      <c r="W30" s="216">
        <f>ROUND(BA94, 2)</f>
        <v>0</v>
      </c>
      <c r="X30" s="217"/>
      <c r="Y30" s="217"/>
      <c r="Z30" s="217"/>
      <c r="AA30" s="217"/>
      <c r="AB30" s="217"/>
      <c r="AC30" s="217"/>
      <c r="AD30" s="217"/>
      <c r="AE30" s="217"/>
      <c r="AK30" s="216">
        <f>ROUND(AW94, 2)</f>
        <v>0</v>
      </c>
      <c r="AL30" s="217"/>
      <c r="AM30" s="217"/>
      <c r="AN30" s="217"/>
      <c r="AO30" s="217"/>
      <c r="AR30" s="35"/>
      <c r="BE30" s="206"/>
    </row>
    <row r="31" spans="2:71" s="2" customFormat="1" ht="14.4" hidden="1" customHeight="1">
      <c r="B31" s="35"/>
      <c r="F31" s="26" t="s">
        <v>43</v>
      </c>
      <c r="L31" s="218">
        <v>0.21</v>
      </c>
      <c r="M31" s="217"/>
      <c r="N31" s="217"/>
      <c r="O31" s="217"/>
      <c r="P31" s="217"/>
      <c r="W31" s="216">
        <f>ROUND(BB94, 2)</f>
        <v>0</v>
      </c>
      <c r="X31" s="217"/>
      <c r="Y31" s="217"/>
      <c r="Z31" s="217"/>
      <c r="AA31" s="217"/>
      <c r="AB31" s="217"/>
      <c r="AC31" s="217"/>
      <c r="AD31" s="217"/>
      <c r="AE31" s="217"/>
      <c r="AK31" s="216">
        <v>0</v>
      </c>
      <c r="AL31" s="217"/>
      <c r="AM31" s="217"/>
      <c r="AN31" s="217"/>
      <c r="AO31" s="217"/>
      <c r="AR31" s="35"/>
      <c r="BE31" s="206"/>
    </row>
    <row r="32" spans="2:71" s="2" customFormat="1" ht="14.4" hidden="1" customHeight="1">
      <c r="B32" s="35"/>
      <c r="F32" s="26" t="s">
        <v>44</v>
      </c>
      <c r="L32" s="218">
        <v>0.12</v>
      </c>
      <c r="M32" s="217"/>
      <c r="N32" s="217"/>
      <c r="O32" s="217"/>
      <c r="P32" s="217"/>
      <c r="W32" s="216">
        <f>ROUND(BC94, 2)</f>
        <v>0</v>
      </c>
      <c r="X32" s="217"/>
      <c r="Y32" s="217"/>
      <c r="Z32" s="217"/>
      <c r="AA32" s="217"/>
      <c r="AB32" s="217"/>
      <c r="AC32" s="217"/>
      <c r="AD32" s="217"/>
      <c r="AE32" s="217"/>
      <c r="AK32" s="216">
        <v>0</v>
      </c>
      <c r="AL32" s="217"/>
      <c r="AM32" s="217"/>
      <c r="AN32" s="217"/>
      <c r="AO32" s="217"/>
      <c r="AR32" s="35"/>
      <c r="BE32" s="206"/>
    </row>
    <row r="33" spans="2:57" s="2" customFormat="1" ht="14.4" hidden="1" customHeight="1">
      <c r="B33" s="35"/>
      <c r="F33" s="26" t="s">
        <v>45</v>
      </c>
      <c r="L33" s="218">
        <v>0</v>
      </c>
      <c r="M33" s="217"/>
      <c r="N33" s="217"/>
      <c r="O33" s="217"/>
      <c r="P33" s="217"/>
      <c r="W33" s="216">
        <f>ROUND(BD94, 2)</f>
        <v>0</v>
      </c>
      <c r="X33" s="217"/>
      <c r="Y33" s="217"/>
      <c r="Z33" s="217"/>
      <c r="AA33" s="217"/>
      <c r="AB33" s="217"/>
      <c r="AC33" s="217"/>
      <c r="AD33" s="217"/>
      <c r="AE33" s="217"/>
      <c r="AK33" s="216">
        <v>0</v>
      </c>
      <c r="AL33" s="217"/>
      <c r="AM33" s="217"/>
      <c r="AN33" s="217"/>
      <c r="AO33" s="217"/>
      <c r="AR33" s="35"/>
      <c r="BE33" s="206"/>
    </row>
    <row r="34" spans="2:57" s="1" customFormat="1" ht="6.9" customHeight="1">
      <c r="B34" s="31"/>
      <c r="AR34" s="31"/>
      <c r="BE34" s="205"/>
    </row>
    <row r="35" spans="2:57" s="1" customFormat="1" ht="25.95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22" t="s">
        <v>48</v>
      </c>
      <c r="Y35" s="220"/>
      <c r="Z35" s="220"/>
      <c r="AA35" s="220"/>
      <c r="AB35" s="220"/>
      <c r="AC35" s="38"/>
      <c r="AD35" s="38"/>
      <c r="AE35" s="38"/>
      <c r="AF35" s="38"/>
      <c r="AG35" s="38"/>
      <c r="AH35" s="38"/>
      <c r="AI35" s="38"/>
      <c r="AJ35" s="38"/>
      <c r="AK35" s="219">
        <f>SUM(AK26:AK33)</f>
        <v>0</v>
      </c>
      <c r="AL35" s="220"/>
      <c r="AM35" s="220"/>
      <c r="AN35" s="220"/>
      <c r="AO35" s="221"/>
      <c r="AP35" s="36"/>
      <c r="AQ35" s="36"/>
      <c r="AR35" s="31"/>
    </row>
    <row r="36" spans="2:57" s="1" customFormat="1" ht="6.9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0.199999999999999">
      <c r="B50" s="19"/>
      <c r="AR50" s="19"/>
    </row>
    <row r="51" spans="2:44" ht="10.199999999999999">
      <c r="B51" s="19"/>
      <c r="AR51" s="19"/>
    </row>
    <row r="52" spans="2:44" ht="10.199999999999999">
      <c r="B52" s="19"/>
      <c r="AR52" s="19"/>
    </row>
    <row r="53" spans="2:44" ht="10.199999999999999">
      <c r="B53" s="19"/>
      <c r="AR53" s="19"/>
    </row>
    <row r="54" spans="2:44" ht="10.199999999999999">
      <c r="B54" s="19"/>
      <c r="AR54" s="19"/>
    </row>
    <row r="55" spans="2:44" ht="10.199999999999999">
      <c r="B55" s="19"/>
      <c r="AR55" s="19"/>
    </row>
    <row r="56" spans="2:44" ht="10.199999999999999">
      <c r="B56" s="19"/>
      <c r="AR56" s="19"/>
    </row>
    <row r="57" spans="2:44" ht="10.199999999999999">
      <c r="B57" s="19"/>
      <c r="AR57" s="19"/>
    </row>
    <row r="58" spans="2:44" ht="10.199999999999999">
      <c r="B58" s="19"/>
      <c r="AR58" s="19"/>
    </row>
    <row r="59" spans="2:44" ht="10.199999999999999">
      <c r="B59" s="19"/>
      <c r="AR59" s="19"/>
    </row>
    <row r="60" spans="2:44" s="1" customFormat="1" ht="13.2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0.199999999999999">
      <c r="B61" s="19"/>
      <c r="AR61" s="19"/>
    </row>
    <row r="62" spans="2:44" ht="10.199999999999999">
      <c r="B62" s="19"/>
      <c r="AR62" s="19"/>
    </row>
    <row r="63" spans="2:44" ht="10.199999999999999">
      <c r="B63" s="19"/>
      <c r="AR63" s="19"/>
    </row>
    <row r="64" spans="2:44" s="1" customFormat="1" ht="13.2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0.199999999999999">
      <c r="B65" s="19"/>
      <c r="AR65" s="19"/>
    </row>
    <row r="66" spans="2:44" ht="10.199999999999999">
      <c r="B66" s="19"/>
      <c r="AR66" s="19"/>
    </row>
    <row r="67" spans="2:44" ht="10.199999999999999">
      <c r="B67" s="19"/>
      <c r="AR67" s="19"/>
    </row>
    <row r="68" spans="2:44" ht="10.199999999999999">
      <c r="B68" s="19"/>
      <c r="AR68" s="19"/>
    </row>
    <row r="69" spans="2:44" ht="10.199999999999999">
      <c r="B69" s="19"/>
      <c r="AR69" s="19"/>
    </row>
    <row r="70" spans="2:44" ht="10.199999999999999">
      <c r="B70" s="19"/>
      <c r="AR70" s="19"/>
    </row>
    <row r="71" spans="2:44" ht="10.199999999999999">
      <c r="B71" s="19"/>
      <c r="AR71" s="19"/>
    </row>
    <row r="72" spans="2:44" ht="10.199999999999999">
      <c r="B72" s="19"/>
      <c r="AR72" s="19"/>
    </row>
    <row r="73" spans="2:44" ht="10.199999999999999">
      <c r="B73" s="19"/>
      <c r="AR73" s="19"/>
    </row>
    <row r="74" spans="2:44" ht="10.199999999999999">
      <c r="B74" s="19"/>
      <c r="AR74" s="19"/>
    </row>
    <row r="75" spans="2:44" s="1" customFormat="1" ht="13.2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0.199999999999999">
      <c r="B76" s="31"/>
      <c r="AR76" s="31"/>
    </row>
    <row r="77" spans="2:44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" customHeight="1">
      <c r="B82" s="31"/>
      <c r="C82" s="20" t="s">
        <v>55</v>
      </c>
      <c r="AR82" s="31"/>
    </row>
    <row r="83" spans="1:91" s="1" customFormat="1" ht="6.9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0324</v>
      </c>
      <c r="AR84" s="47"/>
    </row>
    <row r="85" spans="1:91" s="4" customFormat="1" ht="36.9" customHeight="1">
      <c r="B85" s="48"/>
      <c r="C85" s="49" t="s">
        <v>16</v>
      </c>
      <c r="L85" s="185" t="str">
        <f>K6</f>
        <v>ZŠ Husova I.-II. stupeň a spojovací chodba, Chodov</v>
      </c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R85" s="48"/>
    </row>
    <row r="86" spans="1:91" s="1" customFormat="1" ht="6.9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187" t="str">
        <f>IF(AN8= "","",AN8)</f>
        <v>5. 3. 2024</v>
      </c>
      <c r="AN87" s="187"/>
      <c r="AR87" s="31"/>
    </row>
    <row r="88" spans="1:91" s="1" customFormat="1" ht="6.9" customHeight="1">
      <c r="B88" s="31"/>
      <c r="AR88" s="31"/>
    </row>
    <row r="89" spans="1:91" s="1" customFormat="1" ht="15.6" customHeight="1">
      <c r="B89" s="31"/>
      <c r="C89" s="26" t="s">
        <v>24</v>
      </c>
      <c r="L89" s="3" t="str">
        <f>IF(E11= "","",E11)</f>
        <v>Město Chodov</v>
      </c>
      <c r="AI89" s="26" t="s">
        <v>30</v>
      </c>
      <c r="AM89" s="188" t="str">
        <f>IF(E17="","",E17)</f>
        <v>P.Dindák, Staré Sedlo</v>
      </c>
      <c r="AN89" s="189"/>
      <c r="AO89" s="189"/>
      <c r="AP89" s="189"/>
      <c r="AR89" s="31"/>
      <c r="AS89" s="190" t="s">
        <v>56</v>
      </c>
      <c r="AT89" s="191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6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188" t="str">
        <f>IF(E20="","",E20)</f>
        <v>Šimková Dita, K.Vary</v>
      </c>
      <c r="AN90" s="189"/>
      <c r="AO90" s="189"/>
      <c r="AP90" s="189"/>
      <c r="AR90" s="31"/>
      <c r="AS90" s="192"/>
      <c r="AT90" s="193"/>
      <c r="BD90" s="55"/>
    </row>
    <row r="91" spans="1:91" s="1" customFormat="1" ht="10.8" customHeight="1">
      <c r="B91" s="31"/>
      <c r="AR91" s="31"/>
      <c r="AS91" s="192"/>
      <c r="AT91" s="193"/>
      <c r="BD91" s="55"/>
    </row>
    <row r="92" spans="1:91" s="1" customFormat="1" ht="29.25" customHeight="1">
      <c r="B92" s="31"/>
      <c r="C92" s="194" t="s">
        <v>57</v>
      </c>
      <c r="D92" s="195"/>
      <c r="E92" s="195"/>
      <c r="F92" s="195"/>
      <c r="G92" s="195"/>
      <c r="H92" s="56"/>
      <c r="I92" s="197" t="s">
        <v>58</v>
      </c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6" t="s">
        <v>59</v>
      </c>
      <c r="AH92" s="195"/>
      <c r="AI92" s="195"/>
      <c r="AJ92" s="195"/>
      <c r="AK92" s="195"/>
      <c r="AL92" s="195"/>
      <c r="AM92" s="195"/>
      <c r="AN92" s="197" t="s">
        <v>60</v>
      </c>
      <c r="AO92" s="195"/>
      <c r="AP92" s="198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8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2">
        <f>ROUND(SUM(AG95:AG102),2)</f>
        <v>0</v>
      </c>
      <c r="AH94" s="202"/>
      <c r="AI94" s="202"/>
      <c r="AJ94" s="202"/>
      <c r="AK94" s="202"/>
      <c r="AL94" s="202"/>
      <c r="AM94" s="202"/>
      <c r="AN94" s="203">
        <f t="shared" ref="AN94:AN102" si="0">SUM(AG94,AT94)</f>
        <v>0</v>
      </c>
      <c r="AO94" s="203"/>
      <c r="AP94" s="203"/>
      <c r="AQ94" s="66" t="s">
        <v>1</v>
      </c>
      <c r="AR94" s="62"/>
      <c r="AS94" s="67">
        <f>ROUND(SUM(AS95:AS102),2)</f>
        <v>0</v>
      </c>
      <c r="AT94" s="68">
        <f t="shared" ref="AT94:AT102" si="1">ROUND(SUM(AV94:AW94),2)</f>
        <v>0</v>
      </c>
      <c r="AU94" s="69">
        <f>ROUND(SUM(AU95:AU102),5)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ROUND(SUM(AZ95:AZ102),2)</f>
        <v>0</v>
      </c>
      <c r="BA94" s="68">
        <f>ROUND(SUM(BA95:BA102),2)</f>
        <v>0</v>
      </c>
      <c r="BB94" s="68">
        <f>ROUND(SUM(BB95:BB102),2)</f>
        <v>0</v>
      </c>
      <c r="BC94" s="68">
        <f>ROUND(SUM(BC95:BC102),2)</f>
        <v>0</v>
      </c>
      <c r="BD94" s="70">
        <f>ROUND(SUM(BD95:BD102),2)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4</v>
      </c>
      <c r="BX94" s="71" t="s">
        <v>79</v>
      </c>
      <c r="CL94" s="71" t="s">
        <v>1</v>
      </c>
    </row>
    <row r="95" spans="1:91" s="6" customFormat="1" ht="14.4" customHeight="1">
      <c r="A95" s="73" t="s">
        <v>80</v>
      </c>
      <c r="B95" s="74"/>
      <c r="C95" s="75"/>
      <c r="D95" s="199" t="s">
        <v>81</v>
      </c>
      <c r="E95" s="199"/>
      <c r="F95" s="199"/>
      <c r="G95" s="199"/>
      <c r="H95" s="199"/>
      <c r="I95" s="76"/>
      <c r="J95" s="199" t="s">
        <v>82</v>
      </c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200">
        <f>'001 - Stavební část'!J30</f>
        <v>0</v>
      </c>
      <c r="AH95" s="201"/>
      <c r="AI95" s="201"/>
      <c r="AJ95" s="201"/>
      <c r="AK95" s="201"/>
      <c r="AL95" s="201"/>
      <c r="AM95" s="201"/>
      <c r="AN95" s="200">
        <f t="shared" si="0"/>
        <v>0</v>
      </c>
      <c r="AO95" s="201"/>
      <c r="AP95" s="201"/>
      <c r="AQ95" s="77" t="s">
        <v>83</v>
      </c>
      <c r="AR95" s="74"/>
      <c r="AS95" s="78">
        <v>0</v>
      </c>
      <c r="AT95" s="79">
        <f t="shared" si="1"/>
        <v>0</v>
      </c>
      <c r="AU95" s="80">
        <f>'001 - Stavební část'!P144</f>
        <v>0</v>
      </c>
      <c r="AV95" s="79">
        <f>'001 - Stavební část'!J33</f>
        <v>0</v>
      </c>
      <c r="AW95" s="79">
        <f>'001 - Stavební část'!J34</f>
        <v>0</v>
      </c>
      <c r="AX95" s="79">
        <f>'001 - Stavební část'!J35</f>
        <v>0</v>
      </c>
      <c r="AY95" s="79">
        <f>'001 - Stavební část'!J36</f>
        <v>0</v>
      </c>
      <c r="AZ95" s="79">
        <f>'001 - Stavební část'!F33</f>
        <v>0</v>
      </c>
      <c r="BA95" s="79">
        <f>'001 - Stavební část'!F34</f>
        <v>0</v>
      </c>
      <c r="BB95" s="79">
        <f>'001 - Stavební část'!F35</f>
        <v>0</v>
      </c>
      <c r="BC95" s="79">
        <f>'001 - Stavební část'!F36</f>
        <v>0</v>
      </c>
      <c r="BD95" s="81">
        <f>'001 - Stavební část'!F37</f>
        <v>0</v>
      </c>
      <c r="BT95" s="82" t="s">
        <v>84</v>
      </c>
      <c r="BV95" s="82" t="s">
        <v>78</v>
      </c>
      <c r="BW95" s="82" t="s">
        <v>85</v>
      </c>
      <c r="BX95" s="82" t="s">
        <v>4</v>
      </c>
      <c r="CL95" s="82" t="s">
        <v>1</v>
      </c>
      <c r="CM95" s="82" t="s">
        <v>86</v>
      </c>
    </row>
    <row r="96" spans="1:91" s="6" customFormat="1" ht="14.4" customHeight="1">
      <c r="A96" s="73" t="s">
        <v>80</v>
      </c>
      <c r="B96" s="74"/>
      <c r="C96" s="75"/>
      <c r="D96" s="199" t="s">
        <v>87</v>
      </c>
      <c r="E96" s="199"/>
      <c r="F96" s="199"/>
      <c r="G96" s="199"/>
      <c r="H96" s="199"/>
      <c r="I96" s="76"/>
      <c r="J96" s="199" t="s">
        <v>88</v>
      </c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200">
        <f>'002 - Zdravotechnika'!J30</f>
        <v>0</v>
      </c>
      <c r="AH96" s="201"/>
      <c r="AI96" s="201"/>
      <c r="AJ96" s="201"/>
      <c r="AK96" s="201"/>
      <c r="AL96" s="201"/>
      <c r="AM96" s="201"/>
      <c r="AN96" s="200">
        <f t="shared" si="0"/>
        <v>0</v>
      </c>
      <c r="AO96" s="201"/>
      <c r="AP96" s="201"/>
      <c r="AQ96" s="77" t="s">
        <v>83</v>
      </c>
      <c r="AR96" s="74"/>
      <c r="AS96" s="78">
        <v>0</v>
      </c>
      <c r="AT96" s="79">
        <f t="shared" si="1"/>
        <v>0</v>
      </c>
      <c r="AU96" s="80">
        <f>'002 - Zdravotechnika'!P127</f>
        <v>0</v>
      </c>
      <c r="AV96" s="79">
        <f>'002 - Zdravotechnika'!J33</f>
        <v>0</v>
      </c>
      <c r="AW96" s="79">
        <f>'002 - Zdravotechnika'!J34</f>
        <v>0</v>
      </c>
      <c r="AX96" s="79">
        <f>'002 - Zdravotechnika'!J35</f>
        <v>0</v>
      </c>
      <c r="AY96" s="79">
        <f>'002 - Zdravotechnika'!J36</f>
        <v>0</v>
      </c>
      <c r="AZ96" s="79">
        <f>'002 - Zdravotechnika'!F33</f>
        <v>0</v>
      </c>
      <c r="BA96" s="79">
        <f>'002 - Zdravotechnika'!F34</f>
        <v>0</v>
      </c>
      <c r="BB96" s="79">
        <f>'002 - Zdravotechnika'!F35</f>
        <v>0</v>
      </c>
      <c r="BC96" s="79">
        <f>'002 - Zdravotechnika'!F36</f>
        <v>0</v>
      </c>
      <c r="BD96" s="81">
        <f>'002 - Zdravotechnika'!F37</f>
        <v>0</v>
      </c>
      <c r="BT96" s="82" t="s">
        <v>84</v>
      </c>
      <c r="BV96" s="82" t="s">
        <v>78</v>
      </c>
      <c r="BW96" s="82" t="s">
        <v>89</v>
      </c>
      <c r="BX96" s="82" t="s">
        <v>4</v>
      </c>
      <c r="CL96" s="82" t="s">
        <v>1</v>
      </c>
      <c r="CM96" s="82" t="s">
        <v>86</v>
      </c>
    </row>
    <row r="97" spans="1:91" s="6" customFormat="1" ht="14.4" customHeight="1">
      <c r="A97" s="73" t="s">
        <v>80</v>
      </c>
      <c r="B97" s="74"/>
      <c r="C97" s="75"/>
      <c r="D97" s="199" t="s">
        <v>90</v>
      </c>
      <c r="E97" s="199"/>
      <c r="F97" s="199"/>
      <c r="G97" s="199"/>
      <c r="H97" s="199"/>
      <c r="I97" s="76"/>
      <c r="J97" s="199" t="s">
        <v>91</v>
      </c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200">
        <f>'003 - Vytápění'!J30</f>
        <v>0</v>
      </c>
      <c r="AH97" s="201"/>
      <c r="AI97" s="201"/>
      <c r="AJ97" s="201"/>
      <c r="AK97" s="201"/>
      <c r="AL97" s="201"/>
      <c r="AM97" s="201"/>
      <c r="AN97" s="200">
        <f t="shared" si="0"/>
        <v>0</v>
      </c>
      <c r="AO97" s="201"/>
      <c r="AP97" s="201"/>
      <c r="AQ97" s="77" t="s">
        <v>83</v>
      </c>
      <c r="AR97" s="74"/>
      <c r="AS97" s="78">
        <v>0</v>
      </c>
      <c r="AT97" s="79">
        <f t="shared" si="1"/>
        <v>0</v>
      </c>
      <c r="AU97" s="80">
        <f>'003 - Vytápění'!P123</f>
        <v>0</v>
      </c>
      <c r="AV97" s="79">
        <f>'003 - Vytápění'!J33</f>
        <v>0</v>
      </c>
      <c r="AW97" s="79">
        <f>'003 - Vytápění'!J34</f>
        <v>0</v>
      </c>
      <c r="AX97" s="79">
        <f>'003 - Vytápění'!J35</f>
        <v>0</v>
      </c>
      <c r="AY97" s="79">
        <f>'003 - Vytápění'!J36</f>
        <v>0</v>
      </c>
      <c r="AZ97" s="79">
        <f>'003 - Vytápění'!F33</f>
        <v>0</v>
      </c>
      <c r="BA97" s="79">
        <f>'003 - Vytápění'!F34</f>
        <v>0</v>
      </c>
      <c r="BB97" s="79">
        <f>'003 - Vytápění'!F35</f>
        <v>0</v>
      </c>
      <c r="BC97" s="79">
        <f>'003 - Vytápění'!F36</f>
        <v>0</v>
      </c>
      <c r="BD97" s="81">
        <f>'003 - Vytápění'!F37</f>
        <v>0</v>
      </c>
      <c r="BT97" s="82" t="s">
        <v>84</v>
      </c>
      <c r="BV97" s="82" t="s">
        <v>78</v>
      </c>
      <c r="BW97" s="82" t="s">
        <v>92</v>
      </c>
      <c r="BX97" s="82" t="s">
        <v>4</v>
      </c>
      <c r="CL97" s="82" t="s">
        <v>1</v>
      </c>
      <c r="CM97" s="82" t="s">
        <v>86</v>
      </c>
    </row>
    <row r="98" spans="1:91" s="6" customFormat="1" ht="14.4" customHeight="1">
      <c r="A98" s="73" t="s">
        <v>80</v>
      </c>
      <c r="B98" s="74"/>
      <c r="C98" s="75"/>
      <c r="D98" s="199" t="s">
        <v>93</v>
      </c>
      <c r="E98" s="199"/>
      <c r="F98" s="199"/>
      <c r="G98" s="199"/>
      <c r="H98" s="199"/>
      <c r="I98" s="76"/>
      <c r="J98" s="199" t="s">
        <v>94</v>
      </c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200">
        <f>'004.1 - Elektroinstalace ...'!J30</f>
        <v>0</v>
      </c>
      <c r="AH98" s="201"/>
      <c r="AI98" s="201"/>
      <c r="AJ98" s="201"/>
      <c r="AK98" s="201"/>
      <c r="AL98" s="201"/>
      <c r="AM98" s="201"/>
      <c r="AN98" s="200">
        <f t="shared" si="0"/>
        <v>0</v>
      </c>
      <c r="AO98" s="201"/>
      <c r="AP98" s="201"/>
      <c r="AQ98" s="77" t="s">
        <v>83</v>
      </c>
      <c r="AR98" s="74"/>
      <c r="AS98" s="78">
        <v>0</v>
      </c>
      <c r="AT98" s="79">
        <f t="shared" si="1"/>
        <v>0</v>
      </c>
      <c r="AU98" s="80">
        <f>'004.1 - Elektroinstalace ...'!P120</f>
        <v>0</v>
      </c>
      <c r="AV98" s="79">
        <f>'004.1 - Elektroinstalace ...'!J33</f>
        <v>0</v>
      </c>
      <c r="AW98" s="79">
        <f>'004.1 - Elektroinstalace ...'!J34</f>
        <v>0</v>
      </c>
      <c r="AX98" s="79">
        <f>'004.1 - Elektroinstalace ...'!J35</f>
        <v>0</v>
      </c>
      <c r="AY98" s="79">
        <f>'004.1 - Elektroinstalace ...'!J36</f>
        <v>0</v>
      </c>
      <c r="AZ98" s="79">
        <f>'004.1 - Elektroinstalace ...'!F33</f>
        <v>0</v>
      </c>
      <c r="BA98" s="79">
        <f>'004.1 - Elektroinstalace ...'!F34</f>
        <v>0</v>
      </c>
      <c r="BB98" s="79">
        <f>'004.1 - Elektroinstalace ...'!F35</f>
        <v>0</v>
      </c>
      <c r="BC98" s="79">
        <f>'004.1 - Elektroinstalace ...'!F36</f>
        <v>0</v>
      </c>
      <c r="BD98" s="81">
        <f>'004.1 - Elektroinstalace ...'!F37</f>
        <v>0</v>
      </c>
      <c r="BT98" s="82" t="s">
        <v>84</v>
      </c>
      <c r="BV98" s="82" t="s">
        <v>78</v>
      </c>
      <c r="BW98" s="82" t="s">
        <v>95</v>
      </c>
      <c r="BX98" s="82" t="s">
        <v>4</v>
      </c>
      <c r="CL98" s="82" t="s">
        <v>1</v>
      </c>
      <c r="CM98" s="82" t="s">
        <v>86</v>
      </c>
    </row>
    <row r="99" spans="1:91" s="6" customFormat="1" ht="14.4" customHeight="1">
      <c r="A99" s="73" t="s">
        <v>80</v>
      </c>
      <c r="B99" s="74"/>
      <c r="C99" s="75"/>
      <c r="D99" s="199" t="s">
        <v>96</v>
      </c>
      <c r="E99" s="199"/>
      <c r="F99" s="199"/>
      <c r="G99" s="199"/>
      <c r="H99" s="199"/>
      <c r="I99" s="76"/>
      <c r="J99" s="199" t="s">
        <v>97</v>
      </c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200">
        <f>'004.2 - Přeložka nn vedení'!J30</f>
        <v>0</v>
      </c>
      <c r="AH99" s="201"/>
      <c r="AI99" s="201"/>
      <c r="AJ99" s="201"/>
      <c r="AK99" s="201"/>
      <c r="AL99" s="201"/>
      <c r="AM99" s="201"/>
      <c r="AN99" s="200">
        <f t="shared" si="0"/>
        <v>0</v>
      </c>
      <c r="AO99" s="201"/>
      <c r="AP99" s="201"/>
      <c r="AQ99" s="77" t="s">
        <v>83</v>
      </c>
      <c r="AR99" s="74"/>
      <c r="AS99" s="78">
        <v>0</v>
      </c>
      <c r="AT99" s="79">
        <f t="shared" si="1"/>
        <v>0</v>
      </c>
      <c r="AU99" s="80">
        <f>'004.2 - Přeložka nn vedení'!P118</f>
        <v>0</v>
      </c>
      <c r="AV99" s="79">
        <f>'004.2 - Přeložka nn vedení'!J33</f>
        <v>0</v>
      </c>
      <c r="AW99" s="79">
        <f>'004.2 - Přeložka nn vedení'!J34</f>
        <v>0</v>
      </c>
      <c r="AX99" s="79">
        <f>'004.2 - Přeložka nn vedení'!J35</f>
        <v>0</v>
      </c>
      <c r="AY99" s="79">
        <f>'004.2 - Přeložka nn vedení'!J36</f>
        <v>0</v>
      </c>
      <c r="AZ99" s="79">
        <f>'004.2 - Přeložka nn vedení'!F33</f>
        <v>0</v>
      </c>
      <c r="BA99" s="79">
        <f>'004.2 - Přeložka nn vedení'!F34</f>
        <v>0</v>
      </c>
      <c r="BB99" s="79">
        <f>'004.2 - Přeložka nn vedení'!F35</f>
        <v>0</v>
      </c>
      <c r="BC99" s="79">
        <f>'004.2 - Přeložka nn vedení'!F36</f>
        <v>0</v>
      </c>
      <c r="BD99" s="81">
        <f>'004.2 - Přeložka nn vedení'!F37</f>
        <v>0</v>
      </c>
      <c r="BT99" s="82" t="s">
        <v>84</v>
      </c>
      <c r="BV99" s="82" t="s">
        <v>78</v>
      </c>
      <c r="BW99" s="82" t="s">
        <v>98</v>
      </c>
      <c r="BX99" s="82" t="s">
        <v>4</v>
      </c>
      <c r="CL99" s="82" t="s">
        <v>1</v>
      </c>
      <c r="CM99" s="82" t="s">
        <v>86</v>
      </c>
    </row>
    <row r="100" spans="1:91" s="6" customFormat="1" ht="14.4" customHeight="1">
      <c r="A100" s="73" t="s">
        <v>80</v>
      </c>
      <c r="B100" s="74"/>
      <c r="C100" s="75"/>
      <c r="D100" s="199" t="s">
        <v>99</v>
      </c>
      <c r="E100" s="199"/>
      <c r="F100" s="199"/>
      <c r="G100" s="199"/>
      <c r="H100" s="199"/>
      <c r="I100" s="76"/>
      <c r="J100" s="199" t="s">
        <v>100</v>
      </c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200">
        <f>'004.3 - Elektroinstalace ...'!J30</f>
        <v>0</v>
      </c>
      <c r="AH100" s="201"/>
      <c r="AI100" s="201"/>
      <c r="AJ100" s="201"/>
      <c r="AK100" s="201"/>
      <c r="AL100" s="201"/>
      <c r="AM100" s="201"/>
      <c r="AN100" s="200">
        <f t="shared" si="0"/>
        <v>0</v>
      </c>
      <c r="AO100" s="201"/>
      <c r="AP100" s="201"/>
      <c r="AQ100" s="77" t="s">
        <v>83</v>
      </c>
      <c r="AR100" s="74"/>
      <c r="AS100" s="78">
        <v>0</v>
      </c>
      <c r="AT100" s="79">
        <f t="shared" si="1"/>
        <v>0</v>
      </c>
      <c r="AU100" s="80">
        <f>'004.3 - Elektroinstalace ...'!P120</f>
        <v>0</v>
      </c>
      <c r="AV100" s="79">
        <f>'004.3 - Elektroinstalace ...'!J33</f>
        <v>0</v>
      </c>
      <c r="AW100" s="79">
        <f>'004.3 - Elektroinstalace ...'!J34</f>
        <v>0</v>
      </c>
      <c r="AX100" s="79">
        <f>'004.3 - Elektroinstalace ...'!J35</f>
        <v>0</v>
      </c>
      <c r="AY100" s="79">
        <f>'004.3 - Elektroinstalace ...'!J36</f>
        <v>0</v>
      </c>
      <c r="AZ100" s="79">
        <f>'004.3 - Elektroinstalace ...'!F33</f>
        <v>0</v>
      </c>
      <c r="BA100" s="79">
        <f>'004.3 - Elektroinstalace ...'!F34</f>
        <v>0</v>
      </c>
      <c r="BB100" s="79">
        <f>'004.3 - Elektroinstalace ...'!F35</f>
        <v>0</v>
      </c>
      <c r="BC100" s="79">
        <f>'004.3 - Elektroinstalace ...'!F36</f>
        <v>0</v>
      </c>
      <c r="BD100" s="81">
        <f>'004.3 - Elektroinstalace ...'!F37</f>
        <v>0</v>
      </c>
      <c r="BT100" s="82" t="s">
        <v>84</v>
      </c>
      <c r="BV100" s="82" t="s">
        <v>78</v>
      </c>
      <c r="BW100" s="82" t="s">
        <v>101</v>
      </c>
      <c r="BX100" s="82" t="s">
        <v>4</v>
      </c>
      <c r="CL100" s="82" t="s">
        <v>1</v>
      </c>
      <c r="CM100" s="82" t="s">
        <v>86</v>
      </c>
    </row>
    <row r="101" spans="1:91" s="6" customFormat="1" ht="14.4" customHeight="1">
      <c r="A101" s="73" t="s">
        <v>80</v>
      </c>
      <c r="B101" s="74"/>
      <c r="C101" s="75"/>
      <c r="D101" s="199" t="s">
        <v>102</v>
      </c>
      <c r="E101" s="199"/>
      <c r="F101" s="199"/>
      <c r="G101" s="199"/>
      <c r="H101" s="199"/>
      <c r="I101" s="76"/>
      <c r="J101" s="199" t="s">
        <v>103</v>
      </c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200">
        <f>'004.4 - Elektroinstalace ...'!J30</f>
        <v>0</v>
      </c>
      <c r="AH101" s="201"/>
      <c r="AI101" s="201"/>
      <c r="AJ101" s="201"/>
      <c r="AK101" s="201"/>
      <c r="AL101" s="201"/>
      <c r="AM101" s="201"/>
      <c r="AN101" s="200">
        <f t="shared" si="0"/>
        <v>0</v>
      </c>
      <c r="AO101" s="201"/>
      <c r="AP101" s="201"/>
      <c r="AQ101" s="77" t="s">
        <v>83</v>
      </c>
      <c r="AR101" s="74"/>
      <c r="AS101" s="78">
        <v>0</v>
      </c>
      <c r="AT101" s="79">
        <f t="shared" si="1"/>
        <v>0</v>
      </c>
      <c r="AU101" s="80">
        <f>'004.4 - Elektroinstalace ...'!P120</f>
        <v>0</v>
      </c>
      <c r="AV101" s="79">
        <f>'004.4 - Elektroinstalace ...'!J33</f>
        <v>0</v>
      </c>
      <c r="AW101" s="79">
        <f>'004.4 - Elektroinstalace ...'!J34</f>
        <v>0</v>
      </c>
      <c r="AX101" s="79">
        <f>'004.4 - Elektroinstalace ...'!J35</f>
        <v>0</v>
      </c>
      <c r="AY101" s="79">
        <f>'004.4 - Elektroinstalace ...'!J36</f>
        <v>0</v>
      </c>
      <c r="AZ101" s="79">
        <f>'004.4 - Elektroinstalace ...'!F33</f>
        <v>0</v>
      </c>
      <c r="BA101" s="79">
        <f>'004.4 - Elektroinstalace ...'!F34</f>
        <v>0</v>
      </c>
      <c r="BB101" s="79">
        <f>'004.4 - Elektroinstalace ...'!F35</f>
        <v>0</v>
      </c>
      <c r="BC101" s="79">
        <f>'004.4 - Elektroinstalace ...'!F36</f>
        <v>0</v>
      </c>
      <c r="BD101" s="81">
        <f>'004.4 - Elektroinstalace ...'!F37</f>
        <v>0</v>
      </c>
      <c r="BT101" s="82" t="s">
        <v>84</v>
      </c>
      <c r="BV101" s="82" t="s">
        <v>78</v>
      </c>
      <c r="BW101" s="82" t="s">
        <v>104</v>
      </c>
      <c r="BX101" s="82" t="s">
        <v>4</v>
      </c>
      <c r="CL101" s="82" t="s">
        <v>1</v>
      </c>
      <c r="CM101" s="82" t="s">
        <v>86</v>
      </c>
    </row>
    <row r="102" spans="1:91" s="6" customFormat="1" ht="14.4" customHeight="1">
      <c r="A102" s="73" t="s">
        <v>80</v>
      </c>
      <c r="B102" s="74"/>
      <c r="C102" s="75"/>
      <c r="D102" s="199" t="s">
        <v>105</v>
      </c>
      <c r="E102" s="199"/>
      <c r="F102" s="199"/>
      <c r="G102" s="199"/>
      <c r="H102" s="199"/>
      <c r="I102" s="76"/>
      <c r="J102" s="199" t="s">
        <v>106</v>
      </c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  <c r="Z102" s="199"/>
      <c r="AA102" s="199"/>
      <c r="AB102" s="199"/>
      <c r="AC102" s="199"/>
      <c r="AD102" s="199"/>
      <c r="AE102" s="199"/>
      <c r="AF102" s="199"/>
      <c r="AG102" s="200">
        <f>'005 - Vedlejší rozpočtové...'!J30</f>
        <v>0</v>
      </c>
      <c r="AH102" s="201"/>
      <c r="AI102" s="201"/>
      <c r="AJ102" s="201"/>
      <c r="AK102" s="201"/>
      <c r="AL102" s="201"/>
      <c r="AM102" s="201"/>
      <c r="AN102" s="200">
        <f t="shared" si="0"/>
        <v>0</v>
      </c>
      <c r="AO102" s="201"/>
      <c r="AP102" s="201"/>
      <c r="AQ102" s="77" t="s">
        <v>83</v>
      </c>
      <c r="AR102" s="74"/>
      <c r="AS102" s="83">
        <v>0</v>
      </c>
      <c r="AT102" s="84">
        <f t="shared" si="1"/>
        <v>0</v>
      </c>
      <c r="AU102" s="85">
        <f>'005 - Vedlejší rozpočtové...'!P121</f>
        <v>0</v>
      </c>
      <c r="AV102" s="84">
        <f>'005 - Vedlejší rozpočtové...'!J33</f>
        <v>0</v>
      </c>
      <c r="AW102" s="84">
        <f>'005 - Vedlejší rozpočtové...'!J34</f>
        <v>0</v>
      </c>
      <c r="AX102" s="84">
        <f>'005 - Vedlejší rozpočtové...'!J35</f>
        <v>0</v>
      </c>
      <c r="AY102" s="84">
        <f>'005 - Vedlejší rozpočtové...'!J36</f>
        <v>0</v>
      </c>
      <c r="AZ102" s="84">
        <f>'005 - Vedlejší rozpočtové...'!F33</f>
        <v>0</v>
      </c>
      <c r="BA102" s="84">
        <f>'005 - Vedlejší rozpočtové...'!F34</f>
        <v>0</v>
      </c>
      <c r="BB102" s="84">
        <f>'005 - Vedlejší rozpočtové...'!F35</f>
        <v>0</v>
      </c>
      <c r="BC102" s="84">
        <f>'005 - Vedlejší rozpočtové...'!F36</f>
        <v>0</v>
      </c>
      <c r="BD102" s="86">
        <f>'005 - Vedlejší rozpočtové...'!F37</f>
        <v>0</v>
      </c>
      <c r="BT102" s="82" t="s">
        <v>84</v>
      </c>
      <c r="BV102" s="82" t="s">
        <v>78</v>
      </c>
      <c r="BW102" s="82" t="s">
        <v>107</v>
      </c>
      <c r="BX102" s="82" t="s">
        <v>4</v>
      </c>
      <c r="CL102" s="82" t="s">
        <v>1</v>
      </c>
      <c r="CM102" s="82" t="s">
        <v>86</v>
      </c>
    </row>
    <row r="103" spans="1:91" s="1" customFormat="1" ht="30" customHeight="1">
      <c r="B103" s="31"/>
      <c r="AR103" s="31"/>
    </row>
    <row r="104" spans="1:91" s="1" customFormat="1" ht="6.9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31"/>
    </row>
  </sheetData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001 - Stavební část'!C2" display="/" xr:uid="{00000000-0004-0000-0000-000000000000}"/>
    <hyperlink ref="A96" location="'002 - Zdravotechnika'!C2" display="/" xr:uid="{00000000-0004-0000-0000-000001000000}"/>
    <hyperlink ref="A97" location="'003 - Vytápění'!C2" display="/" xr:uid="{00000000-0004-0000-0000-000002000000}"/>
    <hyperlink ref="A98" location="'004.1 - Elektroinstalace ...'!C2" display="/" xr:uid="{00000000-0004-0000-0000-000003000000}"/>
    <hyperlink ref="A99" location="'004.2 - Přeložka nn vedení'!C2" display="/" xr:uid="{00000000-0004-0000-0000-000004000000}"/>
    <hyperlink ref="A100" location="'004.3 - Elektroinstalace ...'!C2" display="/" xr:uid="{00000000-0004-0000-0000-000005000000}"/>
    <hyperlink ref="A101" location="'004.4 - Elektroinstalace ...'!C2" display="/" xr:uid="{00000000-0004-0000-0000-000006000000}"/>
    <hyperlink ref="A102" location="'005 - Vedlejší rozpočtové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905"/>
  <sheetViews>
    <sheetView showGridLines="0" topLeftCell="A452" workbookViewId="0"/>
  </sheetViews>
  <sheetFormatPr defaultRowHeight="14.4"/>
  <cols>
    <col min="1" max="1" width="8.85546875" customWidth="1"/>
    <col min="2" max="2" width="1.140625" customWidth="1"/>
    <col min="3" max="3" width="4.42578125" customWidth="1"/>
    <col min="4" max="4" width="4.5703125" customWidth="1"/>
    <col min="5" max="5" width="18.28515625" customWidth="1"/>
    <col min="6" max="6" width="108" customWidth="1"/>
    <col min="7" max="7" width="8" customWidth="1"/>
    <col min="8" max="8" width="15" customWidth="1"/>
    <col min="9" max="9" width="16.85546875" customWidth="1"/>
    <col min="10" max="10" width="23.85546875" customWidth="1"/>
    <col min="11" max="11" width="23.85546875" hidden="1" customWidth="1"/>
    <col min="12" max="12" width="10" customWidth="1"/>
    <col min="13" max="13" width="11.5703125" hidden="1" customWidth="1"/>
    <col min="14" max="14" width="9.140625" hidden="1"/>
    <col min="15" max="20" width="15.140625" hidden="1" customWidth="1"/>
    <col min="21" max="21" width="17.42578125" hidden="1" customWidth="1"/>
    <col min="22" max="22" width="13.140625" customWidth="1"/>
    <col min="23" max="23" width="17.42578125" customWidth="1"/>
    <col min="24" max="24" width="13.140625" customWidth="1"/>
    <col min="25" max="25" width="16" customWidth="1"/>
    <col min="26" max="26" width="11.7109375" customWidth="1"/>
    <col min="27" max="27" width="16" customWidth="1"/>
    <col min="28" max="28" width="17.42578125" customWidth="1"/>
    <col min="29" max="29" width="11.7109375" customWidth="1"/>
    <col min="30" max="30" width="16" customWidth="1"/>
    <col min="31" max="31" width="17.42578125" customWidth="1"/>
    <col min="44" max="65" width="9.140625" hidden="1"/>
  </cols>
  <sheetData>
    <row r="2" spans="2:46" ht="36.9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85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" customHeight="1">
      <c r="B4" s="19"/>
      <c r="D4" s="20" t="s">
        <v>108</v>
      </c>
      <c r="L4" s="19"/>
      <c r="M4" s="87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24" t="str">
        <f>'Rekapitulace stavby'!K6</f>
        <v>ZŠ Husova I.-II. stupeň a spojovací chodba, Chodov</v>
      </c>
      <c r="F7" s="225"/>
      <c r="G7" s="225"/>
      <c r="H7" s="225"/>
      <c r="L7" s="19"/>
    </row>
    <row r="8" spans="2:46" s="1" customFormat="1" ht="12" customHeight="1">
      <c r="B8" s="31"/>
      <c r="D8" s="26" t="s">
        <v>109</v>
      </c>
      <c r="L8" s="31"/>
    </row>
    <row r="9" spans="2:46" s="1" customFormat="1" ht="15.6" customHeight="1">
      <c r="B9" s="31"/>
      <c r="E9" s="185" t="s">
        <v>110</v>
      </c>
      <c r="F9" s="226"/>
      <c r="G9" s="226"/>
      <c r="H9" s="226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5. 3. 2024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7" t="str">
        <f>'Rekapitulace stavby'!E14</f>
        <v>Vyplň údaj</v>
      </c>
      <c r="F18" s="207"/>
      <c r="G18" s="207"/>
      <c r="H18" s="207"/>
      <c r="I18" s="26" t="s">
        <v>27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4.4" customHeight="1">
      <c r="B27" s="88"/>
      <c r="E27" s="212" t="s">
        <v>1</v>
      </c>
      <c r="F27" s="212"/>
      <c r="G27" s="212"/>
      <c r="H27" s="212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36</v>
      </c>
      <c r="J30" s="65">
        <f>ROUND(J144,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" customHeight="1">
      <c r="B33" s="31"/>
      <c r="D33" s="54" t="s">
        <v>40</v>
      </c>
      <c r="E33" s="26" t="s">
        <v>41</v>
      </c>
      <c r="F33" s="90">
        <f>ROUND((SUM(BE144:BE904)),  2)</f>
        <v>0</v>
      </c>
      <c r="I33" s="91">
        <v>0.21</v>
      </c>
      <c r="J33" s="90">
        <f>ROUND(((SUM(BE144:BE904))*I33),  2)</f>
        <v>0</v>
      </c>
      <c r="L33" s="31"/>
    </row>
    <row r="34" spans="2:12" s="1" customFormat="1" ht="14.4" customHeight="1">
      <c r="B34" s="31"/>
      <c r="E34" s="26" t="s">
        <v>42</v>
      </c>
      <c r="F34" s="90">
        <f>ROUND((SUM(BF144:BF904)),  2)</f>
        <v>0</v>
      </c>
      <c r="I34" s="91">
        <v>0.12</v>
      </c>
      <c r="J34" s="90">
        <f>ROUND(((SUM(BF144:BF904))*I34),  2)</f>
        <v>0</v>
      </c>
      <c r="L34" s="31"/>
    </row>
    <row r="35" spans="2:12" s="1" customFormat="1" ht="14.4" hidden="1" customHeight="1">
      <c r="B35" s="31"/>
      <c r="E35" s="26" t="s">
        <v>43</v>
      </c>
      <c r="F35" s="90">
        <f>ROUND((SUM(BG144:BG904)),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44</v>
      </c>
      <c r="F36" s="90">
        <f>ROUND((SUM(BH144:BH904)),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45</v>
      </c>
      <c r="F37" s="90">
        <f>ROUND((SUM(BI144:BI904)),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6"/>
      <c r="F39" s="56"/>
      <c r="G39" s="94" t="s">
        <v>47</v>
      </c>
      <c r="H39" s="95" t="s">
        <v>48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51</v>
      </c>
      <c r="E61" s="33"/>
      <c r="F61" s="98" t="s">
        <v>52</v>
      </c>
      <c r="G61" s="42" t="s">
        <v>51</v>
      </c>
      <c r="H61" s="33"/>
      <c r="I61" s="33"/>
      <c r="J61" s="99" t="s">
        <v>52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51</v>
      </c>
      <c r="E76" s="33"/>
      <c r="F76" s="98" t="s">
        <v>52</v>
      </c>
      <c r="G76" s="42" t="s">
        <v>51</v>
      </c>
      <c r="H76" s="33"/>
      <c r="I76" s="33"/>
      <c r="J76" s="99" t="s">
        <v>52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111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4.4" customHeight="1">
      <c r="B85" s="31"/>
      <c r="E85" s="224" t="str">
        <f>E7</f>
        <v>ZŠ Husova I.-II. stupeň a spojovací chodba, Chodov</v>
      </c>
      <c r="F85" s="225"/>
      <c r="G85" s="225"/>
      <c r="H85" s="225"/>
      <c r="L85" s="31"/>
    </row>
    <row r="86" spans="2:47" s="1" customFormat="1" ht="12" customHeight="1">
      <c r="B86" s="31"/>
      <c r="C86" s="26" t="s">
        <v>109</v>
      </c>
      <c r="L86" s="31"/>
    </row>
    <row r="87" spans="2:47" s="1" customFormat="1" ht="15.6" customHeight="1">
      <c r="B87" s="31"/>
      <c r="E87" s="185" t="str">
        <f>E9</f>
        <v>001 - Stavební část</v>
      </c>
      <c r="F87" s="226"/>
      <c r="G87" s="226"/>
      <c r="H87" s="226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5. 3. 2024</v>
      </c>
      <c r="L89" s="31"/>
    </row>
    <row r="90" spans="2:47" s="1" customFormat="1" ht="6.9" customHeight="1">
      <c r="B90" s="31"/>
      <c r="L90" s="31"/>
    </row>
    <row r="91" spans="2:47" s="1" customFormat="1" ht="26.4" customHeight="1">
      <c r="B91" s="31"/>
      <c r="C91" s="26" t="s">
        <v>24</v>
      </c>
      <c r="F91" s="24" t="str">
        <f>E15</f>
        <v>Město Chodov</v>
      </c>
      <c r="I91" s="26" t="s">
        <v>30</v>
      </c>
      <c r="J91" s="29" t="str">
        <f>E21</f>
        <v>P.Dindák, Staré Sedlo</v>
      </c>
      <c r="L91" s="31"/>
    </row>
    <row r="92" spans="2:47" s="1" customFormat="1" ht="15.6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Šimková Dita, K.Vary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112</v>
      </c>
      <c r="D94" s="92"/>
      <c r="E94" s="92"/>
      <c r="F94" s="92"/>
      <c r="G94" s="92"/>
      <c r="H94" s="92"/>
      <c r="I94" s="92"/>
      <c r="J94" s="101" t="s">
        <v>113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2" t="s">
        <v>114</v>
      </c>
      <c r="J96" s="65">
        <f>J144</f>
        <v>0</v>
      </c>
      <c r="L96" s="31"/>
      <c r="AU96" s="16" t="s">
        <v>115</v>
      </c>
    </row>
    <row r="97" spans="2:12" s="8" customFormat="1" ht="24.9" customHeight="1">
      <c r="B97" s="103"/>
      <c r="D97" s="104" t="s">
        <v>116</v>
      </c>
      <c r="E97" s="105"/>
      <c r="F97" s="105"/>
      <c r="G97" s="105"/>
      <c r="H97" s="105"/>
      <c r="I97" s="105"/>
      <c r="J97" s="106">
        <f>J145</f>
        <v>0</v>
      </c>
      <c r="L97" s="103"/>
    </row>
    <row r="98" spans="2:12" s="9" customFormat="1" ht="19.95" customHeight="1">
      <c r="B98" s="107"/>
      <c r="D98" s="108" t="s">
        <v>117</v>
      </c>
      <c r="E98" s="109"/>
      <c r="F98" s="109"/>
      <c r="G98" s="109"/>
      <c r="H98" s="109"/>
      <c r="I98" s="109"/>
      <c r="J98" s="110">
        <f>J146</f>
        <v>0</v>
      </c>
      <c r="L98" s="107"/>
    </row>
    <row r="99" spans="2:12" s="9" customFormat="1" ht="19.95" customHeight="1">
      <c r="B99" s="107"/>
      <c r="D99" s="108" t="s">
        <v>118</v>
      </c>
      <c r="E99" s="109"/>
      <c r="F99" s="109"/>
      <c r="G99" s="109"/>
      <c r="H99" s="109"/>
      <c r="I99" s="109"/>
      <c r="J99" s="110">
        <f>J194</f>
        <v>0</v>
      </c>
      <c r="L99" s="107"/>
    </row>
    <row r="100" spans="2:12" s="9" customFormat="1" ht="19.95" customHeight="1">
      <c r="B100" s="107"/>
      <c r="D100" s="108" t="s">
        <v>119</v>
      </c>
      <c r="E100" s="109"/>
      <c r="F100" s="109"/>
      <c r="G100" s="109"/>
      <c r="H100" s="109"/>
      <c r="I100" s="109"/>
      <c r="J100" s="110">
        <f>J234</f>
        <v>0</v>
      </c>
      <c r="L100" s="107"/>
    </row>
    <row r="101" spans="2:12" s="9" customFormat="1" ht="19.95" customHeight="1">
      <c r="B101" s="107"/>
      <c r="D101" s="108" t="s">
        <v>120</v>
      </c>
      <c r="E101" s="109"/>
      <c r="F101" s="109"/>
      <c r="G101" s="109"/>
      <c r="H101" s="109"/>
      <c r="I101" s="109"/>
      <c r="J101" s="110">
        <f>J276</f>
        <v>0</v>
      </c>
      <c r="L101" s="107"/>
    </row>
    <row r="102" spans="2:12" s="9" customFormat="1" ht="19.95" customHeight="1">
      <c r="B102" s="107"/>
      <c r="D102" s="108" t="s">
        <v>121</v>
      </c>
      <c r="E102" s="109"/>
      <c r="F102" s="109"/>
      <c r="G102" s="109"/>
      <c r="H102" s="109"/>
      <c r="I102" s="109"/>
      <c r="J102" s="110">
        <f>J298</f>
        <v>0</v>
      </c>
      <c r="L102" s="107"/>
    </row>
    <row r="103" spans="2:12" s="9" customFormat="1" ht="19.95" customHeight="1">
      <c r="B103" s="107"/>
      <c r="D103" s="108" t="s">
        <v>122</v>
      </c>
      <c r="E103" s="109"/>
      <c r="F103" s="109"/>
      <c r="G103" s="109"/>
      <c r="H103" s="109"/>
      <c r="I103" s="109"/>
      <c r="J103" s="110">
        <f>J309</f>
        <v>0</v>
      </c>
      <c r="L103" s="107"/>
    </row>
    <row r="104" spans="2:12" s="9" customFormat="1" ht="19.95" customHeight="1">
      <c r="B104" s="107"/>
      <c r="D104" s="108" t="s">
        <v>123</v>
      </c>
      <c r="E104" s="109"/>
      <c r="F104" s="109"/>
      <c r="G104" s="109"/>
      <c r="H104" s="109"/>
      <c r="I104" s="109"/>
      <c r="J104" s="110">
        <f>J443</f>
        <v>0</v>
      </c>
      <c r="L104" s="107"/>
    </row>
    <row r="105" spans="2:12" s="9" customFormat="1" ht="19.95" customHeight="1">
      <c r="B105" s="107"/>
      <c r="D105" s="108" t="s">
        <v>124</v>
      </c>
      <c r="E105" s="109"/>
      <c r="F105" s="109"/>
      <c r="G105" s="109"/>
      <c r="H105" s="109"/>
      <c r="I105" s="109"/>
      <c r="J105" s="110">
        <f>J446</f>
        <v>0</v>
      </c>
      <c r="L105" s="107"/>
    </row>
    <row r="106" spans="2:12" s="9" customFormat="1" ht="19.95" customHeight="1">
      <c r="B106" s="107"/>
      <c r="D106" s="108" t="s">
        <v>125</v>
      </c>
      <c r="E106" s="109"/>
      <c r="F106" s="109"/>
      <c r="G106" s="109"/>
      <c r="H106" s="109"/>
      <c r="I106" s="109"/>
      <c r="J106" s="110">
        <f>J554</f>
        <v>0</v>
      </c>
      <c r="L106" s="107"/>
    </row>
    <row r="107" spans="2:12" s="9" customFormat="1" ht="19.95" customHeight="1">
      <c r="B107" s="107"/>
      <c r="D107" s="108" t="s">
        <v>126</v>
      </c>
      <c r="E107" s="109"/>
      <c r="F107" s="109"/>
      <c r="G107" s="109"/>
      <c r="H107" s="109"/>
      <c r="I107" s="109"/>
      <c r="J107" s="110">
        <f>J560</f>
        <v>0</v>
      </c>
      <c r="L107" s="107"/>
    </row>
    <row r="108" spans="2:12" s="8" customFormat="1" ht="24.9" customHeight="1">
      <c r="B108" s="103"/>
      <c r="D108" s="104" t="s">
        <v>127</v>
      </c>
      <c r="E108" s="105"/>
      <c r="F108" s="105"/>
      <c r="G108" s="105"/>
      <c r="H108" s="105"/>
      <c r="I108" s="105"/>
      <c r="J108" s="106">
        <f>J562</f>
        <v>0</v>
      </c>
      <c r="L108" s="103"/>
    </row>
    <row r="109" spans="2:12" s="9" customFormat="1" ht="19.95" customHeight="1">
      <c r="B109" s="107"/>
      <c r="D109" s="108" t="s">
        <v>128</v>
      </c>
      <c r="E109" s="109"/>
      <c r="F109" s="109"/>
      <c r="G109" s="109"/>
      <c r="H109" s="109"/>
      <c r="I109" s="109"/>
      <c r="J109" s="110">
        <f>J563</f>
        <v>0</v>
      </c>
      <c r="L109" s="107"/>
    </row>
    <row r="110" spans="2:12" s="9" customFormat="1" ht="19.95" customHeight="1">
      <c r="B110" s="107"/>
      <c r="D110" s="108" t="s">
        <v>129</v>
      </c>
      <c r="E110" s="109"/>
      <c r="F110" s="109"/>
      <c r="G110" s="109"/>
      <c r="H110" s="109"/>
      <c r="I110" s="109"/>
      <c r="J110" s="110">
        <f>J583</f>
        <v>0</v>
      </c>
      <c r="L110" s="107"/>
    </row>
    <row r="111" spans="2:12" s="9" customFormat="1" ht="19.95" customHeight="1">
      <c r="B111" s="107"/>
      <c r="D111" s="108" t="s">
        <v>130</v>
      </c>
      <c r="E111" s="109"/>
      <c r="F111" s="109"/>
      <c r="G111" s="109"/>
      <c r="H111" s="109"/>
      <c r="I111" s="109"/>
      <c r="J111" s="110">
        <f>J597</f>
        <v>0</v>
      </c>
      <c r="L111" s="107"/>
    </row>
    <row r="112" spans="2:12" s="9" customFormat="1" ht="19.95" customHeight="1">
      <c r="B112" s="107"/>
      <c r="D112" s="108" t="s">
        <v>131</v>
      </c>
      <c r="E112" s="109"/>
      <c r="F112" s="109"/>
      <c r="G112" s="109"/>
      <c r="H112" s="109"/>
      <c r="I112" s="109"/>
      <c r="J112" s="110">
        <f>J616</f>
        <v>0</v>
      </c>
      <c r="L112" s="107"/>
    </row>
    <row r="113" spans="2:12" s="9" customFormat="1" ht="19.95" customHeight="1">
      <c r="B113" s="107"/>
      <c r="D113" s="108" t="s">
        <v>132</v>
      </c>
      <c r="E113" s="109"/>
      <c r="F113" s="109"/>
      <c r="G113" s="109"/>
      <c r="H113" s="109"/>
      <c r="I113" s="109"/>
      <c r="J113" s="110">
        <f>J621</f>
        <v>0</v>
      </c>
      <c r="L113" s="107"/>
    </row>
    <row r="114" spans="2:12" s="9" customFormat="1" ht="19.95" customHeight="1">
      <c r="B114" s="107"/>
      <c r="D114" s="108" t="s">
        <v>133</v>
      </c>
      <c r="E114" s="109"/>
      <c r="F114" s="109"/>
      <c r="G114" s="109"/>
      <c r="H114" s="109"/>
      <c r="I114" s="109"/>
      <c r="J114" s="110">
        <f>J627</f>
        <v>0</v>
      </c>
      <c r="L114" s="107"/>
    </row>
    <row r="115" spans="2:12" s="9" customFormat="1" ht="19.95" customHeight="1">
      <c r="B115" s="107"/>
      <c r="D115" s="108" t="s">
        <v>134</v>
      </c>
      <c r="E115" s="109"/>
      <c r="F115" s="109"/>
      <c r="G115" s="109"/>
      <c r="H115" s="109"/>
      <c r="I115" s="109"/>
      <c r="J115" s="110">
        <f>J658</f>
        <v>0</v>
      </c>
      <c r="L115" s="107"/>
    </row>
    <row r="116" spans="2:12" s="9" customFormat="1" ht="19.95" customHeight="1">
      <c r="B116" s="107"/>
      <c r="D116" s="108" t="s">
        <v>135</v>
      </c>
      <c r="E116" s="109"/>
      <c r="F116" s="109"/>
      <c r="G116" s="109"/>
      <c r="H116" s="109"/>
      <c r="I116" s="109"/>
      <c r="J116" s="110">
        <f>J672</f>
        <v>0</v>
      </c>
      <c r="L116" s="107"/>
    </row>
    <row r="117" spans="2:12" s="9" customFormat="1" ht="19.95" customHeight="1">
      <c r="B117" s="107"/>
      <c r="D117" s="108" t="s">
        <v>136</v>
      </c>
      <c r="E117" s="109"/>
      <c r="F117" s="109"/>
      <c r="G117" s="109"/>
      <c r="H117" s="109"/>
      <c r="I117" s="109"/>
      <c r="J117" s="110">
        <f>J709</f>
        <v>0</v>
      </c>
      <c r="L117" s="107"/>
    </row>
    <row r="118" spans="2:12" s="9" customFormat="1" ht="19.95" customHeight="1">
      <c r="B118" s="107"/>
      <c r="D118" s="108" t="s">
        <v>137</v>
      </c>
      <c r="E118" s="109"/>
      <c r="F118" s="109"/>
      <c r="G118" s="109"/>
      <c r="H118" s="109"/>
      <c r="I118" s="109"/>
      <c r="J118" s="110">
        <f>J728</f>
        <v>0</v>
      </c>
      <c r="L118" s="107"/>
    </row>
    <row r="119" spans="2:12" s="9" customFormat="1" ht="19.95" customHeight="1">
      <c r="B119" s="107"/>
      <c r="D119" s="108" t="s">
        <v>138</v>
      </c>
      <c r="E119" s="109"/>
      <c r="F119" s="109"/>
      <c r="G119" s="109"/>
      <c r="H119" s="109"/>
      <c r="I119" s="109"/>
      <c r="J119" s="110">
        <f>J748</f>
        <v>0</v>
      </c>
      <c r="L119" s="107"/>
    </row>
    <row r="120" spans="2:12" s="9" customFormat="1" ht="19.95" customHeight="1">
      <c r="B120" s="107"/>
      <c r="D120" s="108" t="s">
        <v>139</v>
      </c>
      <c r="E120" s="109"/>
      <c r="F120" s="109"/>
      <c r="G120" s="109"/>
      <c r="H120" s="109"/>
      <c r="I120" s="109"/>
      <c r="J120" s="110">
        <f>J797</f>
        <v>0</v>
      </c>
      <c r="L120" s="107"/>
    </row>
    <row r="121" spans="2:12" s="9" customFormat="1" ht="19.95" customHeight="1">
      <c r="B121" s="107"/>
      <c r="D121" s="108" t="s">
        <v>140</v>
      </c>
      <c r="E121" s="109"/>
      <c r="F121" s="109"/>
      <c r="G121" s="109"/>
      <c r="H121" s="109"/>
      <c r="I121" s="109"/>
      <c r="J121" s="110">
        <f>J813</f>
        <v>0</v>
      </c>
      <c r="L121" s="107"/>
    </row>
    <row r="122" spans="2:12" s="9" customFormat="1" ht="19.95" customHeight="1">
      <c r="B122" s="107"/>
      <c r="D122" s="108" t="s">
        <v>141</v>
      </c>
      <c r="E122" s="109"/>
      <c r="F122" s="109"/>
      <c r="G122" s="109"/>
      <c r="H122" s="109"/>
      <c r="I122" s="109"/>
      <c r="J122" s="110">
        <f>J827</f>
        <v>0</v>
      </c>
      <c r="L122" s="107"/>
    </row>
    <row r="123" spans="2:12" s="8" customFormat="1" ht="24.9" customHeight="1">
      <c r="B123" s="103"/>
      <c r="D123" s="104" t="s">
        <v>142</v>
      </c>
      <c r="E123" s="105"/>
      <c r="F123" s="105"/>
      <c r="G123" s="105"/>
      <c r="H123" s="105"/>
      <c r="I123" s="105"/>
      <c r="J123" s="106">
        <f>J902</f>
        <v>0</v>
      </c>
      <c r="L123" s="103"/>
    </row>
    <row r="124" spans="2:12" s="9" customFormat="1" ht="19.95" customHeight="1">
      <c r="B124" s="107"/>
      <c r="D124" s="108" t="s">
        <v>143</v>
      </c>
      <c r="E124" s="109"/>
      <c r="F124" s="109"/>
      <c r="G124" s="109"/>
      <c r="H124" s="109"/>
      <c r="I124" s="109"/>
      <c r="J124" s="110">
        <f>J903</f>
        <v>0</v>
      </c>
      <c r="L124" s="107"/>
    </row>
    <row r="125" spans="2:12" s="1" customFormat="1" ht="21.75" customHeight="1">
      <c r="B125" s="31"/>
      <c r="L125" s="31"/>
    </row>
    <row r="126" spans="2:12" s="1" customFormat="1" ht="6.9" customHeight="1"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31"/>
    </row>
    <row r="130" spans="2:63" s="1" customFormat="1" ht="6.9" customHeight="1">
      <c r="B130" s="45"/>
      <c r="C130" s="46"/>
      <c r="D130" s="46"/>
      <c r="E130" s="46"/>
      <c r="F130" s="46"/>
      <c r="G130" s="46"/>
      <c r="H130" s="46"/>
      <c r="I130" s="46"/>
      <c r="J130" s="46"/>
      <c r="K130" s="46"/>
      <c r="L130" s="31"/>
    </row>
    <row r="131" spans="2:63" s="1" customFormat="1" ht="24.9" customHeight="1">
      <c r="B131" s="31"/>
      <c r="C131" s="20" t="s">
        <v>144</v>
      </c>
      <c r="L131" s="31"/>
    </row>
    <row r="132" spans="2:63" s="1" customFormat="1" ht="6.9" customHeight="1">
      <c r="B132" s="31"/>
      <c r="L132" s="31"/>
    </row>
    <row r="133" spans="2:63" s="1" customFormat="1" ht="12" customHeight="1">
      <c r="B133" s="31"/>
      <c r="C133" s="26" t="s">
        <v>16</v>
      </c>
      <c r="L133" s="31"/>
    </row>
    <row r="134" spans="2:63" s="1" customFormat="1" ht="14.4" customHeight="1">
      <c r="B134" s="31"/>
      <c r="E134" s="224" t="str">
        <f>E7</f>
        <v>ZŠ Husova I.-II. stupeň a spojovací chodba, Chodov</v>
      </c>
      <c r="F134" s="225"/>
      <c r="G134" s="225"/>
      <c r="H134" s="225"/>
      <c r="L134" s="31"/>
    </row>
    <row r="135" spans="2:63" s="1" customFormat="1" ht="12" customHeight="1">
      <c r="B135" s="31"/>
      <c r="C135" s="26" t="s">
        <v>109</v>
      </c>
      <c r="L135" s="31"/>
    </row>
    <row r="136" spans="2:63" s="1" customFormat="1" ht="15.6" customHeight="1">
      <c r="B136" s="31"/>
      <c r="E136" s="185" t="str">
        <f>E9</f>
        <v>001 - Stavební část</v>
      </c>
      <c r="F136" s="226"/>
      <c r="G136" s="226"/>
      <c r="H136" s="226"/>
      <c r="L136" s="31"/>
    </row>
    <row r="137" spans="2:63" s="1" customFormat="1" ht="6.9" customHeight="1">
      <c r="B137" s="31"/>
      <c r="L137" s="31"/>
    </row>
    <row r="138" spans="2:63" s="1" customFormat="1" ht="12" customHeight="1">
      <c r="B138" s="31"/>
      <c r="C138" s="26" t="s">
        <v>20</v>
      </c>
      <c r="F138" s="24" t="str">
        <f>F12</f>
        <v xml:space="preserve"> </v>
      </c>
      <c r="I138" s="26" t="s">
        <v>22</v>
      </c>
      <c r="J138" s="51" t="str">
        <f>IF(J12="","",J12)</f>
        <v>5. 3. 2024</v>
      </c>
      <c r="L138" s="31"/>
    </row>
    <row r="139" spans="2:63" s="1" customFormat="1" ht="6.9" customHeight="1">
      <c r="B139" s="31"/>
      <c r="L139" s="31"/>
    </row>
    <row r="140" spans="2:63" s="1" customFormat="1" ht="26.4" customHeight="1">
      <c r="B140" s="31"/>
      <c r="C140" s="26" t="s">
        <v>24</v>
      </c>
      <c r="F140" s="24" t="str">
        <f>E15</f>
        <v>Město Chodov</v>
      </c>
      <c r="I140" s="26" t="s">
        <v>30</v>
      </c>
      <c r="J140" s="29" t="str">
        <f>E21</f>
        <v>P.Dindák, Staré Sedlo</v>
      </c>
      <c r="L140" s="31"/>
    </row>
    <row r="141" spans="2:63" s="1" customFormat="1" ht="15.6" customHeight="1">
      <c r="B141" s="31"/>
      <c r="C141" s="26" t="s">
        <v>28</v>
      </c>
      <c r="F141" s="24" t="str">
        <f>IF(E18="","",E18)</f>
        <v>Vyplň údaj</v>
      </c>
      <c r="I141" s="26" t="s">
        <v>33</v>
      </c>
      <c r="J141" s="29" t="str">
        <f>E24</f>
        <v>Šimková Dita, K.Vary</v>
      </c>
      <c r="L141" s="31"/>
    </row>
    <row r="142" spans="2:63" s="1" customFormat="1" ht="10.35" customHeight="1">
      <c r="B142" s="31"/>
      <c r="L142" s="31"/>
    </row>
    <row r="143" spans="2:63" s="10" customFormat="1" ht="29.25" customHeight="1">
      <c r="B143" s="111"/>
      <c r="C143" s="112" t="s">
        <v>145</v>
      </c>
      <c r="D143" s="113" t="s">
        <v>61</v>
      </c>
      <c r="E143" s="113" t="s">
        <v>57</v>
      </c>
      <c r="F143" s="113" t="s">
        <v>58</v>
      </c>
      <c r="G143" s="113" t="s">
        <v>146</v>
      </c>
      <c r="H143" s="113" t="s">
        <v>147</v>
      </c>
      <c r="I143" s="113" t="s">
        <v>148</v>
      </c>
      <c r="J143" s="114" t="s">
        <v>113</v>
      </c>
      <c r="K143" s="115" t="s">
        <v>149</v>
      </c>
      <c r="L143" s="111"/>
      <c r="M143" s="58" t="s">
        <v>1</v>
      </c>
      <c r="N143" s="59" t="s">
        <v>40</v>
      </c>
      <c r="O143" s="59" t="s">
        <v>150</v>
      </c>
      <c r="P143" s="59" t="s">
        <v>151</v>
      </c>
      <c r="Q143" s="59" t="s">
        <v>152</v>
      </c>
      <c r="R143" s="59" t="s">
        <v>153</v>
      </c>
      <c r="S143" s="59" t="s">
        <v>154</v>
      </c>
      <c r="T143" s="60" t="s">
        <v>155</v>
      </c>
    </row>
    <row r="144" spans="2:63" s="1" customFormat="1" ht="22.8" customHeight="1">
      <c r="B144" s="31"/>
      <c r="C144" s="63" t="s">
        <v>156</v>
      </c>
      <c r="J144" s="116">
        <f>BK144</f>
        <v>0</v>
      </c>
      <c r="L144" s="31"/>
      <c r="M144" s="61"/>
      <c r="N144" s="52"/>
      <c r="O144" s="52"/>
      <c r="P144" s="117">
        <f>P145+P562+P902</f>
        <v>0</v>
      </c>
      <c r="Q144" s="52"/>
      <c r="R144" s="117">
        <f>R145+R562+R902</f>
        <v>303.52689817000004</v>
      </c>
      <c r="S144" s="52"/>
      <c r="T144" s="118">
        <f>T145+T562+T902</f>
        <v>113.37577451</v>
      </c>
      <c r="AT144" s="16" t="s">
        <v>75</v>
      </c>
      <c r="AU144" s="16" t="s">
        <v>115</v>
      </c>
      <c r="BK144" s="119">
        <f>BK145+BK562+BK902</f>
        <v>0</v>
      </c>
    </row>
    <row r="145" spans="2:65" s="11" customFormat="1" ht="25.95" customHeight="1">
      <c r="B145" s="120"/>
      <c r="D145" s="121" t="s">
        <v>75</v>
      </c>
      <c r="E145" s="122" t="s">
        <v>157</v>
      </c>
      <c r="F145" s="122" t="s">
        <v>158</v>
      </c>
      <c r="I145" s="123"/>
      <c r="J145" s="124">
        <f>BK145</f>
        <v>0</v>
      </c>
      <c r="L145" s="120"/>
      <c r="M145" s="125"/>
      <c r="P145" s="126">
        <f>P146+P194+P234+P276+P298+P309+P443+P446+P554+P560</f>
        <v>0</v>
      </c>
      <c r="R145" s="126">
        <f>R146+R194+R234+R276+R298+R309+R443+R446+R554+R560</f>
        <v>238.43935498000005</v>
      </c>
      <c r="T145" s="127">
        <f>T146+T194+T234+T276+T298+T309+T443+T446+T554+T560</f>
        <v>81.522142000000002</v>
      </c>
      <c r="AR145" s="121" t="s">
        <v>84</v>
      </c>
      <c r="AT145" s="128" t="s">
        <v>75</v>
      </c>
      <c r="AU145" s="128" t="s">
        <v>76</v>
      </c>
      <c r="AY145" s="121" t="s">
        <v>159</v>
      </c>
      <c r="BK145" s="129">
        <f>BK146+BK194+BK234+BK276+BK298+BK309+BK443+BK446+BK554+BK560</f>
        <v>0</v>
      </c>
    </row>
    <row r="146" spans="2:65" s="11" customFormat="1" ht="22.8" customHeight="1">
      <c r="B146" s="120"/>
      <c r="D146" s="121" t="s">
        <v>75</v>
      </c>
      <c r="E146" s="130" t="s">
        <v>84</v>
      </c>
      <c r="F146" s="130" t="s">
        <v>160</v>
      </c>
      <c r="I146" s="123"/>
      <c r="J146" s="131">
        <f>BK146</f>
        <v>0</v>
      </c>
      <c r="L146" s="120"/>
      <c r="M146" s="125"/>
      <c r="P146" s="126">
        <f>SUM(P147:P193)</f>
        <v>0</v>
      </c>
      <c r="R146" s="126">
        <f>SUM(R147:R193)</f>
        <v>4.6999999999999993E-3</v>
      </c>
      <c r="T146" s="127">
        <f>SUM(T147:T193)</f>
        <v>5.58</v>
      </c>
      <c r="AR146" s="121" t="s">
        <v>84</v>
      </c>
      <c r="AT146" s="128" t="s">
        <v>75</v>
      </c>
      <c r="AU146" s="128" t="s">
        <v>84</v>
      </c>
      <c r="AY146" s="121" t="s">
        <v>159</v>
      </c>
      <c r="BK146" s="129">
        <f>SUM(BK147:BK193)</f>
        <v>0</v>
      </c>
    </row>
    <row r="147" spans="2:65" s="1" customFormat="1" ht="14.4" customHeight="1">
      <c r="B147" s="132"/>
      <c r="C147" s="133" t="s">
        <v>84</v>
      </c>
      <c r="D147" s="133" t="s">
        <v>161</v>
      </c>
      <c r="E147" s="134" t="s">
        <v>162</v>
      </c>
      <c r="F147" s="135" t="s">
        <v>163</v>
      </c>
      <c r="G147" s="136" t="s">
        <v>164</v>
      </c>
      <c r="H147" s="137">
        <v>10</v>
      </c>
      <c r="I147" s="138"/>
      <c r="J147" s="139">
        <f>ROUND(I147*H147,2)</f>
        <v>0</v>
      </c>
      <c r="K147" s="140"/>
      <c r="L147" s="31"/>
      <c r="M147" s="141" t="s">
        <v>1</v>
      </c>
      <c r="N147" s="142" t="s">
        <v>41</v>
      </c>
      <c r="P147" s="143">
        <f>O147*H147</f>
        <v>0</v>
      </c>
      <c r="Q147" s="143">
        <v>0</v>
      </c>
      <c r="R147" s="143">
        <f>Q147*H147</f>
        <v>0</v>
      </c>
      <c r="S147" s="143">
        <v>0.26</v>
      </c>
      <c r="T147" s="144">
        <f>S147*H147</f>
        <v>2.6</v>
      </c>
      <c r="AR147" s="145" t="s">
        <v>165</v>
      </c>
      <c r="AT147" s="145" t="s">
        <v>161</v>
      </c>
      <c r="AU147" s="145" t="s">
        <v>86</v>
      </c>
      <c r="AY147" s="16" t="s">
        <v>159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6" t="s">
        <v>84</v>
      </c>
      <c r="BK147" s="146">
        <f>ROUND(I147*H147,2)</f>
        <v>0</v>
      </c>
      <c r="BL147" s="16" t="s">
        <v>165</v>
      </c>
      <c r="BM147" s="145" t="s">
        <v>166</v>
      </c>
    </row>
    <row r="148" spans="2:65" s="12" customFormat="1" ht="10.199999999999999">
      <c r="B148" s="147"/>
      <c r="D148" s="148" t="s">
        <v>167</v>
      </c>
      <c r="E148" s="149" t="s">
        <v>1</v>
      </c>
      <c r="F148" s="150" t="s">
        <v>168</v>
      </c>
      <c r="H148" s="151">
        <v>10</v>
      </c>
      <c r="I148" s="152"/>
      <c r="L148" s="147"/>
      <c r="M148" s="153"/>
      <c r="T148" s="154"/>
      <c r="AT148" s="149" t="s">
        <v>167</v>
      </c>
      <c r="AU148" s="149" t="s">
        <v>86</v>
      </c>
      <c r="AV148" s="12" t="s">
        <v>86</v>
      </c>
      <c r="AW148" s="12" t="s">
        <v>32</v>
      </c>
      <c r="AX148" s="12" t="s">
        <v>84</v>
      </c>
      <c r="AY148" s="149" t="s">
        <v>159</v>
      </c>
    </row>
    <row r="149" spans="2:65" s="1" customFormat="1" ht="14.4" customHeight="1">
      <c r="B149" s="132"/>
      <c r="C149" s="133" t="s">
        <v>86</v>
      </c>
      <c r="D149" s="133" t="s">
        <v>161</v>
      </c>
      <c r="E149" s="134" t="s">
        <v>169</v>
      </c>
      <c r="F149" s="135" t="s">
        <v>170</v>
      </c>
      <c r="G149" s="136" t="s">
        <v>164</v>
      </c>
      <c r="H149" s="137">
        <v>10</v>
      </c>
      <c r="I149" s="138"/>
      <c r="J149" s="139">
        <f>ROUND(I149*H149,2)</f>
        <v>0</v>
      </c>
      <c r="K149" s="140"/>
      <c r="L149" s="31"/>
      <c r="M149" s="141" t="s">
        <v>1</v>
      </c>
      <c r="N149" s="142" t="s">
        <v>41</v>
      </c>
      <c r="P149" s="143">
        <f>O149*H149</f>
        <v>0</v>
      </c>
      <c r="Q149" s="143">
        <v>0</v>
      </c>
      <c r="R149" s="143">
        <f>Q149*H149</f>
        <v>0</v>
      </c>
      <c r="S149" s="143">
        <v>0.28999999999999998</v>
      </c>
      <c r="T149" s="144">
        <f>S149*H149</f>
        <v>2.9</v>
      </c>
      <c r="AR149" s="145" t="s">
        <v>165</v>
      </c>
      <c r="AT149" s="145" t="s">
        <v>161</v>
      </c>
      <c r="AU149" s="145" t="s">
        <v>86</v>
      </c>
      <c r="AY149" s="16" t="s">
        <v>159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6" t="s">
        <v>84</v>
      </c>
      <c r="BK149" s="146">
        <f>ROUND(I149*H149,2)</f>
        <v>0</v>
      </c>
      <c r="BL149" s="16" t="s">
        <v>165</v>
      </c>
      <c r="BM149" s="145" t="s">
        <v>171</v>
      </c>
    </row>
    <row r="150" spans="2:65" s="12" customFormat="1" ht="10.199999999999999">
      <c r="B150" s="147"/>
      <c r="D150" s="148" t="s">
        <v>167</v>
      </c>
      <c r="E150" s="149" t="s">
        <v>1</v>
      </c>
      <c r="F150" s="150" t="s">
        <v>172</v>
      </c>
      <c r="H150" s="151">
        <v>10</v>
      </c>
      <c r="I150" s="152"/>
      <c r="L150" s="147"/>
      <c r="M150" s="153"/>
      <c r="T150" s="154"/>
      <c r="AT150" s="149" t="s">
        <v>167</v>
      </c>
      <c r="AU150" s="149" t="s">
        <v>86</v>
      </c>
      <c r="AV150" s="12" t="s">
        <v>86</v>
      </c>
      <c r="AW150" s="12" t="s">
        <v>32</v>
      </c>
      <c r="AX150" s="12" t="s">
        <v>84</v>
      </c>
      <c r="AY150" s="149" t="s">
        <v>159</v>
      </c>
    </row>
    <row r="151" spans="2:65" s="1" customFormat="1" ht="14.4" customHeight="1">
      <c r="B151" s="132"/>
      <c r="C151" s="133" t="s">
        <v>173</v>
      </c>
      <c r="D151" s="133" t="s">
        <v>161</v>
      </c>
      <c r="E151" s="134" t="s">
        <v>174</v>
      </c>
      <c r="F151" s="135" t="s">
        <v>175</v>
      </c>
      <c r="G151" s="136" t="s">
        <v>176</v>
      </c>
      <c r="H151" s="137">
        <v>2</v>
      </c>
      <c r="I151" s="138"/>
      <c r="J151" s="139">
        <f>ROUND(I151*H151,2)</f>
        <v>0</v>
      </c>
      <c r="K151" s="140"/>
      <c r="L151" s="31"/>
      <c r="M151" s="141" t="s">
        <v>1</v>
      </c>
      <c r="N151" s="142" t="s">
        <v>41</v>
      </c>
      <c r="P151" s="143">
        <f>O151*H151</f>
        <v>0</v>
      </c>
      <c r="Q151" s="143">
        <v>0</v>
      </c>
      <c r="R151" s="143">
        <f>Q151*H151</f>
        <v>0</v>
      </c>
      <c r="S151" s="143">
        <v>0.04</v>
      </c>
      <c r="T151" s="144">
        <f>S151*H151</f>
        <v>0.08</v>
      </c>
      <c r="AR151" s="145" t="s">
        <v>165</v>
      </c>
      <c r="AT151" s="145" t="s">
        <v>161</v>
      </c>
      <c r="AU151" s="145" t="s">
        <v>86</v>
      </c>
      <c r="AY151" s="16" t="s">
        <v>159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6" t="s">
        <v>84</v>
      </c>
      <c r="BK151" s="146">
        <f>ROUND(I151*H151,2)</f>
        <v>0</v>
      </c>
      <c r="BL151" s="16" t="s">
        <v>165</v>
      </c>
      <c r="BM151" s="145" t="s">
        <v>177</v>
      </c>
    </row>
    <row r="152" spans="2:65" s="12" customFormat="1" ht="10.199999999999999">
      <c r="B152" s="147"/>
      <c r="D152" s="148" t="s">
        <v>167</v>
      </c>
      <c r="E152" s="149" t="s">
        <v>1</v>
      </c>
      <c r="F152" s="150" t="s">
        <v>178</v>
      </c>
      <c r="H152" s="151">
        <v>2</v>
      </c>
      <c r="I152" s="152"/>
      <c r="L152" s="147"/>
      <c r="M152" s="153"/>
      <c r="T152" s="154"/>
      <c r="AT152" s="149" t="s">
        <v>167</v>
      </c>
      <c r="AU152" s="149" t="s">
        <v>86</v>
      </c>
      <c r="AV152" s="12" t="s">
        <v>86</v>
      </c>
      <c r="AW152" s="12" t="s">
        <v>32</v>
      </c>
      <c r="AX152" s="12" t="s">
        <v>84</v>
      </c>
      <c r="AY152" s="149" t="s">
        <v>159</v>
      </c>
    </row>
    <row r="153" spans="2:65" s="1" customFormat="1" ht="14.4" customHeight="1">
      <c r="B153" s="132"/>
      <c r="C153" s="133" t="s">
        <v>165</v>
      </c>
      <c r="D153" s="133" t="s">
        <v>161</v>
      </c>
      <c r="E153" s="134" t="s">
        <v>179</v>
      </c>
      <c r="F153" s="135" t="s">
        <v>180</v>
      </c>
      <c r="G153" s="136" t="s">
        <v>181</v>
      </c>
      <c r="H153" s="137">
        <v>140</v>
      </c>
      <c r="I153" s="138"/>
      <c r="J153" s="139">
        <f>ROUND(I153*H153,2)</f>
        <v>0</v>
      </c>
      <c r="K153" s="140"/>
      <c r="L153" s="31"/>
      <c r="M153" s="141" t="s">
        <v>1</v>
      </c>
      <c r="N153" s="142" t="s">
        <v>41</v>
      </c>
      <c r="P153" s="143">
        <f>O153*H153</f>
        <v>0</v>
      </c>
      <c r="Q153" s="143">
        <v>3.0000000000000001E-5</v>
      </c>
      <c r="R153" s="143">
        <f>Q153*H153</f>
        <v>4.1999999999999997E-3</v>
      </c>
      <c r="S153" s="143">
        <v>0</v>
      </c>
      <c r="T153" s="144">
        <f>S153*H153</f>
        <v>0</v>
      </c>
      <c r="AR153" s="145" t="s">
        <v>165</v>
      </c>
      <c r="AT153" s="145" t="s">
        <v>161</v>
      </c>
      <c r="AU153" s="145" t="s">
        <v>86</v>
      </c>
      <c r="AY153" s="16" t="s">
        <v>159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6" t="s">
        <v>84</v>
      </c>
      <c r="BK153" s="146">
        <f>ROUND(I153*H153,2)</f>
        <v>0</v>
      </c>
      <c r="BL153" s="16" t="s">
        <v>165</v>
      </c>
      <c r="BM153" s="145" t="s">
        <v>182</v>
      </c>
    </row>
    <row r="154" spans="2:65" s="12" customFormat="1" ht="10.199999999999999">
      <c r="B154" s="147"/>
      <c r="D154" s="148" t="s">
        <v>167</v>
      </c>
      <c r="E154" s="149" t="s">
        <v>1</v>
      </c>
      <c r="F154" s="150" t="s">
        <v>183</v>
      </c>
      <c r="H154" s="151">
        <v>140</v>
      </c>
      <c r="I154" s="152"/>
      <c r="L154" s="147"/>
      <c r="M154" s="153"/>
      <c r="T154" s="154"/>
      <c r="AT154" s="149" t="s">
        <v>167</v>
      </c>
      <c r="AU154" s="149" t="s">
        <v>86</v>
      </c>
      <c r="AV154" s="12" t="s">
        <v>86</v>
      </c>
      <c r="AW154" s="12" t="s">
        <v>32</v>
      </c>
      <c r="AX154" s="12" t="s">
        <v>84</v>
      </c>
      <c r="AY154" s="149" t="s">
        <v>159</v>
      </c>
    </row>
    <row r="155" spans="2:65" s="1" customFormat="1" ht="14.4" customHeight="1">
      <c r="B155" s="132"/>
      <c r="C155" s="133" t="s">
        <v>184</v>
      </c>
      <c r="D155" s="133" t="s">
        <v>161</v>
      </c>
      <c r="E155" s="134" t="s">
        <v>185</v>
      </c>
      <c r="F155" s="135" t="s">
        <v>186</v>
      </c>
      <c r="G155" s="136" t="s">
        <v>187</v>
      </c>
      <c r="H155" s="137">
        <v>14</v>
      </c>
      <c r="I155" s="138"/>
      <c r="J155" s="139">
        <f>ROUND(I155*H155,2)</f>
        <v>0</v>
      </c>
      <c r="K155" s="140"/>
      <c r="L155" s="31"/>
      <c r="M155" s="141" t="s">
        <v>1</v>
      </c>
      <c r="N155" s="142" t="s">
        <v>41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165</v>
      </c>
      <c r="AT155" s="145" t="s">
        <v>161</v>
      </c>
      <c r="AU155" s="145" t="s">
        <v>86</v>
      </c>
      <c r="AY155" s="16" t="s">
        <v>159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6" t="s">
        <v>84</v>
      </c>
      <c r="BK155" s="146">
        <f>ROUND(I155*H155,2)</f>
        <v>0</v>
      </c>
      <c r="BL155" s="16" t="s">
        <v>165</v>
      </c>
      <c r="BM155" s="145" t="s">
        <v>188</v>
      </c>
    </row>
    <row r="156" spans="2:65" s="1" customFormat="1" ht="14.4" customHeight="1">
      <c r="B156" s="132"/>
      <c r="C156" s="133" t="s">
        <v>189</v>
      </c>
      <c r="D156" s="133" t="s">
        <v>161</v>
      </c>
      <c r="E156" s="134" t="s">
        <v>190</v>
      </c>
      <c r="F156" s="135" t="s">
        <v>191</v>
      </c>
      <c r="G156" s="136" t="s">
        <v>164</v>
      </c>
      <c r="H156" s="137">
        <v>50</v>
      </c>
      <c r="I156" s="138"/>
      <c r="J156" s="139">
        <f>ROUND(I156*H156,2)</f>
        <v>0</v>
      </c>
      <c r="K156" s="140"/>
      <c r="L156" s="31"/>
      <c r="M156" s="141" t="s">
        <v>1</v>
      </c>
      <c r="N156" s="142" t="s">
        <v>41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165</v>
      </c>
      <c r="AT156" s="145" t="s">
        <v>161</v>
      </c>
      <c r="AU156" s="145" t="s">
        <v>86</v>
      </c>
      <c r="AY156" s="16" t="s">
        <v>159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6" t="s">
        <v>84</v>
      </c>
      <c r="BK156" s="146">
        <f>ROUND(I156*H156,2)</f>
        <v>0</v>
      </c>
      <c r="BL156" s="16" t="s">
        <v>165</v>
      </c>
      <c r="BM156" s="145" t="s">
        <v>192</v>
      </c>
    </row>
    <row r="157" spans="2:65" s="1" customFormat="1" ht="14.4" customHeight="1">
      <c r="B157" s="132"/>
      <c r="C157" s="133" t="s">
        <v>193</v>
      </c>
      <c r="D157" s="133" t="s">
        <v>161</v>
      </c>
      <c r="E157" s="134" t="s">
        <v>194</v>
      </c>
      <c r="F157" s="135" t="s">
        <v>195</v>
      </c>
      <c r="G157" s="136" t="s">
        <v>196</v>
      </c>
      <c r="H157" s="137">
        <v>6.3250000000000002</v>
      </c>
      <c r="I157" s="138"/>
      <c r="J157" s="139">
        <f>ROUND(I157*H157,2)</f>
        <v>0</v>
      </c>
      <c r="K157" s="140"/>
      <c r="L157" s="31"/>
      <c r="M157" s="141" t="s">
        <v>1</v>
      </c>
      <c r="N157" s="142" t="s">
        <v>41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165</v>
      </c>
      <c r="AT157" s="145" t="s">
        <v>161</v>
      </c>
      <c r="AU157" s="145" t="s">
        <v>86</v>
      </c>
      <c r="AY157" s="16" t="s">
        <v>159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6" t="s">
        <v>84</v>
      </c>
      <c r="BK157" s="146">
        <f>ROUND(I157*H157,2)</f>
        <v>0</v>
      </c>
      <c r="BL157" s="16" t="s">
        <v>165</v>
      </c>
      <c r="BM157" s="145" t="s">
        <v>197</v>
      </c>
    </row>
    <row r="158" spans="2:65" s="12" customFormat="1" ht="10.199999999999999">
      <c r="B158" s="147"/>
      <c r="D158" s="148" t="s">
        <v>167</v>
      </c>
      <c r="E158" s="149" t="s">
        <v>1</v>
      </c>
      <c r="F158" s="150" t="s">
        <v>198</v>
      </c>
      <c r="H158" s="151">
        <v>6.3250000000000002</v>
      </c>
      <c r="I158" s="152"/>
      <c r="L158" s="147"/>
      <c r="M158" s="153"/>
      <c r="T158" s="154"/>
      <c r="AT158" s="149" t="s">
        <v>167</v>
      </c>
      <c r="AU158" s="149" t="s">
        <v>86</v>
      </c>
      <c r="AV158" s="12" t="s">
        <v>86</v>
      </c>
      <c r="AW158" s="12" t="s">
        <v>32</v>
      </c>
      <c r="AX158" s="12" t="s">
        <v>84</v>
      </c>
      <c r="AY158" s="149" t="s">
        <v>159</v>
      </c>
    </row>
    <row r="159" spans="2:65" s="1" customFormat="1" ht="14.4" customHeight="1">
      <c r="B159" s="132"/>
      <c r="C159" s="133" t="s">
        <v>199</v>
      </c>
      <c r="D159" s="133" t="s">
        <v>161</v>
      </c>
      <c r="E159" s="134" t="s">
        <v>200</v>
      </c>
      <c r="F159" s="135" t="s">
        <v>201</v>
      </c>
      <c r="G159" s="136" t="s">
        <v>196</v>
      </c>
      <c r="H159" s="137">
        <v>80.325000000000003</v>
      </c>
      <c r="I159" s="138"/>
      <c r="J159" s="139">
        <f>ROUND(I159*H159,2)</f>
        <v>0</v>
      </c>
      <c r="K159" s="140"/>
      <c r="L159" s="31"/>
      <c r="M159" s="141" t="s">
        <v>1</v>
      </c>
      <c r="N159" s="142" t="s">
        <v>41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165</v>
      </c>
      <c r="AT159" s="145" t="s">
        <v>161</v>
      </c>
      <c r="AU159" s="145" t="s">
        <v>86</v>
      </c>
      <c r="AY159" s="16" t="s">
        <v>159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6" t="s">
        <v>84</v>
      </c>
      <c r="BK159" s="146">
        <f>ROUND(I159*H159,2)</f>
        <v>0</v>
      </c>
      <c r="BL159" s="16" t="s">
        <v>165</v>
      </c>
      <c r="BM159" s="145" t="s">
        <v>202</v>
      </c>
    </row>
    <row r="160" spans="2:65" s="12" customFormat="1" ht="10.199999999999999">
      <c r="B160" s="147"/>
      <c r="D160" s="148" t="s">
        <v>167</v>
      </c>
      <c r="E160" s="149" t="s">
        <v>1</v>
      </c>
      <c r="F160" s="150" t="s">
        <v>203</v>
      </c>
      <c r="H160" s="151">
        <v>80.325000000000003</v>
      </c>
      <c r="I160" s="152"/>
      <c r="L160" s="147"/>
      <c r="M160" s="153"/>
      <c r="T160" s="154"/>
      <c r="AT160" s="149" t="s">
        <v>167</v>
      </c>
      <c r="AU160" s="149" t="s">
        <v>86</v>
      </c>
      <c r="AV160" s="12" t="s">
        <v>86</v>
      </c>
      <c r="AW160" s="12" t="s">
        <v>32</v>
      </c>
      <c r="AX160" s="12" t="s">
        <v>84</v>
      </c>
      <c r="AY160" s="149" t="s">
        <v>159</v>
      </c>
    </row>
    <row r="161" spans="2:65" s="1" customFormat="1" ht="14.4" customHeight="1">
      <c r="B161" s="132"/>
      <c r="C161" s="133" t="s">
        <v>204</v>
      </c>
      <c r="D161" s="133" t="s">
        <v>161</v>
      </c>
      <c r="E161" s="134" t="s">
        <v>205</v>
      </c>
      <c r="F161" s="135" t="s">
        <v>206</v>
      </c>
      <c r="G161" s="136" t="s">
        <v>196</v>
      </c>
      <c r="H161" s="137">
        <v>10.281000000000001</v>
      </c>
      <c r="I161" s="138"/>
      <c r="J161" s="139">
        <f>ROUND(I161*H161,2)</f>
        <v>0</v>
      </c>
      <c r="K161" s="140"/>
      <c r="L161" s="31"/>
      <c r="M161" s="141" t="s">
        <v>1</v>
      </c>
      <c r="N161" s="142" t="s">
        <v>41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165</v>
      </c>
      <c r="AT161" s="145" t="s">
        <v>161</v>
      </c>
      <c r="AU161" s="145" t="s">
        <v>86</v>
      </c>
      <c r="AY161" s="16" t="s">
        <v>159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6" t="s">
        <v>84</v>
      </c>
      <c r="BK161" s="146">
        <f>ROUND(I161*H161,2)</f>
        <v>0</v>
      </c>
      <c r="BL161" s="16" t="s">
        <v>165</v>
      </c>
      <c r="BM161" s="145" t="s">
        <v>207</v>
      </c>
    </row>
    <row r="162" spans="2:65" s="12" customFormat="1" ht="10.199999999999999">
      <c r="B162" s="147"/>
      <c r="D162" s="148" t="s">
        <v>167</v>
      </c>
      <c r="E162" s="149" t="s">
        <v>1</v>
      </c>
      <c r="F162" s="150" t="s">
        <v>208</v>
      </c>
      <c r="H162" s="151">
        <v>10.281000000000001</v>
      </c>
      <c r="I162" s="152"/>
      <c r="L162" s="147"/>
      <c r="M162" s="153"/>
      <c r="T162" s="154"/>
      <c r="AT162" s="149" t="s">
        <v>167</v>
      </c>
      <c r="AU162" s="149" t="s">
        <v>86</v>
      </c>
      <c r="AV162" s="12" t="s">
        <v>86</v>
      </c>
      <c r="AW162" s="12" t="s">
        <v>32</v>
      </c>
      <c r="AX162" s="12" t="s">
        <v>84</v>
      </c>
      <c r="AY162" s="149" t="s">
        <v>159</v>
      </c>
    </row>
    <row r="163" spans="2:65" s="1" customFormat="1" ht="14.4" customHeight="1">
      <c r="B163" s="132"/>
      <c r="C163" s="133" t="s">
        <v>209</v>
      </c>
      <c r="D163" s="133" t="s">
        <v>161</v>
      </c>
      <c r="E163" s="134" t="s">
        <v>210</v>
      </c>
      <c r="F163" s="135" t="s">
        <v>211</v>
      </c>
      <c r="G163" s="136" t="s">
        <v>196</v>
      </c>
      <c r="H163" s="137">
        <v>40.162999999999997</v>
      </c>
      <c r="I163" s="138"/>
      <c r="J163" s="139">
        <f>ROUND(I163*H163,2)</f>
        <v>0</v>
      </c>
      <c r="K163" s="140"/>
      <c r="L163" s="31"/>
      <c r="M163" s="141" t="s">
        <v>1</v>
      </c>
      <c r="N163" s="142" t="s">
        <v>41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165</v>
      </c>
      <c r="AT163" s="145" t="s">
        <v>161</v>
      </c>
      <c r="AU163" s="145" t="s">
        <v>86</v>
      </c>
      <c r="AY163" s="16" t="s">
        <v>159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6" t="s">
        <v>84</v>
      </c>
      <c r="BK163" s="146">
        <f>ROUND(I163*H163,2)</f>
        <v>0</v>
      </c>
      <c r="BL163" s="16" t="s">
        <v>165</v>
      </c>
      <c r="BM163" s="145" t="s">
        <v>212</v>
      </c>
    </row>
    <row r="164" spans="2:65" s="12" customFormat="1" ht="10.199999999999999">
      <c r="B164" s="147"/>
      <c r="D164" s="148" t="s">
        <v>167</v>
      </c>
      <c r="E164" s="149" t="s">
        <v>1</v>
      </c>
      <c r="F164" s="150" t="s">
        <v>213</v>
      </c>
      <c r="H164" s="151">
        <v>40.162999999999997</v>
      </c>
      <c r="I164" s="152"/>
      <c r="L164" s="147"/>
      <c r="M164" s="153"/>
      <c r="T164" s="154"/>
      <c r="AT164" s="149" t="s">
        <v>167</v>
      </c>
      <c r="AU164" s="149" t="s">
        <v>86</v>
      </c>
      <c r="AV164" s="12" t="s">
        <v>86</v>
      </c>
      <c r="AW164" s="12" t="s">
        <v>32</v>
      </c>
      <c r="AX164" s="12" t="s">
        <v>84</v>
      </c>
      <c r="AY164" s="149" t="s">
        <v>159</v>
      </c>
    </row>
    <row r="165" spans="2:65" s="1" customFormat="1" ht="14.4" customHeight="1">
      <c r="B165" s="132"/>
      <c r="C165" s="133" t="s">
        <v>214</v>
      </c>
      <c r="D165" s="133" t="s">
        <v>161</v>
      </c>
      <c r="E165" s="134" t="s">
        <v>215</v>
      </c>
      <c r="F165" s="135" t="s">
        <v>216</v>
      </c>
      <c r="G165" s="136" t="s">
        <v>196</v>
      </c>
      <c r="H165" s="137">
        <v>80.325000000000003</v>
      </c>
      <c r="I165" s="138"/>
      <c r="J165" s="139">
        <f>ROUND(I165*H165,2)</f>
        <v>0</v>
      </c>
      <c r="K165" s="140"/>
      <c r="L165" s="31"/>
      <c r="M165" s="141" t="s">
        <v>1</v>
      </c>
      <c r="N165" s="142" t="s">
        <v>41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165</v>
      </c>
      <c r="AT165" s="145" t="s">
        <v>161</v>
      </c>
      <c r="AU165" s="145" t="s">
        <v>86</v>
      </c>
      <c r="AY165" s="16" t="s">
        <v>159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6" t="s">
        <v>84</v>
      </c>
      <c r="BK165" s="146">
        <f>ROUND(I165*H165,2)</f>
        <v>0</v>
      </c>
      <c r="BL165" s="16" t="s">
        <v>165</v>
      </c>
      <c r="BM165" s="145" t="s">
        <v>217</v>
      </c>
    </row>
    <row r="166" spans="2:65" s="12" customFormat="1" ht="10.199999999999999">
      <c r="B166" s="147"/>
      <c r="D166" s="148" t="s">
        <v>167</v>
      </c>
      <c r="E166" s="149" t="s">
        <v>1</v>
      </c>
      <c r="F166" s="150" t="s">
        <v>203</v>
      </c>
      <c r="H166" s="151">
        <v>80.325000000000003</v>
      </c>
      <c r="I166" s="152"/>
      <c r="L166" s="147"/>
      <c r="M166" s="153"/>
      <c r="T166" s="154"/>
      <c r="AT166" s="149" t="s">
        <v>167</v>
      </c>
      <c r="AU166" s="149" t="s">
        <v>86</v>
      </c>
      <c r="AV166" s="12" t="s">
        <v>86</v>
      </c>
      <c r="AW166" s="12" t="s">
        <v>32</v>
      </c>
      <c r="AX166" s="12" t="s">
        <v>84</v>
      </c>
      <c r="AY166" s="149" t="s">
        <v>159</v>
      </c>
    </row>
    <row r="167" spans="2:65" s="1" customFormat="1" ht="19.8" customHeight="1">
      <c r="B167" s="132"/>
      <c r="C167" s="133" t="s">
        <v>8</v>
      </c>
      <c r="D167" s="133" t="s">
        <v>161</v>
      </c>
      <c r="E167" s="134" t="s">
        <v>218</v>
      </c>
      <c r="F167" s="135" t="s">
        <v>219</v>
      </c>
      <c r="G167" s="136" t="s">
        <v>196</v>
      </c>
      <c r="H167" s="137">
        <v>5</v>
      </c>
      <c r="I167" s="138"/>
      <c r="J167" s="139">
        <f>ROUND(I167*H167,2)</f>
        <v>0</v>
      </c>
      <c r="K167" s="140"/>
      <c r="L167" s="31"/>
      <c r="M167" s="141" t="s">
        <v>1</v>
      </c>
      <c r="N167" s="142" t="s">
        <v>41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165</v>
      </c>
      <c r="AT167" s="145" t="s">
        <v>161</v>
      </c>
      <c r="AU167" s="145" t="s">
        <v>86</v>
      </c>
      <c r="AY167" s="16" t="s">
        <v>159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6" t="s">
        <v>84</v>
      </c>
      <c r="BK167" s="146">
        <f>ROUND(I167*H167,2)</f>
        <v>0</v>
      </c>
      <c r="BL167" s="16" t="s">
        <v>165</v>
      </c>
      <c r="BM167" s="145" t="s">
        <v>220</v>
      </c>
    </row>
    <row r="168" spans="2:65" s="12" customFormat="1" ht="10.199999999999999">
      <c r="B168" s="147"/>
      <c r="D168" s="148" t="s">
        <v>167</v>
      </c>
      <c r="E168" s="149" t="s">
        <v>1</v>
      </c>
      <c r="F168" s="150" t="s">
        <v>221</v>
      </c>
      <c r="H168" s="151">
        <v>5</v>
      </c>
      <c r="I168" s="152"/>
      <c r="L168" s="147"/>
      <c r="M168" s="153"/>
      <c r="T168" s="154"/>
      <c r="AT168" s="149" t="s">
        <v>167</v>
      </c>
      <c r="AU168" s="149" t="s">
        <v>86</v>
      </c>
      <c r="AV168" s="12" t="s">
        <v>86</v>
      </c>
      <c r="AW168" s="12" t="s">
        <v>32</v>
      </c>
      <c r="AX168" s="12" t="s">
        <v>84</v>
      </c>
      <c r="AY168" s="149" t="s">
        <v>159</v>
      </c>
    </row>
    <row r="169" spans="2:65" s="1" customFormat="1" ht="19.8" customHeight="1">
      <c r="B169" s="132"/>
      <c r="C169" s="133" t="s">
        <v>222</v>
      </c>
      <c r="D169" s="133" t="s">
        <v>161</v>
      </c>
      <c r="E169" s="134" t="s">
        <v>223</v>
      </c>
      <c r="F169" s="135" t="s">
        <v>224</v>
      </c>
      <c r="G169" s="136" t="s">
        <v>196</v>
      </c>
      <c r="H169" s="137">
        <v>51.670999999999999</v>
      </c>
      <c r="I169" s="138"/>
      <c r="J169" s="139">
        <f>ROUND(I169*H169,2)</f>
        <v>0</v>
      </c>
      <c r="K169" s="140"/>
      <c r="L169" s="31"/>
      <c r="M169" s="141" t="s">
        <v>1</v>
      </c>
      <c r="N169" s="142" t="s">
        <v>41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165</v>
      </c>
      <c r="AT169" s="145" t="s">
        <v>161</v>
      </c>
      <c r="AU169" s="145" t="s">
        <v>86</v>
      </c>
      <c r="AY169" s="16" t="s">
        <v>159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6" t="s">
        <v>84</v>
      </c>
      <c r="BK169" s="146">
        <f>ROUND(I169*H169,2)</f>
        <v>0</v>
      </c>
      <c r="BL169" s="16" t="s">
        <v>165</v>
      </c>
      <c r="BM169" s="145" t="s">
        <v>225</v>
      </c>
    </row>
    <row r="170" spans="2:65" s="1" customFormat="1" ht="22.2" customHeight="1">
      <c r="B170" s="132"/>
      <c r="C170" s="133" t="s">
        <v>226</v>
      </c>
      <c r="D170" s="133" t="s">
        <v>161</v>
      </c>
      <c r="E170" s="134" t="s">
        <v>227</v>
      </c>
      <c r="F170" s="135" t="s">
        <v>228</v>
      </c>
      <c r="G170" s="136" t="s">
        <v>196</v>
      </c>
      <c r="H170" s="137">
        <v>775.06500000000005</v>
      </c>
      <c r="I170" s="138"/>
      <c r="J170" s="139">
        <f>ROUND(I170*H170,2)</f>
        <v>0</v>
      </c>
      <c r="K170" s="140"/>
      <c r="L170" s="31"/>
      <c r="M170" s="141" t="s">
        <v>1</v>
      </c>
      <c r="N170" s="142" t="s">
        <v>41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165</v>
      </c>
      <c r="AT170" s="145" t="s">
        <v>161</v>
      </c>
      <c r="AU170" s="145" t="s">
        <v>86</v>
      </c>
      <c r="AY170" s="16" t="s">
        <v>159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6" t="s">
        <v>84</v>
      </c>
      <c r="BK170" s="146">
        <f>ROUND(I170*H170,2)</f>
        <v>0</v>
      </c>
      <c r="BL170" s="16" t="s">
        <v>165</v>
      </c>
      <c r="BM170" s="145" t="s">
        <v>229</v>
      </c>
    </row>
    <row r="171" spans="2:65" s="12" customFormat="1" ht="10.199999999999999">
      <c r="B171" s="147"/>
      <c r="D171" s="148" t="s">
        <v>167</v>
      </c>
      <c r="E171" s="149" t="s">
        <v>1</v>
      </c>
      <c r="F171" s="150" t="s">
        <v>230</v>
      </c>
      <c r="H171" s="151">
        <v>775.06500000000005</v>
      </c>
      <c r="I171" s="152"/>
      <c r="L171" s="147"/>
      <c r="M171" s="153"/>
      <c r="T171" s="154"/>
      <c r="AT171" s="149" t="s">
        <v>167</v>
      </c>
      <c r="AU171" s="149" t="s">
        <v>86</v>
      </c>
      <c r="AV171" s="12" t="s">
        <v>86</v>
      </c>
      <c r="AW171" s="12" t="s">
        <v>32</v>
      </c>
      <c r="AX171" s="12" t="s">
        <v>84</v>
      </c>
      <c r="AY171" s="149" t="s">
        <v>159</v>
      </c>
    </row>
    <row r="172" spans="2:65" s="1" customFormat="1" ht="14.4" customHeight="1">
      <c r="B172" s="132"/>
      <c r="C172" s="133" t="s">
        <v>231</v>
      </c>
      <c r="D172" s="133" t="s">
        <v>161</v>
      </c>
      <c r="E172" s="134" t="s">
        <v>232</v>
      </c>
      <c r="F172" s="135" t="s">
        <v>233</v>
      </c>
      <c r="G172" s="136" t="s">
        <v>196</v>
      </c>
      <c r="H172" s="137">
        <v>56.670999999999999</v>
      </c>
      <c r="I172" s="138"/>
      <c r="J172" s="139">
        <f>ROUND(I172*H172,2)</f>
        <v>0</v>
      </c>
      <c r="K172" s="140"/>
      <c r="L172" s="31"/>
      <c r="M172" s="141" t="s">
        <v>1</v>
      </c>
      <c r="N172" s="142" t="s">
        <v>41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165</v>
      </c>
      <c r="AT172" s="145" t="s">
        <v>161</v>
      </c>
      <c r="AU172" s="145" t="s">
        <v>86</v>
      </c>
      <c r="AY172" s="16" t="s">
        <v>159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6" t="s">
        <v>84</v>
      </c>
      <c r="BK172" s="146">
        <f>ROUND(I172*H172,2)</f>
        <v>0</v>
      </c>
      <c r="BL172" s="16" t="s">
        <v>165</v>
      </c>
      <c r="BM172" s="145" t="s">
        <v>234</v>
      </c>
    </row>
    <row r="173" spans="2:65" s="12" customFormat="1" ht="10.199999999999999">
      <c r="B173" s="147"/>
      <c r="D173" s="148" t="s">
        <v>167</v>
      </c>
      <c r="E173" s="149" t="s">
        <v>1</v>
      </c>
      <c r="F173" s="150" t="s">
        <v>221</v>
      </c>
      <c r="H173" s="151">
        <v>5</v>
      </c>
      <c r="I173" s="152"/>
      <c r="L173" s="147"/>
      <c r="M173" s="153"/>
      <c r="T173" s="154"/>
      <c r="AT173" s="149" t="s">
        <v>167</v>
      </c>
      <c r="AU173" s="149" t="s">
        <v>86</v>
      </c>
      <c r="AV173" s="12" t="s">
        <v>86</v>
      </c>
      <c r="AW173" s="12" t="s">
        <v>32</v>
      </c>
      <c r="AX173" s="12" t="s">
        <v>76</v>
      </c>
      <c r="AY173" s="149" t="s">
        <v>159</v>
      </c>
    </row>
    <row r="174" spans="2:65" s="12" customFormat="1" ht="10.199999999999999">
      <c r="B174" s="147"/>
      <c r="D174" s="148" t="s">
        <v>167</v>
      </c>
      <c r="E174" s="149" t="s">
        <v>1</v>
      </c>
      <c r="F174" s="150" t="s">
        <v>235</v>
      </c>
      <c r="H174" s="151">
        <v>51.670999999999999</v>
      </c>
      <c r="I174" s="152"/>
      <c r="L174" s="147"/>
      <c r="M174" s="153"/>
      <c r="T174" s="154"/>
      <c r="AT174" s="149" t="s">
        <v>167</v>
      </c>
      <c r="AU174" s="149" t="s">
        <v>86</v>
      </c>
      <c r="AV174" s="12" t="s">
        <v>86</v>
      </c>
      <c r="AW174" s="12" t="s">
        <v>32</v>
      </c>
      <c r="AX174" s="12" t="s">
        <v>76</v>
      </c>
      <c r="AY174" s="149" t="s">
        <v>159</v>
      </c>
    </row>
    <row r="175" spans="2:65" s="13" customFormat="1" ht="10.199999999999999">
      <c r="B175" s="155"/>
      <c r="D175" s="148" t="s">
        <v>167</v>
      </c>
      <c r="E175" s="156" t="s">
        <v>1</v>
      </c>
      <c r="F175" s="157" t="s">
        <v>236</v>
      </c>
      <c r="H175" s="158">
        <v>56.670999999999999</v>
      </c>
      <c r="I175" s="159"/>
      <c r="L175" s="155"/>
      <c r="M175" s="160"/>
      <c r="T175" s="161"/>
      <c r="AT175" s="156" t="s">
        <v>167</v>
      </c>
      <c r="AU175" s="156" t="s">
        <v>86</v>
      </c>
      <c r="AV175" s="13" t="s">
        <v>165</v>
      </c>
      <c r="AW175" s="13" t="s">
        <v>32</v>
      </c>
      <c r="AX175" s="13" t="s">
        <v>84</v>
      </c>
      <c r="AY175" s="156" t="s">
        <v>159</v>
      </c>
    </row>
    <row r="176" spans="2:65" s="1" customFormat="1" ht="14.4" customHeight="1">
      <c r="B176" s="132"/>
      <c r="C176" s="133" t="s">
        <v>237</v>
      </c>
      <c r="D176" s="133" t="s">
        <v>161</v>
      </c>
      <c r="E176" s="134" t="s">
        <v>238</v>
      </c>
      <c r="F176" s="135" t="s">
        <v>239</v>
      </c>
      <c r="G176" s="136" t="s">
        <v>196</v>
      </c>
      <c r="H176" s="137">
        <v>51.670999999999999</v>
      </c>
      <c r="I176" s="138"/>
      <c r="J176" s="139">
        <f>ROUND(I176*H176,2)</f>
        <v>0</v>
      </c>
      <c r="K176" s="140"/>
      <c r="L176" s="31"/>
      <c r="M176" s="141" t="s">
        <v>1</v>
      </c>
      <c r="N176" s="142" t="s">
        <v>41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165</v>
      </c>
      <c r="AT176" s="145" t="s">
        <v>161</v>
      </c>
      <c r="AU176" s="145" t="s">
        <v>86</v>
      </c>
      <c r="AY176" s="16" t="s">
        <v>159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6" t="s">
        <v>84</v>
      </c>
      <c r="BK176" s="146">
        <f>ROUND(I176*H176,2)</f>
        <v>0</v>
      </c>
      <c r="BL176" s="16" t="s">
        <v>165</v>
      </c>
      <c r="BM176" s="145" t="s">
        <v>240</v>
      </c>
    </row>
    <row r="177" spans="2:65" s="1" customFormat="1" ht="14.4" customHeight="1">
      <c r="B177" s="132"/>
      <c r="C177" s="133" t="s">
        <v>241</v>
      </c>
      <c r="D177" s="133" t="s">
        <v>161</v>
      </c>
      <c r="E177" s="134" t="s">
        <v>242</v>
      </c>
      <c r="F177" s="135" t="s">
        <v>243</v>
      </c>
      <c r="G177" s="136" t="s">
        <v>244</v>
      </c>
      <c r="H177" s="137">
        <v>93.007999999999996</v>
      </c>
      <c r="I177" s="138"/>
      <c r="J177" s="139">
        <f>ROUND(I177*H177,2)</f>
        <v>0</v>
      </c>
      <c r="K177" s="140"/>
      <c r="L177" s="31"/>
      <c r="M177" s="141" t="s">
        <v>1</v>
      </c>
      <c r="N177" s="142" t="s">
        <v>41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165</v>
      </c>
      <c r="AT177" s="145" t="s">
        <v>161</v>
      </c>
      <c r="AU177" s="145" t="s">
        <v>86</v>
      </c>
      <c r="AY177" s="16" t="s">
        <v>159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6" t="s">
        <v>84</v>
      </c>
      <c r="BK177" s="146">
        <f>ROUND(I177*H177,2)</f>
        <v>0</v>
      </c>
      <c r="BL177" s="16" t="s">
        <v>165</v>
      </c>
      <c r="BM177" s="145" t="s">
        <v>245</v>
      </c>
    </row>
    <row r="178" spans="2:65" s="12" customFormat="1" ht="10.199999999999999">
      <c r="B178" s="147"/>
      <c r="D178" s="148" t="s">
        <v>167</v>
      </c>
      <c r="E178" s="149" t="s">
        <v>1</v>
      </c>
      <c r="F178" s="150" t="s">
        <v>246</v>
      </c>
      <c r="H178" s="151">
        <v>93.007999999999996</v>
      </c>
      <c r="I178" s="152"/>
      <c r="L178" s="147"/>
      <c r="M178" s="153"/>
      <c r="T178" s="154"/>
      <c r="AT178" s="149" t="s">
        <v>167</v>
      </c>
      <c r="AU178" s="149" t="s">
        <v>86</v>
      </c>
      <c r="AV178" s="12" t="s">
        <v>86</v>
      </c>
      <c r="AW178" s="12" t="s">
        <v>32</v>
      </c>
      <c r="AX178" s="12" t="s">
        <v>84</v>
      </c>
      <c r="AY178" s="149" t="s">
        <v>159</v>
      </c>
    </row>
    <row r="179" spans="2:65" s="1" customFormat="1" ht="14.4" customHeight="1">
      <c r="B179" s="132"/>
      <c r="C179" s="133" t="s">
        <v>247</v>
      </c>
      <c r="D179" s="133" t="s">
        <v>161</v>
      </c>
      <c r="E179" s="134" t="s">
        <v>248</v>
      </c>
      <c r="F179" s="135" t="s">
        <v>249</v>
      </c>
      <c r="G179" s="136" t="s">
        <v>196</v>
      </c>
      <c r="H179" s="137">
        <v>45.26</v>
      </c>
      <c r="I179" s="138"/>
      <c r="J179" s="139">
        <f>ROUND(I179*H179,2)</f>
        <v>0</v>
      </c>
      <c r="K179" s="140"/>
      <c r="L179" s="31"/>
      <c r="M179" s="141" t="s">
        <v>1</v>
      </c>
      <c r="N179" s="142" t="s">
        <v>41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165</v>
      </c>
      <c r="AT179" s="145" t="s">
        <v>161</v>
      </c>
      <c r="AU179" s="145" t="s">
        <v>86</v>
      </c>
      <c r="AY179" s="16" t="s">
        <v>159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6" t="s">
        <v>84</v>
      </c>
      <c r="BK179" s="146">
        <f>ROUND(I179*H179,2)</f>
        <v>0</v>
      </c>
      <c r="BL179" s="16" t="s">
        <v>165</v>
      </c>
      <c r="BM179" s="145" t="s">
        <v>250</v>
      </c>
    </row>
    <row r="180" spans="2:65" s="12" customFormat="1" ht="10.199999999999999">
      <c r="B180" s="147"/>
      <c r="D180" s="148" t="s">
        <v>167</v>
      </c>
      <c r="E180" s="149" t="s">
        <v>1</v>
      </c>
      <c r="F180" s="150" t="s">
        <v>251</v>
      </c>
      <c r="H180" s="151">
        <v>2.335</v>
      </c>
      <c r="I180" s="152"/>
      <c r="L180" s="147"/>
      <c r="M180" s="153"/>
      <c r="T180" s="154"/>
      <c r="AT180" s="149" t="s">
        <v>167</v>
      </c>
      <c r="AU180" s="149" t="s">
        <v>86</v>
      </c>
      <c r="AV180" s="12" t="s">
        <v>86</v>
      </c>
      <c r="AW180" s="12" t="s">
        <v>32</v>
      </c>
      <c r="AX180" s="12" t="s">
        <v>76</v>
      </c>
      <c r="AY180" s="149" t="s">
        <v>159</v>
      </c>
    </row>
    <row r="181" spans="2:65" s="12" customFormat="1" ht="10.199999999999999">
      <c r="B181" s="147"/>
      <c r="D181" s="148" t="s">
        <v>167</v>
      </c>
      <c r="E181" s="149" t="s">
        <v>1</v>
      </c>
      <c r="F181" s="150" t="s">
        <v>252</v>
      </c>
      <c r="H181" s="151">
        <v>42.924999999999997</v>
      </c>
      <c r="I181" s="152"/>
      <c r="L181" s="147"/>
      <c r="M181" s="153"/>
      <c r="T181" s="154"/>
      <c r="AT181" s="149" t="s">
        <v>167</v>
      </c>
      <c r="AU181" s="149" t="s">
        <v>86</v>
      </c>
      <c r="AV181" s="12" t="s">
        <v>86</v>
      </c>
      <c r="AW181" s="12" t="s">
        <v>32</v>
      </c>
      <c r="AX181" s="12" t="s">
        <v>76</v>
      </c>
      <c r="AY181" s="149" t="s">
        <v>159</v>
      </c>
    </row>
    <row r="182" spans="2:65" s="13" customFormat="1" ht="10.199999999999999">
      <c r="B182" s="155"/>
      <c r="D182" s="148" t="s">
        <v>167</v>
      </c>
      <c r="E182" s="156" t="s">
        <v>1</v>
      </c>
      <c r="F182" s="157" t="s">
        <v>236</v>
      </c>
      <c r="H182" s="158">
        <v>45.26</v>
      </c>
      <c r="I182" s="159"/>
      <c r="L182" s="155"/>
      <c r="M182" s="160"/>
      <c r="T182" s="161"/>
      <c r="AT182" s="156" t="s">
        <v>167</v>
      </c>
      <c r="AU182" s="156" t="s">
        <v>86</v>
      </c>
      <c r="AV182" s="13" t="s">
        <v>165</v>
      </c>
      <c r="AW182" s="13" t="s">
        <v>32</v>
      </c>
      <c r="AX182" s="13" t="s">
        <v>84</v>
      </c>
      <c r="AY182" s="156" t="s">
        <v>159</v>
      </c>
    </row>
    <row r="183" spans="2:65" s="1" customFormat="1" ht="14.4" customHeight="1">
      <c r="B183" s="132"/>
      <c r="C183" s="133" t="s">
        <v>253</v>
      </c>
      <c r="D183" s="133" t="s">
        <v>161</v>
      </c>
      <c r="E183" s="134" t="s">
        <v>254</v>
      </c>
      <c r="F183" s="135" t="s">
        <v>255</v>
      </c>
      <c r="G183" s="136" t="s">
        <v>164</v>
      </c>
      <c r="H183" s="137">
        <v>25</v>
      </c>
      <c r="I183" s="138"/>
      <c r="J183" s="139">
        <f>ROUND(I183*H183,2)</f>
        <v>0</v>
      </c>
      <c r="K183" s="140"/>
      <c r="L183" s="31"/>
      <c r="M183" s="141" t="s">
        <v>1</v>
      </c>
      <c r="N183" s="142" t="s">
        <v>41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165</v>
      </c>
      <c r="AT183" s="145" t="s">
        <v>161</v>
      </c>
      <c r="AU183" s="145" t="s">
        <v>86</v>
      </c>
      <c r="AY183" s="16" t="s">
        <v>159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6" t="s">
        <v>84</v>
      </c>
      <c r="BK183" s="146">
        <f>ROUND(I183*H183,2)</f>
        <v>0</v>
      </c>
      <c r="BL183" s="16" t="s">
        <v>165</v>
      </c>
      <c r="BM183" s="145" t="s">
        <v>256</v>
      </c>
    </row>
    <row r="184" spans="2:65" s="1" customFormat="1" ht="14.4" customHeight="1">
      <c r="B184" s="132"/>
      <c r="C184" s="133" t="s">
        <v>257</v>
      </c>
      <c r="D184" s="133" t="s">
        <v>161</v>
      </c>
      <c r="E184" s="134" t="s">
        <v>258</v>
      </c>
      <c r="F184" s="135" t="s">
        <v>259</v>
      </c>
      <c r="G184" s="136" t="s">
        <v>164</v>
      </c>
      <c r="H184" s="137">
        <v>25</v>
      </c>
      <c r="I184" s="138"/>
      <c r="J184" s="139">
        <f>ROUND(I184*H184,2)</f>
        <v>0</v>
      </c>
      <c r="K184" s="140"/>
      <c r="L184" s="31"/>
      <c r="M184" s="141" t="s">
        <v>1</v>
      </c>
      <c r="N184" s="142" t="s">
        <v>41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165</v>
      </c>
      <c r="AT184" s="145" t="s">
        <v>161</v>
      </c>
      <c r="AU184" s="145" t="s">
        <v>86</v>
      </c>
      <c r="AY184" s="16" t="s">
        <v>159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6" t="s">
        <v>84</v>
      </c>
      <c r="BK184" s="146">
        <f>ROUND(I184*H184,2)</f>
        <v>0</v>
      </c>
      <c r="BL184" s="16" t="s">
        <v>165</v>
      </c>
      <c r="BM184" s="145" t="s">
        <v>260</v>
      </c>
    </row>
    <row r="185" spans="2:65" s="1" customFormat="1" ht="14.4" customHeight="1">
      <c r="B185" s="132"/>
      <c r="C185" s="162" t="s">
        <v>7</v>
      </c>
      <c r="D185" s="162" t="s">
        <v>261</v>
      </c>
      <c r="E185" s="163" t="s">
        <v>262</v>
      </c>
      <c r="F185" s="164" t="s">
        <v>263</v>
      </c>
      <c r="G185" s="165" t="s">
        <v>264</v>
      </c>
      <c r="H185" s="166">
        <v>0.5</v>
      </c>
      <c r="I185" s="167"/>
      <c r="J185" s="168">
        <f>ROUND(I185*H185,2)</f>
        <v>0</v>
      </c>
      <c r="K185" s="169"/>
      <c r="L185" s="170"/>
      <c r="M185" s="171" t="s">
        <v>1</v>
      </c>
      <c r="N185" s="172" t="s">
        <v>41</v>
      </c>
      <c r="P185" s="143">
        <f>O185*H185</f>
        <v>0</v>
      </c>
      <c r="Q185" s="143">
        <v>1E-3</v>
      </c>
      <c r="R185" s="143">
        <f>Q185*H185</f>
        <v>5.0000000000000001E-4</v>
      </c>
      <c r="S185" s="143">
        <v>0</v>
      </c>
      <c r="T185" s="144">
        <f>S185*H185</f>
        <v>0</v>
      </c>
      <c r="AR185" s="145" t="s">
        <v>199</v>
      </c>
      <c r="AT185" s="145" t="s">
        <v>261</v>
      </c>
      <c r="AU185" s="145" t="s">
        <v>86</v>
      </c>
      <c r="AY185" s="16" t="s">
        <v>159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6" t="s">
        <v>84</v>
      </c>
      <c r="BK185" s="146">
        <f>ROUND(I185*H185,2)</f>
        <v>0</v>
      </c>
      <c r="BL185" s="16" t="s">
        <v>165</v>
      </c>
      <c r="BM185" s="145" t="s">
        <v>265</v>
      </c>
    </row>
    <row r="186" spans="2:65" s="12" customFormat="1" ht="10.199999999999999">
      <c r="B186" s="147"/>
      <c r="D186" s="148" t="s">
        <v>167</v>
      </c>
      <c r="F186" s="150" t="s">
        <v>266</v>
      </c>
      <c r="H186" s="151">
        <v>0.5</v>
      </c>
      <c r="I186" s="152"/>
      <c r="L186" s="147"/>
      <c r="M186" s="153"/>
      <c r="T186" s="154"/>
      <c r="AT186" s="149" t="s">
        <v>167</v>
      </c>
      <c r="AU186" s="149" t="s">
        <v>86</v>
      </c>
      <c r="AV186" s="12" t="s">
        <v>86</v>
      </c>
      <c r="AW186" s="12" t="s">
        <v>3</v>
      </c>
      <c r="AX186" s="12" t="s">
        <v>84</v>
      </c>
      <c r="AY186" s="149" t="s">
        <v>159</v>
      </c>
    </row>
    <row r="187" spans="2:65" s="1" customFormat="1" ht="14.4" customHeight="1">
      <c r="B187" s="132"/>
      <c r="C187" s="133" t="s">
        <v>267</v>
      </c>
      <c r="D187" s="133" t="s">
        <v>161</v>
      </c>
      <c r="E187" s="134" t="s">
        <v>268</v>
      </c>
      <c r="F187" s="135" t="s">
        <v>269</v>
      </c>
      <c r="G187" s="136" t="s">
        <v>164</v>
      </c>
      <c r="H187" s="137">
        <v>25</v>
      </c>
      <c r="I187" s="138"/>
      <c r="J187" s="139">
        <f>ROUND(I187*H187,2)</f>
        <v>0</v>
      </c>
      <c r="K187" s="140"/>
      <c r="L187" s="31"/>
      <c r="M187" s="141" t="s">
        <v>1</v>
      </c>
      <c r="N187" s="142" t="s">
        <v>41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165</v>
      </c>
      <c r="AT187" s="145" t="s">
        <v>161</v>
      </c>
      <c r="AU187" s="145" t="s">
        <v>86</v>
      </c>
      <c r="AY187" s="16" t="s">
        <v>159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6" t="s">
        <v>84</v>
      </c>
      <c r="BK187" s="146">
        <f>ROUND(I187*H187,2)</f>
        <v>0</v>
      </c>
      <c r="BL187" s="16" t="s">
        <v>165</v>
      </c>
      <c r="BM187" s="145" t="s">
        <v>270</v>
      </c>
    </row>
    <row r="188" spans="2:65" s="12" customFormat="1" ht="10.199999999999999">
      <c r="B188" s="147"/>
      <c r="D188" s="148" t="s">
        <v>167</v>
      </c>
      <c r="E188" s="149" t="s">
        <v>1</v>
      </c>
      <c r="F188" s="150" t="s">
        <v>271</v>
      </c>
      <c r="H188" s="151">
        <v>25</v>
      </c>
      <c r="I188" s="152"/>
      <c r="L188" s="147"/>
      <c r="M188" s="153"/>
      <c r="T188" s="154"/>
      <c r="AT188" s="149" t="s">
        <v>167</v>
      </c>
      <c r="AU188" s="149" t="s">
        <v>86</v>
      </c>
      <c r="AV188" s="12" t="s">
        <v>86</v>
      </c>
      <c r="AW188" s="12" t="s">
        <v>32</v>
      </c>
      <c r="AX188" s="12" t="s">
        <v>84</v>
      </c>
      <c r="AY188" s="149" t="s">
        <v>159</v>
      </c>
    </row>
    <row r="189" spans="2:65" s="1" customFormat="1" ht="14.4" customHeight="1">
      <c r="B189" s="132"/>
      <c r="C189" s="133" t="s">
        <v>272</v>
      </c>
      <c r="D189" s="133" t="s">
        <v>161</v>
      </c>
      <c r="E189" s="134" t="s">
        <v>273</v>
      </c>
      <c r="F189" s="135" t="s">
        <v>274</v>
      </c>
      <c r="G189" s="136" t="s">
        <v>164</v>
      </c>
      <c r="H189" s="137">
        <v>36</v>
      </c>
      <c r="I189" s="138"/>
      <c r="J189" s="139">
        <f>ROUND(I189*H189,2)</f>
        <v>0</v>
      </c>
      <c r="K189" s="140"/>
      <c r="L189" s="31"/>
      <c r="M189" s="141" t="s">
        <v>1</v>
      </c>
      <c r="N189" s="142" t="s">
        <v>41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165</v>
      </c>
      <c r="AT189" s="145" t="s">
        <v>161</v>
      </c>
      <c r="AU189" s="145" t="s">
        <v>86</v>
      </c>
      <c r="AY189" s="16" t="s">
        <v>159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6" t="s">
        <v>84</v>
      </c>
      <c r="BK189" s="146">
        <f>ROUND(I189*H189,2)</f>
        <v>0</v>
      </c>
      <c r="BL189" s="16" t="s">
        <v>165</v>
      </c>
      <c r="BM189" s="145" t="s">
        <v>275</v>
      </c>
    </row>
    <row r="190" spans="2:65" s="12" customFormat="1" ht="10.199999999999999">
      <c r="B190" s="147"/>
      <c r="D190" s="148" t="s">
        <v>167</v>
      </c>
      <c r="E190" s="149" t="s">
        <v>1</v>
      </c>
      <c r="F190" s="150" t="s">
        <v>276</v>
      </c>
      <c r="H190" s="151">
        <v>10</v>
      </c>
      <c r="I190" s="152"/>
      <c r="L190" s="147"/>
      <c r="M190" s="153"/>
      <c r="T190" s="154"/>
      <c r="AT190" s="149" t="s">
        <v>167</v>
      </c>
      <c r="AU190" s="149" t="s">
        <v>86</v>
      </c>
      <c r="AV190" s="12" t="s">
        <v>86</v>
      </c>
      <c r="AW190" s="12" t="s">
        <v>32</v>
      </c>
      <c r="AX190" s="12" t="s">
        <v>76</v>
      </c>
      <c r="AY190" s="149" t="s">
        <v>159</v>
      </c>
    </row>
    <row r="191" spans="2:65" s="12" customFormat="1" ht="10.199999999999999">
      <c r="B191" s="147"/>
      <c r="D191" s="148" t="s">
        <v>167</v>
      </c>
      <c r="E191" s="149" t="s">
        <v>1</v>
      </c>
      <c r="F191" s="150" t="s">
        <v>277</v>
      </c>
      <c r="H191" s="151">
        <v>15</v>
      </c>
      <c r="I191" s="152"/>
      <c r="L191" s="147"/>
      <c r="M191" s="153"/>
      <c r="T191" s="154"/>
      <c r="AT191" s="149" t="s">
        <v>167</v>
      </c>
      <c r="AU191" s="149" t="s">
        <v>86</v>
      </c>
      <c r="AV191" s="12" t="s">
        <v>86</v>
      </c>
      <c r="AW191" s="12" t="s">
        <v>32</v>
      </c>
      <c r="AX191" s="12" t="s">
        <v>76</v>
      </c>
      <c r="AY191" s="149" t="s">
        <v>159</v>
      </c>
    </row>
    <row r="192" spans="2:65" s="12" customFormat="1" ht="10.199999999999999">
      <c r="B192" s="147"/>
      <c r="D192" s="148" t="s">
        <v>167</v>
      </c>
      <c r="E192" s="149" t="s">
        <v>1</v>
      </c>
      <c r="F192" s="150" t="s">
        <v>278</v>
      </c>
      <c r="H192" s="151">
        <v>11</v>
      </c>
      <c r="I192" s="152"/>
      <c r="L192" s="147"/>
      <c r="M192" s="153"/>
      <c r="T192" s="154"/>
      <c r="AT192" s="149" t="s">
        <v>167</v>
      </c>
      <c r="AU192" s="149" t="s">
        <v>86</v>
      </c>
      <c r="AV192" s="12" t="s">
        <v>86</v>
      </c>
      <c r="AW192" s="12" t="s">
        <v>32</v>
      </c>
      <c r="AX192" s="12" t="s">
        <v>76</v>
      </c>
      <c r="AY192" s="149" t="s">
        <v>159</v>
      </c>
    </row>
    <row r="193" spans="2:65" s="13" customFormat="1" ht="10.199999999999999">
      <c r="B193" s="155"/>
      <c r="D193" s="148" t="s">
        <v>167</v>
      </c>
      <c r="E193" s="156" t="s">
        <v>1</v>
      </c>
      <c r="F193" s="157" t="s">
        <v>236</v>
      </c>
      <c r="H193" s="158">
        <v>36</v>
      </c>
      <c r="I193" s="159"/>
      <c r="L193" s="155"/>
      <c r="M193" s="160"/>
      <c r="T193" s="161"/>
      <c r="AT193" s="156" t="s">
        <v>167</v>
      </c>
      <c r="AU193" s="156" t="s">
        <v>86</v>
      </c>
      <c r="AV193" s="13" t="s">
        <v>165</v>
      </c>
      <c r="AW193" s="13" t="s">
        <v>32</v>
      </c>
      <c r="AX193" s="13" t="s">
        <v>84</v>
      </c>
      <c r="AY193" s="156" t="s">
        <v>159</v>
      </c>
    </row>
    <row r="194" spans="2:65" s="11" customFormat="1" ht="22.8" customHeight="1">
      <c r="B194" s="120"/>
      <c r="D194" s="121" t="s">
        <v>75</v>
      </c>
      <c r="E194" s="130" t="s">
        <v>86</v>
      </c>
      <c r="F194" s="130" t="s">
        <v>279</v>
      </c>
      <c r="I194" s="123"/>
      <c r="J194" s="131">
        <f>BK194</f>
        <v>0</v>
      </c>
      <c r="L194" s="120"/>
      <c r="M194" s="125"/>
      <c r="P194" s="126">
        <f>SUM(P195:P233)</f>
        <v>0</v>
      </c>
      <c r="R194" s="126">
        <f>SUM(R195:R233)</f>
        <v>157.09421492000001</v>
      </c>
      <c r="T194" s="127">
        <f>SUM(T195:T233)</f>
        <v>0</v>
      </c>
      <c r="AR194" s="121" t="s">
        <v>84</v>
      </c>
      <c r="AT194" s="128" t="s">
        <v>75</v>
      </c>
      <c r="AU194" s="128" t="s">
        <v>84</v>
      </c>
      <c r="AY194" s="121" t="s">
        <v>159</v>
      </c>
      <c r="BK194" s="129">
        <f>SUM(BK195:BK233)</f>
        <v>0</v>
      </c>
    </row>
    <row r="195" spans="2:65" s="1" customFormat="1" ht="14.4" customHeight="1">
      <c r="B195" s="132"/>
      <c r="C195" s="133" t="s">
        <v>280</v>
      </c>
      <c r="D195" s="133" t="s">
        <v>161</v>
      </c>
      <c r="E195" s="134" t="s">
        <v>281</v>
      </c>
      <c r="F195" s="135" t="s">
        <v>282</v>
      </c>
      <c r="G195" s="136" t="s">
        <v>176</v>
      </c>
      <c r="H195" s="137">
        <v>181.4</v>
      </c>
      <c r="I195" s="138"/>
      <c r="J195" s="139">
        <f>ROUND(I195*H195,2)</f>
        <v>0</v>
      </c>
      <c r="K195" s="140"/>
      <c r="L195" s="31"/>
      <c r="M195" s="141" t="s">
        <v>1</v>
      </c>
      <c r="N195" s="142" t="s">
        <v>41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165</v>
      </c>
      <c r="AT195" s="145" t="s">
        <v>161</v>
      </c>
      <c r="AU195" s="145" t="s">
        <v>86</v>
      </c>
      <c r="AY195" s="16" t="s">
        <v>159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6" t="s">
        <v>84</v>
      </c>
      <c r="BK195" s="146">
        <f>ROUND(I195*H195,2)</f>
        <v>0</v>
      </c>
      <c r="BL195" s="16" t="s">
        <v>165</v>
      </c>
      <c r="BM195" s="145" t="s">
        <v>283</v>
      </c>
    </row>
    <row r="196" spans="2:65" s="12" customFormat="1" ht="10.199999999999999">
      <c r="B196" s="147"/>
      <c r="D196" s="148" t="s">
        <v>167</v>
      </c>
      <c r="E196" s="149" t="s">
        <v>1</v>
      </c>
      <c r="F196" s="150" t="s">
        <v>284</v>
      </c>
      <c r="H196" s="151">
        <v>68</v>
      </c>
      <c r="I196" s="152"/>
      <c r="L196" s="147"/>
      <c r="M196" s="153"/>
      <c r="T196" s="154"/>
      <c r="AT196" s="149" t="s">
        <v>167</v>
      </c>
      <c r="AU196" s="149" t="s">
        <v>86</v>
      </c>
      <c r="AV196" s="12" t="s">
        <v>86</v>
      </c>
      <c r="AW196" s="12" t="s">
        <v>32</v>
      </c>
      <c r="AX196" s="12" t="s">
        <v>76</v>
      </c>
      <c r="AY196" s="149" t="s">
        <v>159</v>
      </c>
    </row>
    <row r="197" spans="2:65" s="12" customFormat="1" ht="10.199999999999999">
      <c r="B197" s="147"/>
      <c r="D197" s="148" t="s">
        <v>167</v>
      </c>
      <c r="E197" s="149" t="s">
        <v>1</v>
      </c>
      <c r="F197" s="150" t="s">
        <v>285</v>
      </c>
      <c r="H197" s="151">
        <v>113.4</v>
      </c>
      <c r="I197" s="152"/>
      <c r="L197" s="147"/>
      <c r="M197" s="153"/>
      <c r="T197" s="154"/>
      <c r="AT197" s="149" t="s">
        <v>167</v>
      </c>
      <c r="AU197" s="149" t="s">
        <v>86</v>
      </c>
      <c r="AV197" s="12" t="s">
        <v>86</v>
      </c>
      <c r="AW197" s="12" t="s">
        <v>32</v>
      </c>
      <c r="AX197" s="12" t="s">
        <v>76</v>
      </c>
      <c r="AY197" s="149" t="s">
        <v>159</v>
      </c>
    </row>
    <row r="198" spans="2:65" s="13" customFormat="1" ht="10.199999999999999">
      <c r="B198" s="155"/>
      <c r="D198" s="148" t="s">
        <v>167</v>
      </c>
      <c r="E198" s="156" t="s">
        <v>1</v>
      </c>
      <c r="F198" s="157" t="s">
        <v>236</v>
      </c>
      <c r="H198" s="158">
        <v>181.4</v>
      </c>
      <c r="I198" s="159"/>
      <c r="L198" s="155"/>
      <c r="M198" s="160"/>
      <c r="T198" s="161"/>
      <c r="AT198" s="156" t="s">
        <v>167</v>
      </c>
      <c r="AU198" s="156" t="s">
        <v>86</v>
      </c>
      <c r="AV198" s="13" t="s">
        <v>165</v>
      </c>
      <c r="AW198" s="13" t="s">
        <v>32</v>
      </c>
      <c r="AX198" s="13" t="s">
        <v>84</v>
      </c>
      <c r="AY198" s="156" t="s">
        <v>159</v>
      </c>
    </row>
    <row r="199" spans="2:65" s="1" customFormat="1" ht="14.4" customHeight="1">
      <c r="B199" s="132"/>
      <c r="C199" s="133" t="s">
        <v>286</v>
      </c>
      <c r="D199" s="133" t="s">
        <v>161</v>
      </c>
      <c r="E199" s="134" t="s">
        <v>287</v>
      </c>
      <c r="F199" s="135" t="s">
        <v>288</v>
      </c>
      <c r="G199" s="136" t="s">
        <v>289</v>
      </c>
      <c r="H199" s="137">
        <v>1</v>
      </c>
      <c r="I199" s="138"/>
      <c r="J199" s="139">
        <f>ROUND(I199*H199,2)</f>
        <v>0</v>
      </c>
      <c r="K199" s="140"/>
      <c r="L199" s="31"/>
      <c r="M199" s="141" t="s">
        <v>1</v>
      </c>
      <c r="N199" s="142" t="s">
        <v>41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165</v>
      </c>
      <c r="AT199" s="145" t="s">
        <v>161</v>
      </c>
      <c r="AU199" s="145" t="s">
        <v>86</v>
      </c>
      <c r="AY199" s="16" t="s">
        <v>159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6" t="s">
        <v>84</v>
      </c>
      <c r="BK199" s="146">
        <f>ROUND(I199*H199,2)</f>
        <v>0</v>
      </c>
      <c r="BL199" s="16" t="s">
        <v>165</v>
      </c>
      <c r="BM199" s="145" t="s">
        <v>290</v>
      </c>
    </row>
    <row r="200" spans="2:65" s="1" customFormat="1" ht="14.4" customHeight="1">
      <c r="B200" s="132"/>
      <c r="C200" s="133" t="s">
        <v>291</v>
      </c>
      <c r="D200" s="133" t="s">
        <v>161</v>
      </c>
      <c r="E200" s="134" t="s">
        <v>292</v>
      </c>
      <c r="F200" s="135" t="s">
        <v>293</v>
      </c>
      <c r="G200" s="136" t="s">
        <v>196</v>
      </c>
      <c r="H200" s="137">
        <v>2.6070000000000002</v>
      </c>
      <c r="I200" s="138"/>
      <c r="J200" s="139">
        <f>ROUND(I200*H200,2)</f>
        <v>0</v>
      </c>
      <c r="K200" s="140"/>
      <c r="L200" s="31"/>
      <c r="M200" s="141" t="s">
        <v>1</v>
      </c>
      <c r="N200" s="142" t="s">
        <v>41</v>
      </c>
      <c r="P200" s="143">
        <f>O200*H200</f>
        <v>0</v>
      </c>
      <c r="Q200" s="143">
        <v>1.98</v>
      </c>
      <c r="R200" s="143">
        <f>Q200*H200</f>
        <v>5.1618600000000008</v>
      </c>
      <c r="S200" s="143">
        <v>0</v>
      </c>
      <c r="T200" s="144">
        <f>S200*H200</f>
        <v>0</v>
      </c>
      <c r="AR200" s="145" t="s">
        <v>165</v>
      </c>
      <c r="AT200" s="145" t="s">
        <v>161</v>
      </c>
      <c r="AU200" s="145" t="s">
        <v>86</v>
      </c>
      <c r="AY200" s="16" t="s">
        <v>159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6" t="s">
        <v>84</v>
      </c>
      <c r="BK200" s="146">
        <f>ROUND(I200*H200,2)</f>
        <v>0</v>
      </c>
      <c r="BL200" s="16" t="s">
        <v>165</v>
      </c>
      <c r="BM200" s="145" t="s">
        <v>294</v>
      </c>
    </row>
    <row r="201" spans="2:65" s="12" customFormat="1" ht="10.199999999999999">
      <c r="B201" s="147"/>
      <c r="D201" s="148" t="s">
        <v>167</v>
      </c>
      <c r="E201" s="149" t="s">
        <v>1</v>
      </c>
      <c r="F201" s="150" t="s">
        <v>295</v>
      </c>
      <c r="H201" s="151">
        <v>0.56999999999999995</v>
      </c>
      <c r="I201" s="152"/>
      <c r="L201" s="147"/>
      <c r="M201" s="153"/>
      <c r="T201" s="154"/>
      <c r="AT201" s="149" t="s">
        <v>167</v>
      </c>
      <c r="AU201" s="149" t="s">
        <v>86</v>
      </c>
      <c r="AV201" s="12" t="s">
        <v>86</v>
      </c>
      <c r="AW201" s="12" t="s">
        <v>32</v>
      </c>
      <c r="AX201" s="12" t="s">
        <v>76</v>
      </c>
      <c r="AY201" s="149" t="s">
        <v>159</v>
      </c>
    </row>
    <row r="202" spans="2:65" s="12" customFormat="1" ht="10.199999999999999">
      <c r="B202" s="147"/>
      <c r="D202" s="148" t="s">
        <v>167</v>
      </c>
      <c r="E202" s="149" t="s">
        <v>1</v>
      </c>
      <c r="F202" s="150" t="s">
        <v>296</v>
      </c>
      <c r="H202" s="151">
        <v>0.38700000000000001</v>
      </c>
      <c r="I202" s="152"/>
      <c r="L202" s="147"/>
      <c r="M202" s="153"/>
      <c r="T202" s="154"/>
      <c r="AT202" s="149" t="s">
        <v>167</v>
      </c>
      <c r="AU202" s="149" t="s">
        <v>86</v>
      </c>
      <c r="AV202" s="12" t="s">
        <v>86</v>
      </c>
      <c r="AW202" s="12" t="s">
        <v>32</v>
      </c>
      <c r="AX202" s="12" t="s">
        <v>76</v>
      </c>
      <c r="AY202" s="149" t="s">
        <v>159</v>
      </c>
    </row>
    <row r="203" spans="2:65" s="12" customFormat="1" ht="10.199999999999999">
      <c r="B203" s="147"/>
      <c r="D203" s="148" t="s">
        <v>167</v>
      </c>
      <c r="E203" s="149" t="s">
        <v>1</v>
      </c>
      <c r="F203" s="150" t="s">
        <v>297</v>
      </c>
      <c r="H203" s="151">
        <v>1.65</v>
      </c>
      <c r="I203" s="152"/>
      <c r="L203" s="147"/>
      <c r="M203" s="153"/>
      <c r="T203" s="154"/>
      <c r="AT203" s="149" t="s">
        <v>167</v>
      </c>
      <c r="AU203" s="149" t="s">
        <v>86</v>
      </c>
      <c r="AV203" s="12" t="s">
        <v>86</v>
      </c>
      <c r="AW203" s="12" t="s">
        <v>32</v>
      </c>
      <c r="AX203" s="12" t="s">
        <v>76</v>
      </c>
      <c r="AY203" s="149" t="s">
        <v>159</v>
      </c>
    </row>
    <row r="204" spans="2:65" s="13" customFormat="1" ht="10.199999999999999">
      <c r="B204" s="155"/>
      <c r="D204" s="148" t="s">
        <v>167</v>
      </c>
      <c r="E204" s="156" t="s">
        <v>1</v>
      </c>
      <c r="F204" s="157" t="s">
        <v>236</v>
      </c>
      <c r="H204" s="158">
        <v>2.6069999999999998</v>
      </c>
      <c r="I204" s="159"/>
      <c r="L204" s="155"/>
      <c r="M204" s="160"/>
      <c r="T204" s="161"/>
      <c r="AT204" s="156" t="s">
        <v>167</v>
      </c>
      <c r="AU204" s="156" t="s">
        <v>86</v>
      </c>
      <c r="AV204" s="13" t="s">
        <v>165</v>
      </c>
      <c r="AW204" s="13" t="s">
        <v>32</v>
      </c>
      <c r="AX204" s="13" t="s">
        <v>84</v>
      </c>
      <c r="AY204" s="156" t="s">
        <v>159</v>
      </c>
    </row>
    <row r="205" spans="2:65" s="1" customFormat="1" ht="14.4" customHeight="1">
      <c r="B205" s="132"/>
      <c r="C205" s="133" t="s">
        <v>298</v>
      </c>
      <c r="D205" s="133" t="s">
        <v>161</v>
      </c>
      <c r="E205" s="134" t="s">
        <v>299</v>
      </c>
      <c r="F205" s="135" t="s">
        <v>300</v>
      </c>
      <c r="G205" s="136" t="s">
        <v>196</v>
      </c>
      <c r="H205" s="137">
        <v>1.617</v>
      </c>
      <c r="I205" s="138"/>
      <c r="J205" s="139">
        <f>ROUND(I205*H205,2)</f>
        <v>0</v>
      </c>
      <c r="K205" s="140"/>
      <c r="L205" s="31"/>
      <c r="M205" s="141" t="s">
        <v>1</v>
      </c>
      <c r="N205" s="142" t="s">
        <v>41</v>
      </c>
      <c r="P205" s="143">
        <f>O205*H205</f>
        <v>0</v>
      </c>
      <c r="Q205" s="143">
        <v>2.5018699999999998</v>
      </c>
      <c r="R205" s="143">
        <f>Q205*H205</f>
        <v>4.0455237899999998</v>
      </c>
      <c r="S205" s="143">
        <v>0</v>
      </c>
      <c r="T205" s="144">
        <f>S205*H205</f>
        <v>0</v>
      </c>
      <c r="AR205" s="145" t="s">
        <v>165</v>
      </c>
      <c r="AT205" s="145" t="s">
        <v>161</v>
      </c>
      <c r="AU205" s="145" t="s">
        <v>86</v>
      </c>
      <c r="AY205" s="16" t="s">
        <v>159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6" t="s">
        <v>84</v>
      </c>
      <c r="BK205" s="146">
        <f>ROUND(I205*H205,2)</f>
        <v>0</v>
      </c>
      <c r="BL205" s="16" t="s">
        <v>165</v>
      </c>
      <c r="BM205" s="145" t="s">
        <v>301</v>
      </c>
    </row>
    <row r="206" spans="2:65" s="12" customFormat="1" ht="10.199999999999999">
      <c r="B206" s="147"/>
      <c r="D206" s="148" t="s">
        <v>167</v>
      </c>
      <c r="E206" s="149" t="s">
        <v>1</v>
      </c>
      <c r="F206" s="150" t="s">
        <v>302</v>
      </c>
      <c r="H206" s="151">
        <v>0.38</v>
      </c>
      <c r="I206" s="152"/>
      <c r="L206" s="147"/>
      <c r="M206" s="153"/>
      <c r="T206" s="154"/>
      <c r="AT206" s="149" t="s">
        <v>167</v>
      </c>
      <c r="AU206" s="149" t="s">
        <v>86</v>
      </c>
      <c r="AV206" s="12" t="s">
        <v>86</v>
      </c>
      <c r="AW206" s="12" t="s">
        <v>32</v>
      </c>
      <c r="AX206" s="12" t="s">
        <v>76</v>
      </c>
      <c r="AY206" s="149" t="s">
        <v>159</v>
      </c>
    </row>
    <row r="207" spans="2:65" s="12" customFormat="1" ht="10.199999999999999">
      <c r="B207" s="147"/>
      <c r="D207" s="148" t="s">
        <v>167</v>
      </c>
      <c r="E207" s="149" t="s">
        <v>1</v>
      </c>
      <c r="F207" s="150" t="s">
        <v>296</v>
      </c>
      <c r="H207" s="151">
        <v>0.38700000000000001</v>
      </c>
      <c r="I207" s="152"/>
      <c r="L207" s="147"/>
      <c r="M207" s="153"/>
      <c r="T207" s="154"/>
      <c r="AT207" s="149" t="s">
        <v>167</v>
      </c>
      <c r="AU207" s="149" t="s">
        <v>86</v>
      </c>
      <c r="AV207" s="12" t="s">
        <v>86</v>
      </c>
      <c r="AW207" s="12" t="s">
        <v>32</v>
      </c>
      <c r="AX207" s="12" t="s">
        <v>76</v>
      </c>
      <c r="AY207" s="149" t="s">
        <v>159</v>
      </c>
    </row>
    <row r="208" spans="2:65" s="12" customFormat="1" ht="10.199999999999999">
      <c r="B208" s="147"/>
      <c r="D208" s="148" t="s">
        <v>167</v>
      </c>
      <c r="E208" s="149" t="s">
        <v>1</v>
      </c>
      <c r="F208" s="150" t="s">
        <v>303</v>
      </c>
      <c r="H208" s="151">
        <v>0.85</v>
      </c>
      <c r="I208" s="152"/>
      <c r="L208" s="147"/>
      <c r="M208" s="153"/>
      <c r="T208" s="154"/>
      <c r="AT208" s="149" t="s">
        <v>167</v>
      </c>
      <c r="AU208" s="149" t="s">
        <v>86</v>
      </c>
      <c r="AV208" s="12" t="s">
        <v>86</v>
      </c>
      <c r="AW208" s="12" t="s">
        <v>32</v>
      </c>
      <c r="AX208" s="12" t="s">
        <v>76</v>
      </c>
      <c r="AY208" s="149" t="s">
        <v>159</v>
      </c>
    </row>
    <row r="209" spans="2:65" s="13" customFormat="1" ht="10.199999999999999">
      <c r="B209" s="155"/>
      <c r="D209" s="148" t="s">
        <v>167</v>
      </c>
      <c r="E209" s="156" t="s">
        <v>1</v>
      </c>
      <c r="F209" s="157" t="s">
        <v>236</v>
      </c>
      <c r="H209" s="158">
        <v>1.617</v>
      </c>
      <c r="I209" s="159"/>
      <c r="L209" s="155"/>
      <c r="M209" s="160"/>
      <c r="T209" s="161"/>
      <c r="AT209" s="156" t="s">
        <v>167</v>
      </c>
      <c r="AU209" s="156" t="s">
        <v>86</v>
      </c>
      <c r="AV209" s="13" t="s">
        <v>165</v>
      </c>
      <c r="AW209" s="13" t="s">
        <v>32</v>
      </c>
      <c r="AX209" s="13" t="s">
        <v>84</v>
      </c>
      <c r="AY209" s="156" t="s">
        <v>159</v>
      </c>
    </row>
    <row r="210" spans="2:65" s="1" customFormat="1" ht="14.4" customHeight="1">
      <c r="B210" s="132"/>
      <c r="C210" s="133" t="s">
        <v>304</v>
      </c>
      <c r="D210" s="133" t="s">
        <v>161</v>
      </c>
      <c r="E210" s="134" t="s">
        <v>305</v>
      </c>
      <c r="F210" s="135" t="s">
        <v>306</v>
      </c>
      <c r="G210" s="136" t="s">
        <v>196</v>
      </c>
      <c r="H210" s="137">
        <v>3.4740000000000002</v>
      </c>
      <c r="I210" s="138"/>
      <c r="J210" s="139">
        <f>ROUND(I210*H210,2)</f>
        <v>0</v>
      </c>
      <c r="K210" s="140"/>
      <c r="L210" s="31"/>
      <c r="M210" s="141" t="s">
        <v>1</v>
      </c>
      <c r="N210" s="142" t="s">
        <v>41</v>
      </c>
      <c r="P210" s="143">
        <f>O210*H210</f>
        <v>0</v>
      </c>
      <c r="Q210" s="143">
        <v>2.5018699999999998</v>
      </c>
      <c r="R210" s="143">
        <f>Q210*H210</f>
        <v>8.6914963800000002</v>
      </c>
      <c r="S210" s="143">
        <v>0</v>
      </c>
      <c r="T210" s="144">
        <f>S210*H210</f>
        <v>0</v>
      </c>
      <c r="AR210" s="145" t="s">
        <v>165</v>
      </c>
      <c r="AT210" s="145" t="s">
        <v>161</v>
      </c>
      <c r="AU210" s="145" t="s">
        <v>86</v>
      </c>
      <c r="AY210" s="16" t="s">
        <v>159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6" t="s">
        <v>84</v>
      </c>
      <c r="BK210" s="146">
        <f>ROUND(I210*H210,2)</f>
        <v>0</v>
      </c>
      <c r="BL210" s="16" t="s">
        <v>165</v>
      </c>
      <c r="BM210" s="145" t="s">
        <v>307</v>
      </c>
    </row>
    <row r="211" spans="2:65" s="12" customFormat="1" ht="10.199999999999999">
      <c r="B211" s="147"/>
      <c r="D211" s="148" t="s">
        <v>167</v>
      </c>
      <c r="E211" s="149" t="s">
        <v>1</v>
      </c>
      <c r="F211" s="150" t="s">
        <v>308</v>
      </c>
      <c r="H211" s="151">
        <v>2.85</v>
      </c>
      <c r="I211" s="152"/>
      <c r="L211" s="147"/>
      <c r="M211" s="153"/>
      <c r="T211" s="154"/>
      <c r="AT211" s="149" t="s">
        <v>167</v>
      </c>
      <c r="AU211" s="149" t="s">
        <v>86</v>
      </c>
      <c r="AV211" s="12" t="s">
        <v>86</v>
      </c>
      <c r="AW211" s="12" t="s">
        <v>32</v>
      </c>
      <c r="AX211" s="12" t="s">
        <v>76</v>
      </c>
      <c r="AY211" s="149" t="s">
        <v>159</v>
      </c>
    </row>
    <row r="212" spans="2:65" s="12" customFormat="1" ht="10.199999999999999">
      <c r="B212" s="147"/>
      <c r="D212" s="148" t="s">
        <v>167</v>
      </c>
      <c r="E212" s="149" t="s">
        <v>1</v>
      </c>
      <c r="F212" s="150" t="s">
        <v>309</v>
      </c>
      <c r="H212" s="151">
        <v>0.624</v>
      </c>
      <c r="I212" s="152"/>
      <c r="L212" s="147"/>
      <c r="M212" s="153"/>
      <c r="T212" s="154"/>
      <c r="AT212" s="149" t="s">
        <v>167</v>
      </c>
      <c r="AU212" s="149" t="s">
        <v>86</v>
      </c>
      <c r="AV212" s="12" t="s">
        <v>86</v>
      </c>
      <c r="AW212" s="12" t="s">
        <v>32</v>
      </c>
      <c r="AX212" s="12" t="s">
        <v>76</v>
      </c>
      <c r="AY212" s="149" t="s">
        <v>159</v>
      </c>
    </row>
    <row r="213" spans="2:65" s="13" customFormat="1" ht="10.199999999999999">
      <c r="B213" s="155"/>
      <c r="D213" s="148" t="s">
        <v>167</v>
      </c>
      <c r="E213" s="156" t="s">
        <v>1</v>
      </c>
      <c r="F213" s="157" t="s">
        <v>236</v>
      </c>
      <c r="H213" s="158">
        <v>3.4740000000000002</v>
      </c>
      <c r="I213" s="159"/>
      <c r="L213" s="155"/>
      <c r="M213" s="160"/>
      <c r="T213" s="161"/>
      <c r="AT213" s="156" t="s">
        <v>167</v>
      </c>
      <c r="AU213" s="156" t="s">
        <v>86</v>
      </c>
      <c r="AV213" s="13" t="s">
        <v>165</v>
      </c>
      <c r="AW213" s="13" t="s">
        <v>32</v>
      </c>
      <c r="AX213" s="13" t="s">
        <v>84</v>
      </c>
      <c r="AY213" s="156" t="s">
        <v>159</v>
      </c>
    </row>
    <row r="214" spans="2:65" s="1" customFormat="1" ht="14.4" customHeight="1">
      <c r="B214" s="132"/>
      <c r="C214" s="133" t="s">
        <v>310</v>
      </c>
      <c r="D214" s="133" t="s">
        <v>161</v>
      </c>
      <c r="E214" s="134" t="s">
        <v>311</v>
      </c>
      <c r="F214" s="135" t="s">
        <v>312</v>
      </c>
      <c r="G214" s="136" t="s">
        <v>164</v>
      </c>
      <c r="H214" s="137">
        <v>4.28</v>
      </c>
      <c r="I214" s="138"/>
      <c r="J214" s="139">
        <f>ROUND(I214*H214,2)</f>
        <v>0</v>
      </c>
      <c r="K214" s="140"/>
      <c r="L214" s="31"/>
      <c r="M214" s="141" t="s">
        <v>1</v>
      </c>
      <c r="N214" s="142" t="s">
        <v>41</v>
      </c>
      <c r="P214" s="143">
        <f>O214*H214</f>
        <v>0</v>
      </c>
      <c r="Q214" s="143">
        <v>2.9399999999999999E-3</v>
      </c>
      <c r="R214" s="143">
        <f>Q214*H214</f>
        <v>1.2583200000000001E-2</v>
      </c>
      <c r="S214" s="143">
        <v>0</v>
      </c>
      <c r="T214" s="144">
        <f>S214*H214</f>
        <v>0</v>
      </c>
      <c r="AR214" s="145" t="s">
        <v>165</v>
      </c>
      <c r="AT214" s="145" t="s">
        <v>161</v>
      </c>
      <c r="AU214" s="145" t="s">
        <v>86</v>
      </c>
      <c r="AY214" s="16" t="s">
        <v>159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6" t="s">
        <v>84</v>
      </c>
      <c r="BK214" s="146">
        <f>ROUND(I214*H214,2)</f>
        <v>0</v>
      </c>
      <c r="BL214" s="16" t="s">
        <v>165</v>
      </c>
      <c r="BM214" s="145" t="s">
        <v>313</v>
      </c>
    </row>
    <row r="215" spans="2:65" s="12" customFormat="1" ht="10.199999999999999">
      <c r="B215" s="147"/>
      <c r="D215" s="148" t="s">
        <v>167</v>
      </c>
      <c r="E215" s="149" t="s">
        <v>1</v>
      </c>
      <c r="F215" s="150" t="s">
        <v>314</v>
      </c>
      <c r="H215" s="151">
        <v>4.28</v>
      </c>
      <c r="I215" s="152"/>
      <c r="L215" s="147"/>
      <c r="M215" s="153"/>
      <c r="T215" s="154"/>
      <c r="AT215" s="149" t="s">
        <v>167</v>
      </c>
      <c r="AU215" s="149" t="s">
        <v>86</v>
      </c>
      <c r="AV215" s="12" t="s">
        <v>86</v>
      </c>
      <c r="AW215" s="12" t="s">
        <v>32</v>
      </c>
      <c r="AX215" s="12" t="s">
        <v>84</v>
      </c>
      <c r="AY215" s="149" t="s">
        <v>159</v>
      </c>
    </row>
    <row r="216" spans="2:65" s="1" customFormat="1" ht="14.4" customHeight="1">
      <c r="B216" s="132"/>
      <c r="C216" s="133" t="s">
        <v>315</v>
      </c>
      <c r="D216" s="133" t="s">
        <v>161</v>
      </c>
      <c r="E216" s="134" t="s">
        <v>316</v>
      </c>
      <c r="F216" s="135" t="s">
        <v>317</v>
      </c>
      <c r="G216" s="136" t="s">
        <v>164</v>
      </c>
      <c r="H216" s="137">
        <v>4.28</v>
      </c>
      <c r="I216" s="138"/>
      <c r="J216" s="139">
        <f>ROUND(I216*H216,2)</f>
        <v>0</v>
      </c>
      <c r="K216" s="140"/>
      <c r="L216" s="31"/>
      <c r="M216" s="141" t="s">
        <v>1</v>
      </c>
      <c r="N216" s="142" t="s">
        <v>41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165</v>
      </c>
      <c r="AT216" s="145" t="s">
        <v>161</v>
      </c>
      <c r="AU216" s="145" t="s">
        <v>86</v>
      </c>
      <c r="AY216" s="16" t="s">
        <v>159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6" t="s">
        <v>84</v>
      </c>
      <c r="BK216" s="146">
        <f>ROUND(I216*H216,2)</f>
        <v>0</v>
      </c>
      <c r="BL216" s="16" t="s">
        <v>165</v>
      </c>
      <c r="BM216" s="145" t="s">
        <v>318</v>
      </c>
    </row>
    <row r="217" spans="2:65" s="1" customFormat="1" ht="14.4" customHeight="1">
      <c r="B217" s="132"/>
      <c r="C217" s="133" t="s">
        <v>319</v>
      </c>
      <c r="D217" s="133" t="s">
        <v>161</v>
      </c>
      <c r="E217" s="134" t="s">
        <v>320</v>
      </c>
      <c r="F217" s="135" t="s">
        <v>321</v>
      </c>
      <c r="G217" s="136" t="s">
        <v>244</v>
      </c>
      <c r="H217" s="137">
        <v>0.79</v>
      </c>
      <c r="I217" s="138"/>
      <c r="J217" s="139">
        <f>ROUND(I217*H217,2)</f>
        <v>0</v>
      </c>
      <c r="K217" s="140"/>
      <c r="L217" s="31"/>
      <c r="M217" s="141" t="s">
        <v>1</v>
      </c>
      <c r="N217" s="142" t="s">
        <v>41</v>
      </c>
      <c r="P217" s="143">
        <f>O217*H217</f>
        <v>0</v>
      </c>
      <c r="Q217" s="143">
        <v>1.0606199999999999</v>
      </c>
      <c r="R217" s="143">
        <f>Q217*H217</f>
        <v>0.83788979999999991</v>
      </c>
      <c r="S217" s="143">
        <v>0</v>
      </c>
      <c r="T217" s="144">
        <f>S217*H217</f>
        <v>0</v>
      </c>
      <c r="AR217" s="145" t="s">
        <v>165</v>
      </c>
      <c r="AT217" s="145" t="s">
        <v>161</v>
      </c>
      <c r="AU217" s="145" t="s">
        <v>86</v>
      </c>
      <c r="AY217" s="16" t="s">
        <v>159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6" t="s">
        <v>84</v>
      </c>
      <c r="BK217" s="146">
        <f>ROUND(I217*H217,2)</f>
        <v>0</v>
      </c>
      <c r="BL217" s="16" t="s">
        <v>165</v>
      </c>
      <c r="BM217" s="145" t="s">
        <v>322</v>
      </c>
    </row>
    <row r="218" spans="2:65" s="12" customFormat="1" ht="10.199999999999999">
      <c r="B218" s="147"/>
      <c r="D218" s="148" t="s">
        <v>167</v>
      </c>
      <c r="E218" s="149" t="s">
        <v>1</v>
      </c>
      <c r="F218" s="150" t="s">
        <v>323</v>
      </c>
      <c r="H218" s="151">
        <v>0.79</v>
      </c>
      <c r="I218" s="152"/>
      <c r="L218" s="147"/>
      <c r="M218" s="153"/>
      <c r="T218" s="154"/>
      <c r="AT218" s="149" t="s">
        <v>167</v>
      </c>
      <c r="AU218" s="149" t="s">
        <v>86</v>
      </c>
      <c r="AV218" s="12" t="s">
        <v>86</v>
      </c>
      <c r="AW218" s="12" t="s">
        <v>32</v>
      </c>
      <c r="AX218" s="12" t="s">
        <v>84</v>
      </c>
      <c r="AY218" s="149" t="s">
        <v>159</v>
      </c>
    </row>
    <row r="219" spans="2:65" s="1" customFormat="1" ht="14.4" customHeight="1">
      <c r="B219" s="132"/>
      <c r="C219" s="133" t="s">
        <v>324</v>
      </c>
      <c r="D219" s="133" t="s">
        <v>161</v>
      </c>
      <c r="E219" s="134" t="s">
        <v>325</v>
      </c>
      <c r="F219" s="135" t="s">
        <v>326</v>
      </c>
      <c r="G219" s="136" t="s">
        <v>196</v>
      </c>
      <c r="H219" s="137">
        <v>3.04</v>
      </c>
      <c r="I219" s="138"/>
      <c r="J219" s="139">
        <f>ROUND(I219*H219,2)</f>
        <v>0</v>
      </c>
      <c r="K219" s="140"/>
      <c r="L219" s="31"/>
      <c r="M219" s="141" t="s">
        <v>1</v>
      </c>
      <c r="N219" s="142" t="s">
        <v>41</v>
      </c>
      <c r="P219" s="143">
        <f>O219*H219</f>
        <v>0</v>
      </c>
      <c r="Q219" s="143">
        <v>2.5018699999999998</v>
      </c>
      <c r="R219" s="143">
        <f>Q219*H219</f>
        <v>7.6056847999999997</v>
      </c>
      <c r="S219" s="143">
        <v>0</v>
      </c>
      <c r="T219" s="144">
        <f>S219*H219</f>
        <v>0</v>
      </c>
      <c r="AR219" s="145" t="s">
        <v>165</v>
      </c>
      <c r="AT219" s="145" t="s">
        <v>161</v>
      </c>
      <c r="AU219" s="145" t="s">
        <v>86</v>
      </c>
      <c r="AY219" s="16" t="s">
        <v>159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6" t="s">
        <v>84</v>
      </c>
      <c r="BK219" s="146">
        <f>ROUND(I219*H219,2)</f>
        <v>0</v>
      </c>
      <c r="BL219" s="16" t="s">
        <v>165</v>
      </c>
      <c r="BM219" s="145" t="s">
        <v>327</v>
      </c>
    </row>
    <row r="220" spans="2:65" s="12" customFormat="1" ht="10.199999999999999">
      <c r="B220" s="147"/>
      <c r="D220" s="148" t="s">
        <v>167</v>
      </c>
      <c r="E220" s="149" t="s">
        <v>1</v>
      </c>
      <c r="F220" s="150" t="s">
        <v>328</v>
      </c>
      <c r="H220" s="151">
        <v>3.04</v>
      </c>
      <c r="I220" s="152"/>
      <c r="L220" s="147"/>
      <c r="M220" s="153"/>
      <c r="T220" s="154"/>
      <c r="AT220" s="149" t="s">
        <v>167</v>
      </c>
      <c r="AU220" s="149" t="s">
        <v>86</v>
      </c>
      <c r="AV220" s="12" t="s">
        <v>86</v>
      </c>
      <c r="AW220" s="12" t="s">
        <v>32</v>
      </c>
      <c r="AX220" s="12" t="s">
        <v>84</v>
      </c>
      <c r="AY220" s="149" t="s">
        <v>159</v>
      </c>
    </row>
    <row r="221" spans="2:65" s="1" customFormat="1" ht="14.4" customHeight="1">
      <c r="B221" s="132"/>
      <c r="C221" s="133" t="s">
        <v>329</v>
      </c>
      <c r="D221" s="133" t="s">
        <v>161</v>
      </c>
      <c r="E221" s="134" t="s">
        <v>330</v>
      </c>
      <c r="F221" s="135" t="s">
        <v>331</v>
      </c>
      <c r="G221" s="136" t="s">
        <v>164</v>
      </c>
      <c r="H221" s="137">
        <v>13.76</v>
      </c>
      <c r="I221" s="138"/>
      <c r="J221" s="139">
        <f>ROUND(I221*H221,2)</f>
        <v>0</v>
      </c>
      <c r="K221" s="140"/>
      <c r="L221" s="31"/>
      <c r="M221" s="141" t="s">
        <v>1</v>
      </c>
      <c r="N221" s="142" t="s">
        <v>41</v>
      </c>
      <c r="P221" s="143">
        <f>O221*H221</f>
        <v>0</v>
      </c>
      <c r="Q221" s="143">
        <v>2.64E-3</v>
      </c>
      <c r="R221" s="143">
        <f>Q221*H221</f>
        <v>3.6326400000000002E-2</v>
      </c>
      <c r="S221" s="143">
        <v>0</v>
      </c>
      <c r="T221" s="144">
        <f>S221*H221</f>
        <v>0</v>
      </c>
      <c r="AR221" s="145" t="s">
        <v>165</v>
      </c>
      <c r="AT221" s="145" t="s">
        <v>161</v>
      </c>
      <c r="AU221" s="145" t="s">
        <v>86</v>
      </c>
      <c r="AY221" s="16" t="s">
        <v>159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6" t="s">
        <v>84</v>
      </c>
      <c r="BK221" s="146">
        <f>ROUND(I221*H221,2)</f>
        <v>0</v>
      </c>
      <c r="BL221" s="16" t="s">
        <v>165</v>
      </c>
      <c r="BM221" s="145" t="s">
        <v>332</v>
      </c>
    </row>
    <row r="222" spans="2:65" s="12" customFormat="1" ht="10.199999999999999">
      <c r="B222" s="147"/>
      <c r="D222" s="148" t="s">
        <v>167</v>
      </c>
      <c r="E222" s="149" t="s">
        <v>1</v>
      </c>
      <c r="F222" s="150" t="s">
        <v>333</v>
      </c>
      <c r="H222" s="151">
        <v>13.76</v>
      </c>
      <c r="I222" s="152"/>
      <c r="L222" s="147"/>
      <c r="M222" s="153"/>
      <c r="T222" s="154"/>
      <c r="AT222" s="149" t="s">
        <v>167</v>
      </c>
      <c r="AU222" s="149" t="s">
        <v>86</v>
      </c>
      <c r="AV222" s="12" t="s">
        <v>86</v>
      </c>
      <c r="AW222" s="12" t="s">
        <v>32</v>
      </c>
      <c r="AX222" s="12" t="s">
        <v>84</v>
      </c>
      <c r="AY222" s="149" t="s">
        <v>159</v>
      </c>
    </row>
    <row r="223" spans="2:65" s="1" customFormat="1" ht="14.4" customHeight="1">
      <c r="B223" s="132"/>
      <c r="C223" s="133" t="s">
        <v>334</v>
      </c>
      <c r="D223" s="133" t="s">
        <v>161</v>
      </c>
      <c r="E223" s="134" t="s">
        <v>335</v>
      </c>
      <c r="F223" s="135" t="s">
        <v>336</v>
      </c>
      <c r="G223" s="136" t="s">
        <v>164</v>
      </c>
      <c r="H223" s="137">
        <v>13.76</v>
      </c>
      <c r="I223" s="138"/>
      <c r="J223" s="139">
        <f>ROUND(I223*H223,2)</f>
        <v>0</v>
      </c>
      <c r="K223" s="140"/>
      <c r="L223" s="31"/>
      <c r="M223" s="141" t="s">
        <v>1</v>
      </c>
      <c r="N223" s="142" t="s">
        <v>41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165</v>
      </c>
      <c r="AT223" s="145" t="s">
        <v>161</v>
      </c>
      <c r="AU223" s="145" t="s">
        <v>86</v>
      </c>
      <c r="AY223" s="16" t="s">
        <v>159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6" t="s">
        <v>84</v>
      </c>
      <c r="BK223" s="146">
        <f>ROUND(I223*H223,2)</f>
        <v>0</v>
      </c>
      <c r="BL223" s="16" t="s">
        <v>165</v>
      </c>
      <c r="BM223" s="145" t="s">
        <v>337</v>
      </c>
    </row>
    <row r="224" spans="2:65" s="1" customFormat="1" ht="14.4" customHeight="1">
      <c r="B224" s="132"/>
      <c r="C224" s="133" t="s">
        <v>338</v>
      </c>
      <c r="D224" s="133" t="s">
        <v>161</v>
      </c>
      <c r="E224" s="134" t="s">
        <v>339</v>
      </c>
      <c r="F224" s="135" t="s">
        <v>340</v>
      </c>
      <c r="G224" s="136" t="s">
        <v>244</v>
      </c>
      <c r="H224" s="137">
        <v>0.55500000000000005</v>
      </c>
      <c r="I224" s="138"/>
      <c r="J224" s="139">
        <f>ROUND(I224*H224,2)</f>
        <v>0</v>
      </c>
      <c r="K224" s="140"/>
      <c r="L224" s="31"/>
      <c r="M224" s="141" t="s">
        <v>1</v>
      </c>
      <c r="N224" s="142" t="s">
        <v>41</v>
      </c>
      <c r="P224" s="143">
        <f>O224*H224</f>
        <v>0</v>
      </c>
      <c r="Q224" s="143">
        <v>1.0606199999999999</v>
      </c>
      <c r="R224" s="143">
        <f>Q224*H224</f>
        <v>0.5886441</v>
      </c>
      <c r="S224" s="143">
        <v>0</v>
      </c>
      <c r="T224" s="144">
        <f>S224*H224</f>
        <v>0</v>
      </c>
      <c r="AR224" s="145" t="s">
        <v>165</v>
      </c>
      <c r="AT224" s="145" t="s">
        <v>161</v>
      </c>
      <c r="AU224" s="145" t="s">
        <v>86</v>
      </c>
      <c r="AY224" s="16" t="s">
        <v>159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6" t="s">
        <v>84</v>
      </c>
      <c r="BK224" s="146">
        <f>ROUND(I224*H224,2)</f>
        <v>0</v>
      </c>
      <c r="BL224" s="16" t="s">
        <v>165</v>
      </c>
      <c r="BM224" s="145" t="s">
        <v>341</v>
      </c>
    </row>
    <row r="225" spans="2:65" s="12" customFormat="1" ht="10.199999999999999">
      <c r="B225" s="147"/>
      <c r="D225" s="148" t="s">
        <v>167</v>
      </c>
      <c r="E225" s="149" t="s">
        <v>1</v>
      </c>
      <c r="F225" s="150" t="s">
        <v>342</v>
      </c>
      <c r="H225" s="151">
        <v>0.55500000000000005</v>
      </c>
      <c r="I225" s="152"/>
      <c r="L225" s="147"/>
      <c r="M225" s="153"/>
      <c r="T225" s="154"/>
      <c r="AT225" s="149" t="s">
        <v>167</v>
      </c>
      <c r="AU225" s="149" t="s">
        <v>86</v>
      </c>
      <c r="AV225" s="12" t="s">
        <v>86</v>
      </c>
      <c r="AW225" s="12" t="s">
        <v>32</v>
      </c>
      <c r="AX225" s="12" t="s">
        <v>84</v>
      </c>
      <c r="AY225" s="149" t="s">
        <v>159</v>
      </c>
    </row>
    <row r="226" spans="2:65" s="1" customFormat="1" ht="19.8" customHeight="1">
      <c r="B226" s="132"/>
      <c r="C226" s="133" t="s">
        <v>343</v>
      </c>
      <c r="D226" s="133" t="s">
        <v>161</v>
      </c>
      <c r="E226" s="134" t="s">
        <v>344</v>
      </c>
      <c r="F226" s="135" t="s">
        <v>345</v>
      </c>
      <c r="G226" s="136" t="s">
        <v>164</v>
      </c>
      <c r="H226" s="137">
        <v>11.73</v>
      </c>
      <c r="I226" s="138"/>
      <c r="J226" s="139">
        <f>ROUND(I226*H226,2)</f>
        <v>0</v>
      </c>
      <c r="K226" s="140"/>
      <c r="L226" s="31"/>
      <c r="M226" s="141" t="s">
        <v>1</v>
      </c>
      <c r="N226" s="142" t="s">
        <v>41</v>
      </c>
      <c r="P226" s="143">
        <f>O226*H226</f>
        <v>0</v>
      </c>
      <c r="Q226" s="143">
        <v>0.37678</v>
      </c>
      <c r="R226" s="143">
        <f>Q226*H226</f>
        <v>4.4196293999999998</v>
      </c>
      <c r="S226" s="143">
        <v>0</v>
      </c>
      <c r="T226" s="144">
        <f>S226*H226</f>
        <v>0</v>
      </c>
      <c r="AR226" s="145" t="s">
        <v>165</v>
      </c>
      <c r="AT226" s="145" t="s">
        <v>161</v>
      </c>
      <c r="AU226" s="145" t="s">
        <v>86</v>
      </c>
      <c r="AY226" s="16" t="s">
        <v>159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6" t="s">
        <v>84</v>
      </c>
      <c r="BK226" s="146">
        <f>ROUND(I226*H226,2)</f>
        <v>0</v>
      </c>
      <c r="BL226" s="16" t="s">
        <v>165</v>
      </c>
      <c r="BM226" s="145" t="s">
        <v>346</v>
      </c>
    </row>
    <row r="227" spans="2:65" s="12" customFormat="1" ht="10.199999999999999">
      <c r="B227" s="147"/>
      <c r="D227" s="148" t="s">
        <v>167</v>
      </c>
      <c r="E227" s="149" t="s">
        <v>1</v>
      </c>
      <c r="F227" s="150" t="s">
        <v>347</v>
      </c>
      <c r="H227" s="151">
        <v>11.73</v>
      </c>
      <c r="I227" s="152"/>
      <c r="L227" s="147"/>
      <c r="M227" s="153"/>
      <c r="T227" s="154"/>
      <c r="AT227" s="149" t="s">
        <v>167</v>
      </c>
      <c r="AU227" s="149" t="s">
        <v>86</v>
      </c>
      <c r="AV227" s="12" t="s">
        <v>86</v>
      </c>
      <c r="AW227" s="12" t="s">
        <v>32</v>
      </c>
      <c r="AX227" s="12" t="s">
        <v>84</v>
      </c>
      <c r="AY227" s="149" t="s">
        <v>159</v>
      </c>
    </row>
    <row r="228" spans="2:65" s="1" customFormat="1" ht="19.8" customHeight="1">
      <c r="B228" s="132"/>
      <c r="C228" s="133" t="s">
        <v>348</v>
      </c>
      <c r="D228" s="133" t="s">
        <v>161</v>
      </c>
      <c r="E228" s="134" t="s">
        <v>349</v>
      </c>
      <c r="F228" s="135" t="s">
        <v>350</v>
      </c>
      <c r="G228" s="136" t="s">
        <v>164</v>
      </c>
      <c r="H228" s="137">
        <v>127.44</v>
      </c>
      <c r="I228" s="138"/>
      <c r="J228" s="139">
        <f>ROUND(I228*H228,2)</f>
        <v>0</v>
      </c>
      <c r="K228" s="140"/>
      <c r="L228" s="31"/>
      <c r="M228" s="141" t="s">
        <v>1</v>
      </c>
      <c r="N228" s="142" t="s">
        <v>41</v>
      </c>
      <c r="P228" s="143">
        <f>O228*H228</f>
        <v>0</v>
      </c>
      <c r="Q228" s="143">
        <v>0.73404000000000003</v>
      </c>
      <c r="R228" s="143">
        <f>Q228*H228</f>
        <v>93.546057599999997</v>
      </c>
      <c r="S228" s="143">
        <v>0</v>
      </c>
      <c r="T228" s="144">
        <f>S228*H228</f>
        <v>0</v>
      </c>
      <c r="AR228" s="145" t="s">
        <v>165</v>
      </c>
      <c r="AT228" s="145" t="s">
        <v>161</v>
      </c>
      <c r="AU228" s="145" t="s">
        <v>86</v>
      </c>
      <c r="AY228" s="16" t="s">
        <v>159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6" t="s">
        <v>84</v>
      </c>
      <c r="BK228" s="146">
        <f>ROUND(I228*H228,2)</f>
        <v>0</v>
      </c>
      <c r="BL228" s="16" t="s">
        <v>165</v>
      </c>
      <c r="BM228" s="145" t="s">
        <v>351</v>
      </c>
    </row>
    <row r="229" spans="2:65" s="12" customFormat="1" ht="10.199999999999999">
      <c r="B229" s="147"/>
      <c r="D229" s="148" t="s">
        <v>167</v>
      </c>
      <c r="E229" s="149" t="s">
        <v>1</v>
      </c>
      <c r="F229" s="150" t="s">
        <v>352</v>
      </c>
      <c r="H229" s="151">
        <v>127.44</v>
      </c>
      <c r="I229" s="152"/>
      <c r="L229" s="147"/>
      <c r="M229" s="153"/>
      <c r="T229" s="154"/>
      <c r="AT229" s="149" t="s">
        <v>167</v>
      </c>
      <c r="AU229" s="149" t="s">
        <v>86</v>
      </c>
      <c r="AV229" s="12" t="s">
        <v>86</v>
      </c>
      <c r="AW229" s="12" t="s">
        <v>32</v>
      </c>
      <c r="AX229" s="12" t="s">
        <v>84</v>
      </c>
      <c r="AY229" s="149" t="s">
        <v>159</v>
      </c>
    </row>
    <row r="230" spans="2:65" s="1" customFormat="1" ht="19.8" customHeight="1">
      <c r="B230" s="132"/>
      <c r="C230" s="133" t="s">
        <v>353</v>
      </c>
      <c r="D230" s="133" t="s">
        <v>161</v>
      </c>
      <c r="E230" s="134" t="s">
        <v>354</v>
      </c>
      <c r="F230" s="135" t="s">
        <v>355</v>
      </c>
      <c r="G230" s="136" t="s">
        <v>196</v>
      </c>
      <c r="H230" s="137">
        <v>10.281000000000001</v>
      </c>
      <c r="I230" s="138"/>
      <c r="J230" s="139">
        <f>ROUND(I230*H230,2)</f>
        <v>0</v>
      </c>
      <c r="K230" s="140"/>
      <c r="L230" s="31"/>
      <c r="M230" s="141" t="s">
        <v>1</v>
      </c>
      <c r="N230" s="142" t="s">
        <v>41</v>
      </c>
      <c r="P230" s="143">
        <f>O230*H230</f>
        <v>0</v>
      </c>
      <c r="Q230" s="143">
        <v>2.5504500000000001</v>
      </c>
      <c r="R230" s="143">
        <f>Q230*H230</f>
        <v>26.221176450000002</v>
      </c>
      <c r="S230" s="143">
        <v>0</v>
      </c>
      <c r="T230" s="144">
        <f>S230*H230</f>
        <v>0</v>
      </c>
      <c r="AR230" s="145" t="s">
        <v>165</v>
      </c>
      <c r="AT230" s="145" t="s">
        <v>161</v>
      </c>
      <c r="AU230" s="145" t="s">
        <v>86</v>
      </c>
      <c r="AY230" s="16" t="s">
        <v>159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6" t="s">
        <v>84</v>
      </c>
      <c r="BK230" s="146">
        <f>ROUND(I230*H230,2)</f>
        <v>0</v>
      </c>
      <c r="BL230" s="16" t="s">
        <v>165</v>
      </c>
      <c r="BM230" s="145" t="s">
        <v>356</v>
      </c>
    </row>
    <row r="231" spans="2:65" s="12" customFormat="1" ht="10.199999999999999">
      <c r="B231" s="147"/>
      <c r="D231" s="148" t="s">
        <v>167</v>
      </c>
      <c r="E231" s="149" t="s">
        <v>1</v>
      </c>
      <c r="F231" s="150" t="s">
        <v>208</v>
      </c>
      <c r="H231" s="151">
        <v>10.281000000000001</v>
      </c>
      <c r="I231" s="152"/>
      <c r="L231" s="147"/>
      <c r="M231" s="153"/>
      <c r="T231" s="154"/>
      <c r="AT231" s="149" t="s">
        <v>167</v>
      </c>
      <c r="AU231" s="149" t="s">
        <v>86</v>
      </c>
      <c r="AV231" s="12" t="s">
        <v>86</v>
      </c>
      <c r="AW231" s="12" t="s">
        <v>32</v>
      </c>
      <c r="AX231" s="12" t="s">
        <v>84</v>
      </c>
      <c r="AY231" s="149" t="s">
        <v>159</v>
      </c>
    </row>
    <row r="232" spans="2:65" s="1" customFormat="1" ht="14.4" customHeight="1">
      <c r="B232" s="132"/>
      <c r="C232" s="133" t="s">
        <v>357</v>
      </c>
      <c r="D232" s="133" t="s">
        <v>161</v>
      </c>
      <c r="E232" s="134" t="s">
        <v>358</v>
      </c>
      <c r="F232" s="135" t="s">
        <v>359</v>
      </c>
      <c r="G232" s="136" t="s">
        <v>244</v>
      </c>
      <c r="H232" s="137">
        <v>5.5949999999999998</v>
      </c>
      <c r="I232" s="138"/>
      <c r="J232" s="139">
        <f>ROUND(I232*H232,2)</f>
        <v>0</v>
      </c>
      <c r="K232" s="140"/>
      <c r="L232" s="31"/>
      <c r="M232" s="141" t="s">
        <v>1</v>
      </c>
      <c r="N232" s="142" t="s">
        <v>41</v>
      </c>
      <c r="P232" s="143">
        <f>O232*H232</f>
        <v>0</v>
      </c>
      <c r="Q232" s="143">
        <v>1.0593999999999999</v>
      </c>
      <c r="R232" s="143">
        <f>Q232*H232</f>
        <v>5.9273429999999996</v>
      </c>
      <c r="S232" s="143">
        <v>0</v>
      </c>
      <c r="T232" s="144">
        <f>S232*H232</f>
        <v>0</v>
      </c>
      <c r="AR232" s="145" t="s">
        <v>165</v>
      </c>
      <c r="AT232" s="145" t="s">
        <v>161</v>
      </c>
      <c r="AU232" s="145" t="s">
        <v>86</v>
      </c>
      <c r="AY232" s="16" t="s">
        <v>159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6" t="s">
        <v>84</v>
      </c>
      <c r="BK232" s="146">
        <f>ROUND(I232*H232,2)</f>
        <v>0</v>
      </c>
      <c r="BL232" s="16" t="s">
        <v>165</v>
      </c>
      <c r="BM232" s="145" t="s">
        <v>360</v>
      </c>
    </row>
    <row r="233" spans="2:65" s="12" customFormat="1" ht="10.199999999999999">
      <c r="B233" s="147"/>
      <c r="D233" s="148" t="s">
        <v>167</v>
      </c>
      <c r="E233" s="149" t="s">
        <v>1</v>
      </c>
      <c r="F233" s="150" t="s">
        <v>361</v>
      </c>
      <c r="H233" s="151">
        <v>5.5949999999999998</v>
      </c>
      <c r="I233" s="152"/>
      <c r="L233" s="147"/>
      <c r="M233" s="153"/>
      <c r="T233" s="154"/>
      <c r="AT233" s="149" t="s">
        <v>167</v>
      </c>
      <c r="AU233" s="149" t="s">
        <v>86</v>
      </c>
      <c r="AV233" s="12" t="s">
        <v>86</v>
      </c>
      <c r="AW233" s="12" t="s">
        <v>32</v>
      </c>
      <c r="AX233" s="12" t="s">
        <v>84</v>
      </c>
      <c r="AY233" s="149" t="s">
        <v>159</v>
      </c>
    </row>
    <row r="234" spans="2:65" s="11" customFormat="1" ht="22.8" customHeight="1">
      <c r="B234" s="120"/>
      <c r="D234" s="121" t="s">
        <v>75</v>
      </c>
      <c r="E234" s="130" t="s">
        <v>173</v>
      </c>
      <c r="F234" s="130" t="s">
        <v>362</v>
      </c>
      <c r="I234" s="123"/>
      <c r="J234" s="131">
        <f>BK234</f>
        <v>0</v>
      </c>
      <c r="L234" s="120"/>
      <c r="M234" s="125"/>
      <c r="P234" s="126">
        <f>SUM(P235:P275)</f>
        <v>0</v>
      </c>
      <c r="R234" s="126">
        <f>SUM(R235:R275)</f>
        <v>22.5764879</v>
      </c>
      <c r="T234" s="127">
        <f>SUM(T235:T275)</f>
        <v>0</v>
      </c>
      <c r="AR234" s="121" t="s">
        <v>84</v>
      </c>
      <c r="AT234" s="128" t="s">
        <v>75</v>
      </c>
      <c r="AU234" s="128" t="s">
        <v>84</v>
      </c>
      <c r="AY234" s="121" t="s">
        <v>159</v>
      </c>
      <c r="BK234" s="129">
        <f>SUM(BK235:BK275)</f>
        <v>0</v>
      </c>
    </row>
    <row r="235" spans="2:65" s="1" customFormat="1" ht="14.4" customHeight="1">
      <c r="B235" s="132"/>
      <c r="C235" s="133" t="s">
        <v>363</v>
      </c>
      <c r="D235" s="133" t="s">
        <v>161</v>
      </c>
      <c r="E235" s="134" t="s">
        <v>364</v>
      </c>
      <c r="F235" s="135" t="s">
        <v>365</v>
      </c>
      <c r="G235" s="136" t="s">
        <v>164</v>
      </c>
      <c r="H235" s="137">
        <v>11.055</v>
      </c>
      <c r="I235" s="138"/>
      <c r="J235" s="139">
        <f>ROUND(I235*H235,2)</f>
        <v>0</v>
      </c>
      <c r="K235" s="140"/>
      <c r="L235" s="31"/>
      <c r="M235" s="141" t="s">
        <v>1</v>
      </c>
      <c r="N235" s="142" t="s">
        <v>41</v>
      </c>
      <c r="P235" s="143">
        <f>O235*H235</f>
        <v>0</v>
      </c>
      <c r="Q235" s="143">
        <v>0.22897999999999999</v>
      </c>
      <c r="R235" s="143">
        <f>Q235*H235</f>
        <v>2.5313738999999997</v>
      </c>
      <c r="S235" s="143">
        <v>0</v>
      </c>
      <c r="T235" s="144">
        <f>S235*H235</f>
        <v>0</v>
      </c>
      <c r="AR235" s="145" t="s">
        <v>165</v>
      </c>
      <c r="AT235" s="145" t="s">
        <v>161</v>
      </c>
      <c r="AU235" s="145" t="s">
        <v>86</v>
      </c>
      <c r="AY235" s="16" t="s">
        <v>159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6" t="s">
        <v>84</v>
      </c>
      <c r="BK235" s="146">
        <f>ROUND(I235*H235,2)</f>
        <v>0</v>
      </c>
      <c r="BL235" s="16" t="s">
        <v>165</v>
      </c>
      <c r="BM235" s="145" t="s">
        <v>366</v>
      </c>
    </row>
    <row r="236" spans="2:65" s="12" customFormat="1" ht="10.199999999999999">
      <c r="B236" s="147"/>
      <c r="D236" s="148" t="s">
        <v>167</v>
      </c>
      <c r="E236" s="149" t="s">
        <v>1</v>
      </c>
      <c r="F236" s="150" t="s">
        <v>367</v>
      </c>
      <c r="H236" s="151">
        <v>4.5750000000000002</v>
      </c>
      <c r="I236" s="152"/>
      <c r="L236" s="147"/>
      <c r="M236" s="153"/>
      <c r="T236" s="154"/>
      <c r="AT236" s="149" t="s">
        <v>167</v>
      </c>
      <c r="AU236" s="149" t="s">
        <v>86</v>
      </c>
      <c r="AV236" s="12" t="s">
        <v>86</v>
      </c>
      <c r="AW236" s="12" t="s">
        <v>32</v>
      </c>
      <c r="AX236" s="12" t="s">
        <v>76</v>
      </c>
      <c r="AY236" s="149" t="s">
        <v>159</v>
      </c>
    </row>
    <row r="237" spans="2:65" s="12" customFormat="1" ht="10.199999999999999">
      <c r="B237" s="147"/>
      <c r="D237" s="148" t="s">
        <v>167</v>
      </c>
      <c r="E237" s="149" t="s">
        <v>1</v>
      </c>
      <c r="F237" s="150" t="s">
        <v>368</v>
      </c>
      <c r="H237" s="151">
        <v>6.48</v>
      </c>
      <c r="I237" s="152"/>
      <c r="L237" s="147"/>
      <c r="M237" s="153"/>
      <c r="T237" s="154"/>
      <c r="AT237" s="149" t="s">
        <v>167</v>
      </c>
      <c r="AU237" s="149" t="s">
        <v>86</v>
      </c>
      <c r="AV237" s="12" t="s">
        <v>86</v>
      </c>
      <c r="AW237" s="12" t="s">
        <v>32</v>
      </c>
      <c r="AX237" s="12" t="s">
        <v>76</v>
      </c>
      <c r="AY237" s="149" t="s">
        <v>159</v>
      </c>
    </row>
    <row r="238" spans="2:65" s="13" customFormat="1" ht="10.199999999999999">
      <c r="B238" s="155"/>
      <c r="D238" s="148" t="s">
        <v>167</v>
      </c>
      <c r="E238" s="156" t="s">
        <v>1</v>
      </c>
      <c r="F238" s="157" t="s">
        <v>236</v>
      </c>
      <c r="H238" s="158">
        <v>11.055</v>
      </c>
      <c r="I238" s="159"/>
      <c r="L238" s="155"/>
      <c r="M238" s="160"/>
      <c r="T238" s="161"/>
      <c r="AT238" s="156" t="s">
        <v>167</v>
      </c>
      <c r="AU238" s="156" t="s">
        <v>86</v>
      </c>
      <c r="AV238" s="13" t="s">
        <v>165</v>
      </c>
      <c r="AW238" s="13" t="s">
        <v>32</v>
      </c>
      <c r="AX238" s="13" t="s">
        <v>84</v>
      </c>
      <c r="AY238" s="156" t="s">
        <v>159</v>
      </c>
    </row>
    <row r="239" spans="2:65" s="1" customFormat="1" ht="14.4" customHeight="1">
      <c r="B239" s="132"/>
      <c r="C239" s="133" t="s">
        <v>369</v>
      </c>
      <c r="D239" s="133" t="s">
        <v>161</v>
      </c>
      <c r="E239" s="134" t="s">
        <v>370</v>
      </c>
      <c r="F239" s="135" t="s">
        <v>371</v>
      </c>
      <c r="G239" s="136" t="s">
        <v>164</v>
      </c>
      <c r="H239" s="137">
        <v>5.59</v>
      </c>
      <c r="I239" s="138"/>
      <c r="J239" s="139">
        <f>ROUND(I239*H239,2)</f>
        <v>0</v>
      </c>
      <c r="K239" s="140"/>
      <c r="L239" s="31"/>
      <c r="M239" s="141" t="s">
        <v>1</v>
      </c>
      <c r="N239" s="142" t="s">
        <v>41</v>
      </c>
      <c r="P239" s="143">
        <f>O239*H239</f>
        <v>0</v>
      </c>
      <c r="Q239" s="143">
        <v>0.26878000000000002</v>
      </c>
      <c r="R239" s="143">
        <f>Q239*H239</f>
        <v>1.5024802000000002</v>
      </c>
      <c r="S239" s="143">
        <v>0</v>
      </c>
      <c r="T239" s="144">
        <f>S239*H239</f>
        <v>0</v>
      </c>
      <c r="AR239" s="145" t="s">
        <v>165</v>
      </c>
      <c r="AT239" s="145" t="s">
        <v>161</v>
      </c>
      <c r="AU239" s="145" t="s">
        <v>86</v>
      </c>
      <c r="AY239" s="16" t="s">
        <v>159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6" t="s">
        <v>84</v>
      </c>
      <c r="BK239" s="146">
        <f>ROUND(I239*H239,2)</f>
        <v>0</v>
      </c>
      <c r="BL239" s="16" t="s">
        <v>165</v>
      </c>
      <c r="BM239" s="145" t="s">
        <v>372</v>
      </c>
    </row>
    <row r="240" spans="2:65" s="12" customFormat="1" ht="10.199999999999999">
      <c r="B240" s="147"/>
      <c r="D240" s="148" t="s">
        <v>167</v>
      </c>
      <c r="E240" s="149" t="s">
        <v>1</v>
      </c>
      <c r="F240" s="150" t="s">
        <v>373</v>
      </c>
      <c r="H240" s="151">
        <v>5.59</v>
      </c>
      <c r="I240" s="152"/>
      <c r="L240" s="147"/>
      <c r="M240" s="153"/>
      <c r="T240" s="154"/>
      <c r="AT240" s="149" t="s">
        <v>167</v>
      </c>
      <c r="AU240" s="149" t="s">
        <v>86</v>
      </c>
      <c r="AV240" s="12" t="s">
        <v>86</v>
      </c>
      <c r="AW240" s="12" t="s">
        <v>32</v>
      </c>
      <c r="AX240" s="12" t="s">
        <v>84</v>
      </c>
      <c r="AY240" s="149" t="s">
        <v>159</v>
      </c>
    </row>
    <row r="241" spans="2:65" s="1" customFormat="1" ht="14.4" customHeight="1">
      <c r="B241" s="132"/>
      <c r="C241" s="133" t="s">
        <v>374</v>
      </c>
      <c r="D241" s="133" t="s">
        <v>161</v>
      </c>
      <c r="E241" s="134" t="s">
        <v>375</v>
      </c>
      <c r="F241" s="135" t="s">
        <v>376</v>
      </c>
      <c r="G241" s="136" t="s">
        <v>164</v>
      </c>
      <c r="H241" s="137">
        <v>17.82</v>
      </c>
      <c r="I241" s="138"/>
      <c r="J241" s="139">
        <f>ROUND(I241*H241,2)</f>
        <v>0</v>
      </c>
      <c r="K241" s="140"/>
      <c r="L241" s="31"/>
      <c r="M241" s="141" t="s">
        <v>1</v>
      </c>
      <c r="N241" s="142" t="s">
        <v>41</v>
      </c>
      <c r="P241" s="143">
        <f>O241*H241</f>
        <v>0</v>
      </c>
      <c r="Q241" s="143">
        <v>0.30131000000000002</v>
      </c>
      <c r="R241" s="143">
        <f>Q241*H241</f>
        <v>5.3693442000000005</v>
      </c>
      <c r="S241" s="143">
        <v>0</v>
      </c>
      <c r="T241" s="144">
        <f>S241*H241</f>
        <v>0</v>
      </c>
      <c r="AR241" s="145" t="s">
        <v>165</v>
      </c>
      <c r="AT241" s="145" t="s">
        <v>161</v>
      </c>
      <c r="AU241" s="145" t="s">
        <v>86</v>
      </c>
      <c r="AY241" s="16" t="s">
        <v>159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6" t="s">
        <v>84</v>
      </c>
      <c r="BK241" s="146">
        <f>ROUND(I241*H241,2)</f>
        <v>0</v>
      </c>
      <c r="BL241" s="16" t="s">
        <v>165</v>
      </c>
      <c r="BM241" s="145" t="s">
        <v>377</v>
      </c>
    </row>
    <row r="242" spans="2:65" s="12" customFormat="1" ht="10.199999999999999">
      <c r="B242" s="147"/>
      <c r="D242" s="148" t="s">
        <v>167</v>
      </c>
      <c r="E242" s="149" t="s">
        <v>1</v>
      </c>
      <c r="F242" s="150" t="s">
        <v>378</v>
      </c>
      <c r="H242" s="151">
        <v>5.94</v>
      </c>
      <c r="I242" s="152"/>
      <c r="L242" s="147"/>
      <c r="M242" s="153"/>
      <c r="T242" s="154"/>
      <c r="AT242" s="149" t="s">
        <v>167</v>
      </c>
      <c r="AU242" s="149" t="s">
        <v>86</v>
      </c>
      <c r="AV242" s="12" t="s">
        <v>86</v>
      </c>
      <c r="AW242" s="12" t="s">
        <v>32</v>
      </c>
      <c r="AX242" s="12" t="s">
        <v>76</v>
      </c>
      <c r="AY242" s="149" t="s">
        <v>159</v>
      </c>
    </row>
    <row r="243" spans="2:65" s="12" customFormat="1" ht="10.199999999999999">
      <c r="B243" s="147"/>
      <c r="D243" s="148" t="s">
        <v>167</v>
      </c>
      <c r="E243" s="149" t="s">
        <v>1</v>
      </c>
      <c r="F243" s="150" t="s">
        <v>379</v>
      </c>
      <c r="H243" s="151">
        <v>5.94</v>
      </c>
      <c r="I243" s="152"/>
      <c r="L243" s="147"/>
      <c r="M243" s="153"/>
      <c r="T243" s="154"/>
      <c r="AT243" s="149" t="s">
        <v>167</v>
      </c>
      <c r="AU243" s="149" t="s">
        <v>86</v>
      </c>
      <c r="AV243" s="12" t="s">
        <v>86</v>
      </c>
      <c r="AW243" s="12" t="s">
        <v>32</v>
      </c>
      <c r="AX243" s="12" t="s">
        <v>76</v>
      </c>
      <c r="AY243" s="149" t="s">
        <v>159</v>
      </c>
    </row>
    <row r="244" spans="2:65" s="12" customFormat="1" ht="10.199999999999999">
      <c r="B244" s="147"/>
      <c r="D244" s="148" t="s">
        <v>167</v>
      </c>
      <c r="E244" s="149" t="s">
        <v>1</v>
      </c>
      <c r="F244" s="150" t="s">
        <v>380</v>
      </c>
      <c r="H244" s="151">
        <v>5.94</v>
      </c>
      <c r="I244" s="152"/>
      <c r="L244" s="147"/>
      <c r="M244" s="153"/>
      <c r="T244" s="154"/>
      <c r="AT244" s="149" t="s">
        <v>167</v>
      </c>
      <c r="AU244" s="149" t="s">
        <v>86</v>
      </c>
      <c r="AV244" s="12" t="s">
        <v>86</v>
      </c>
      <c r="AW244" s="12" t="s">
        <v>32</v>
      </c>
      <c r="AX244" s="12" t="s">
        <v>76</v>
      </c>
      <c r="AY244" s="149" t="s">
        <v>159</v>
      </c>
    </row>
    <row r="245" spans="2:65" s="13" customFormat="1" ht="10.199999999999999">
      <c r="B245" s="155"/>
      <c r="D245" s="148" t="s">
        <v>167</v>
      </c>
      <c r="E245" s="156" t="s">
        <v>1</v>
      </c>
      <c r="F245" s="157" t="s">
        <v>236</v>
      </c>
      <c r="H245" s="158">
        <v>17.82</v>
      </c>
      <c r="I245" s="159"/>
      <c r="L245" s="155"/>
      <c r="M245" s="160"/>
      <c r="T245" s="161"/>
      <c r="AT245" s="156" t="s">
        <v>167</v>
      </c>
      <c r="AU245" s="156" t="s">
        <v>86</v>
      </c>
      <c r="AV245" s="13" t="s">
        <v>165</v>
      </c>
      <c r="AW245" s="13" t="s">
        <v>32</v>
      </c>
      <c r="AX245" s="13" t="s">
        <v>84</v>
      </c>
      <c r="AY245" s="156" t="s">
        <v>159</v>
      </c>
    </row>
    <row r="246" spans="2:65" s="1" customFormat="1" ht="14.4" customHeight="1">
      <c r="B246" s="132"/>
      <c r="C246" s="133" t="s">
        <v>381</v>
      </c>
      <c r="D246" s="133" t="s">
        <v>161</v>
      </c>
      <c r="E246" s="134" t="s">
        <v>382</v>
      </c>
      <c r="F246" s="135" t="s">
        <v>383</v>
      </c>
      <c r="G246" s="136" t="s">
        <v>264</v>
      </c>
      <c r="H246" s="137">
        <v>6824.1139999999996</v>
      </c>
      <c r="I246" s="138"/>
      <c r="J246" s="139">
        <f>ROUND(I246*H246,2)</f>
        <v>0</v>
      </c>
      <c r="K246" s="140"/>
      <c r="L246" s="31"/>
      <c r="M246" s="141" t="s">
        <v>1</v>
      </c>
      <c r="N246" s="142" t="s">
        <v>41</v>
      </c>
      <c r="P246" s="143">
        <f>O246*H246</f>
        <v>0</v>
      </c>
      <c r="Q246" s="143">
        <v>1E-3</v>
      </c>
      <c r="R246" s="143">
        <f>Q246*H246</f>
        <v>6.8241139999999998</v>
      </c>
      <c r="S246" s="143">
        <v>0</v>
      </c>
      <c r="T246" s="144">
        <f>S246*H246</f>
        <v>0</v>
      </c>
      <c r="AR246" s="145" t="s">
        <v>165</v>
      </c>
      <c r="AT246" s="145" t="s">
        <v>161</v>
      </c>
      <c r="AU246" s="145" t="s">
        <v>86</v>
      </c>
      <c r="AY246" s="16" t="s">
        <v>159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6" t="s">
        <v>84</v>
      </c>
      <c r="BK246" s="146">
        <f>ROUND(I246*H246,2)</f>
        <v>0</v>
      </c>
      <c r="BL246" s="16" t="s">
        <v>165</v>
      </c>
      <c r="BM246" s="145" t="s">
        <v>384</v>
      </c>
    </row>
    <row r="247" spans="2:65" s="12" customFormat="1" ht="10.199999999999999">
      <c r="B247" s="147"/>
      <c r="D247" s="148" t="s">
        <v>167</v>
      </c>
      <c r="E247" s="149" t="s">
        <v>1</v>
      </c>
      <c r="F247" s="150" t="s">
        <v>385</v>
      </c>
      <c r="H247" s="151">
        <v>6203.74</v>
      </c>
      <c r="I247" s="152"/>
      <c r="L247" s="147"/>
      <c r="M247" s="153"/>
      <c r="T247" s="154"/>
      <c r="AT247" s="149" t="s">
        <v>167</v>
      </c>
      <c r="AU247" s="149" t="s">
        <v>86</v>
      </c>
      <c r="AV247" s="12" t="s">
        <v>86</v>
      </c>
      <c r="AW247" s="12" t="s">
        <v>32</v>
      </c>
      <c r="AX247" s="12" t="s">
        <v>84</v>
      </c>
      <c r="AY247" s="149" t="s">
        <v>159</v>
      </c>
    </row>
    <row r="248" spans="2:65" s="12" customFormat="1" ht="10.199999999999999">
      <c r="B248" s="147"/>
      <c r="D248" s="148" t="s">
        <v>167</v>
      </c>
      <c r="F248" s="150" t="s">
        <v>386</v>
      </c>
      <c r="H248" s="151">
        <v>6824.1139999999996</v>
      </c>
      <c r="I248" s="152"/>
      <c r="L248" s="147"/>
      <c r="M248" s="153"/>
      <c r="T248" s="154"/>
      <c r="AT248" s="149" t="s">
        <v>167</v>
      </c>
      <c r="AU248" s="149" t="s">
        <v>86</v>
      </c>
      <c r="AV248" s="12" t="s">
        <v>86</v>
      </c>
      <c r="AW248" s="12" t="s">
        <v>3</v>
      </c>
      <c r="AX248" s="12" t="s">
        <v>84</v>
      </c>
      <c r="AY248" s="149" t="s">
        <v>159</v>
      </c>
    </row>
    <row r="249" spans="2:65" s="1" customFormat="1" ht="14.4" customHeight="1">
      <c r="B249" s="132"/>
      <c r="C249" s="133" t="s">
        <v>387</v>
      </c>
      <c r="D249" s="133" t="s">
        <v>161</v>
      </c>
      <c r="E249" s="134" t="s">
        <v>388</v>
      </c>
      <c r="F249" s="135" t="s">
        <v>389</v>
      </c>
      <c r="G249" s="136" t="s">
        <v>390</v>
      </c>
      <c r="H249" s="137">
        <v>16</v>
      </c>
      <c r="I249" s="138"/>
      <c r="J249" s="139">
        <f>ROUND(I249*H249,2)</f>
        <v>0</v>
      </c>
      <c r="K249" s="140"/>
      <c r="L249" s="31"/>
      <c r="M249" s="141" t="s">
        <v>1</v>
      </c>
      <c r="N249" s="142" t="s">
        <v>41</v>
      </c>
      <c r="P249" s="143">
        <f>O249*H249</f>
        <v>0</v>
      </c>
      <c r="Q249" s="143">
        <v>1E-3</v>
      </c>
      <c r="R249" s="143">
        <f>Q249*H249</f>
        <v>1.6E-2</v>
      </c>
      <c r="S249" s="143">
        <v>0</v>
      </c>
      <c r="T249" s="144">
        <f>S249*H249</f>
        <v>0</v>
      </c>
      <c r="AR249" s="145" t="s">
        <v>165</v>
      </c>
      <c r="AT249" s="145" t="s">
        <v>161</v>
      </c>
      <c r="AU249" s="145" t="s">
        <v>86</v>
      </c>
      <c r="AY249" s="16" t="s">
        <v>159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6" t="s">
        <v>84</v>
      </c>
      <c r="BK249" s="146">
        <f>ROUND(I249*H249,2)</f>
        <v>0</v>
      </c>
      <c r="BL249" s="16" t="s">
        <v>165</v>
      </c>
      <c r="BM249" s="145" t="s">
        <v>391</v>
      </c>
    </row>
    <row r="250" spans="2:65" s="12" customFormat="1" ht="10.199999999999999">
      <c r="B250" s="147"/>
      <c r="D250" s="148" t="s">
        <v>167</v>
      </c>
      <c r="E250" s="149" t="s">
        <v>1</v>
      </c>
      <c r="F250" s="150" t="s">
        <v>392</v>
      </c>
      <c r="H250" s="151">
        <v>16</v>
      </c>
      <c r="I250" s="152"/>
      <c r="L250" s="147"/>
      <c r="M250" s="153"/>
      <c r="T250" s="154"/>
      <c r="AT250" s="149" t="s">
        <v>167</v>
      </c>
      <c r="AU250" s="149" t="s">
        <v>86</v>
      </c>
      <c r="AV250" s="12" t="s">
        <v>86</v>
      </c>
      <c r="AW250" s="12" t="s">
        <v>32</v>
      </c>
      <c r="AX250" s="12" t="s">
        <v>84</v>
      </c>
      <c r="AY250" s="149" t="s">
        <v>159</v>
      </c>
    </row>
    <row r="251" spans="2:65" s="1" customFormat="1" ht="14.4" customHeight="1">
      <c r="B251" s="132"/>
      <c r="C251" s="133" t="s">
        <v>393</v>
      </c>
      <c r="D251" s="133" t="s">
        <v>161</v>
      </c>
      <c r="E251" s="134" t="s">
        <v>394</v>
      </c>
      <c r="F251" s="135" t="s">
        <v>395</v>
      </c>
      <c r="G251" s="136" t="s">
        <v>390</v>
      </c>
      <c r="H251" s="137">
        <v>6</v>
      </c>
      <c r="I251" s="138"/>
      <c r="J251" s="139">
        <f>ROUND(I251*H251,2)</f>
        <v>0</v>
      </c>
      <c r="K251" s="140"/>
      <c r="L251" s="31"/>
      <c r="M251" s="141" t="s">
        <v>1</v>
      </c>
      <c r="N251" s="142" t="s">
        <v>41</v>
      </c>
      <c r="P251" s="143">
        <f>O251*H251</f>
        <v>0</v>
      </c>
      <c r="Q251" s="143">
        <v>2.7109999999999999E-2</v>
      </c>
      <c r="R251" s="143">
        <f>Q251*H251</f>
        <v>0.16266</v>
      </c>
      <c r="S251" s="143">
        <v>0</v>
      </c>
      <c r="T251" s="144">
        <f>S251*H251</f>
        <v>0</v>
      </c>
      <c r="AR251" s="145" t="s">
        <v>165</v>
      </c>
      <c r="AT251" s="145" t="s">
        <v>161</v>
      </c>
      <c r="AU251" s="145" t="s">
        <v>86</v>
      </c>
      <c r="AY251" s="16" t="s">
        <v>159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6" t="s">
        <v>84</v>
      </c>
      <c r="BK251" s="146">
        <f>ROUND(I251*H251,2)</f>
        <v>0</v>
      </c>
      <c r="BL251" s="16" t="s">
        <v>165</v>
      </c>
      <c r="BM251" s="145" t="s">
        <v>396</v>
      </c>
    </row>
    <row r="252" spans="2:65" s="12" customFormat="1" ht="10.199999999999999">
      <c r="B252" s="147"/>
      <c r="D252" s="148" t="s">
        <v>167</v>
      </c>
      <c r="E252" s="149" t="s">
        <v>1</v>
      </c>
      <c r="F252" s="150" t="s">
        <v>397</v>
      </c>
      <c r="H252" s="151">
        <v>2</v>
      </c>
      <c r="I252" s="152"/>
      <c r="L252" s="147"/>
      <c r="M252" s="153"/>
      <c r="T252" s="154"/>
      <c r="AT252" s="149" t="s">
        <v>167</v>
      </c>
      <c r="AU252" s="149" t="s">
        <v>86</v>
      </c>
      <c r="AV252" s="12" t="s">
        <v>86</v>
      </c>
      <c r="AW252" s="12" t="s">
        <v>32</v>
      </c>
      <c r="AX252" s="12" t="s">
        <v>76</v>
      </c>
      <c r="AY252" s="149" t="s">
        <v>159</v>
      </c>
    </row>
    <row r="253" spans="2:65" s="12" customFormat="1" ht="10.199999999999999">
      <c r="B253" s="147"/>
      <c r="D253" s="148" t="s">
        <v>167</v>
      </c>
      <c r="E253" s="149" t="s">
        <v>1</v>
      </c>
      <c r="F253" s="150" t="s">
        <v>398</v>
      </c>
      <c r="H253" s="151">
        <v>2</v>
      </c>
      <c r="I253" s="152"/>
      <c r="L253" s="147"/>
      <c r="M253" s="153"/>
      <c r="T253" s="154"/>
      <c r="AT253" s="149" t="s">
        <v>167</v>
      </c>
      <c r="AU253" s="149" t="s">
        <v>86</v>
      </c>
      <c r="AV253" s="12" t="s">
        <v>86</v>
      </c>
      <c r="AW253" s="12" t="s">
        <v>32</v>
      </c>
      <c r="AX253" s="12" t="s">
        <v>76</v>
      </c>
      <c r="AY253" s="149" t="s">
        <v>159</v>
      </c>
    </row>
    <row r="254" spans="2:65" s="12" customFormat="1" ht="10.199999999999999">
      <c r="B254" s="147"/>
      <c r="D254" s="148" t="s">
        <v>167</v>
      </c>
      <c r="E254" s="149" t="s">
        <v>1</v>
      </c>
      <c r="F254" s="150" t="s">
        <v>399</v>
      </c>
      <c r="H254" s="151">
        <v>2</v>
      </c>
      <c r="I254" s="152"/>
      <c r="L254" s="147"/>
      <c r="M254" s="153"/>
      <c r="T254" s="154"/>
      <c r="AT254" s="149" t="s">
        <v>167</v>
      </c>
      <c r="AU254" s="149" t="s">
        <v>86</v>
      </c>
      <c r="AV254" s="12" t="s">
        <v>86</v>
      </c>
      <c r="AW254" s="12" t="s">
        <v>32</v>
      </c>
      <c r="AX254" s="12" t="s">
        <v>76</v>
      </c>
      <c r="AY254" s="149" t="s">
        <v>159</v>
      </c>
    </row>
    <row r="255" spans="2:65" s="13" customFormat="1" ht="10.199999999999999">
      <c r="B255" s="155"/>
      <c r="D255" s="148" t="s">
        <v>167</v>
      </c>
      <c r="E255" s="156" t="s">
        <v>1</v>
      </c>
      <c r="F255" s="157" t="s">
        <v>236</v>
      </c>
      <c r="H255" s="158">
        <v>6</v>
      </c>
      <c r="I255" s="159"/>
      <c r="L255" s="155"/>
      <c r="M255" s="160"/>
      <c r="T255" s="161"/>
      <c r="AT255" s="156" t="s">
        <v>167</v>
      </c>
      <c r="AU255" s="156" t="s">
        <v>86</v>
      </c>
      <c r="AV255" s="13" t="s">
        <v>165</v>
      </c>
      <c r="AW255" s="13" t="s">
        <v>32</v>
      </c>
      <c r="AX255" s="13" t="s">
        <v>84</v>
      </c>
      <c r="AY255" s="156" t="s">
        <v>159</v>
      </c>
    </row>
    <row r="256" spans="2:65" s="1" customFormat="1" ht="14.4" customHeight="1">
      <c r="B256" s="132"/>
      <c r="C256" s="133" t="s">
        <v>400</v>
      </c>
      <c r="D256" s="133" t="s">
        <v>161</v>
      </c>
      <c r="E256" s="134" t="s">
        <v>401</v>
      </c>
      <c r="F256" s="135" t="s">
        <v>402</v>
      </c>
      <c r="G256" s="136" t="s">
        <v>390</v>
      </c>
      <c r="H256" s="137">
        <v>1</v>
      </c>
      <c r="I256" s="138"/>
      <c r="J256" s="139">
        <f>ROUND(I256*H256,2)</f>
        <v>0</v>
      </c>
      <c r="K256" s="140"/>
      <c r="L256" s="31"/>
      <c r="M256" s="141" t="s">
        <v>1</v>
      </c>
      <c r="N256" s="142" t="s">
        <v>41</v>
      </c>
      <c r="P256" s="143">
        <f>O256*H256</f>
        <v>0</v>
      </c>
      <c r="Q256" s="143">
        <v>2.6929999999999999E-2</v>
      </c>
      <c r="R256" s="143">
        <f>Q256*H256</f>
        <v>2.6929999999999999E-2</v>
      </c>
      <c r="S256" s="143">
        <v>0</v>
      </c>
      <c r="T256" s="144">
        <f>S256*H256</f>
        <v>0</v>
      </c>
      <c r="AR256" s="145" t="s">
        <v>165</v>
      </c>
      <c r="AT256" s="145" t="s">
        <v>161</v>
      </c>
      <c r="AU256" s="145" t="s">
        <v>86</v>
      </c>
      <c r="AY256" s="16" t="s">
        <v>159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6" t="s">
        <v>84</v>
      </c>
      <c r="BK256" s="146">
        <f>ROUND(I256*H256,2)</f>
        <v>0</v>
      </c>
      <c r="BL256" s="16" t="s">
        <v>165</v>
      </c>
      <c r="BM256" s="145" t="s">
        <v>403</v>
      </c>
    </row>
    <row r="257" spans="2:65" s="12" customFormat="1" ht="10.199999999999999">
      <c r="B257" s="147"/>
      <c r="D257" s="148" t="s">
        <v>167</v>
      </c>
      <c r="E257" s="149" t="s">
        <v>1</v>
      </c>
      <c r="F257" s="150" t="s">
        <v>404</v>
      </c>
      <c r="H257" s="151">
        <v>1</v>
      </c>
      <c r="I257" s="152"/>
      <c r="L257" s="147"/>
      <c r="M257" s="153"/>
      <c r="T257" s="154"/>
      <c r="AT257" s="149" t="s">
        <v>167</v>
      </c>
      <c r="AU257" s="149" t="s">
        <v>86</v>
      </c>
      <c r="AV257" s="12" t="s">
        <v>86</v>
      </c>
      <c r="AW257" s="12" t="s">
        <v>32</v>
      </c>
      <c r="AX257" s="12" t="s">
        <v>84</v>
      </c>
      <c r="AY257" s="149" t="s">
        <v>159</v>
      </c>
    </row>
    <row r="258" spans="2:65" s="1" customFormat="1" ht="14.4" customHeight="1">
      <c r="B258" s="132"/>
      <c r="C258" s="133" t="s">
        <v>405</v>
      </c>
      <c r="D258" s="133" t="s">
        <v>161</v>
      </c>
      <c r="E258" s="134" t="s">
        <v>406</v>
      </c>
      <c r="F258" s="135" t="s">
        <v>407</v>
      </c>
      <c r="G258" s="136" t="s">
        <v>390</v>
      </c>
      <c r="H258" s="137">
        <v>8</v>
      </c>
      <c r="I258" s="138"/>
      <c r="J258" s="139">
        <f>ROUND(I258*H258,2)</f>
        <v>0</v>
      </c>
      <c r="K258" s="140"/>
      <c r="L258" s="31"/>
      <c r="M258" s="141" t="s">
        <v>1</v>
      </c>
      <c r="N258" s="142" t="s">
        <v>41</v>
      </c>
      <c r="P258" s="143">
        <f>O258*H258</f>
        <v>0</v>
      </c>
      <c r="Q258" s="143">
        <v>3.1949999999999999E-2</v>
      </c>
      <c r="R258" s="143">
        <f>Q258*H258</f>
        <v>0.25559999999999999</v>
      </c>
      <c r="S258" s="143">
        <v>0</v>
      </c>
      <c r="T258" s="144">
        <f>S258*H258</f>
        <v>0</v>
      </c>
      <c r="AR258" s="145" t="s">
        <v>165</v>
      </c>
      <c r="AT258" s="145" t="s">
        <v>161</v>
      </c>
      <c r="AU258" s="145" t="s">
        <v>86</v>
      </c>
      <c r="AY258" s="16" t="s">
        <v>159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6" t="s">
        <v>84</v>
      </c>
      <c r="BK258" s="146">
        <f>ROUND(I258*H258,2)</f>
        <v>0</v>
      </c>
      <c r="BL258" s="16" t="s">
        <v>165</v>
      </c>
      <c r="BM258" s="145" t="s">
        <v>408</v>
      </c>
    </row>
    <row r="259" spans="2:65" s="12" customFormat="1" ht="10.199999999999999">
      <c r="B259" s="147"/>
      <c r="D259" s="148" t="s">
        <v>167</v>
      </c>
      <c r="E259" s="149" t="s">
        <v>1</v>
      </c>
      <c r="F259" s="150" t="s">
        <v>409</v>
      </c>
      <c r="H259" s="151">
        <v>5</v>
      </c>
      <c r="I259" s="152"/>
      <c r="L259" s="147"/>
      <c r="M259" s="153"/>
      <c r="T259" s="154"/>
      <c r="AT259" s="149" t="s">
        <v>167</v>
      </c>
      <c r="AU259" s="149" t="s">
        <v>86</v>
      </c>
      <c r="AV259" s="12" t="s">
        <v>86</v>
      </c>
      <c r="AW259" s="12" t="s">
        <v>32</v>
      </c>
      <c r="AX259" s="12" t="s">
        <v>76</v>
      </c>
      <c r="AY259" s="149" t="s">
        <v>159</v>
      </c>
    </row>
    <row r="260" spans="2:65" s="12" customFormat="1" ht="10.199999999999999">
      <c r="B260" s="147"/>
      <c r="D260" s="148" t="s">
        <v>167</v>
      </c>
      <c r="E260" s="149" t="s">
        <v>1</v>
      </c>
      <c r="F260" s="150" t="s">
        <v>410</v>
      </c>
      <c r="H260" s="151">
        <v>1</v>
      </c>
      <c r="I260" s="152"/>
      <c r="L260" s="147"/>
      <c r="M260" s="153"/>
      <c r="T260" s="154"/>
      <c r="AT260" s="149" t="s">
        <v>167</v>
      </c>
      <c r="AU260" s="149" t="s">
        <v>86</v>
      </c>
      <c r="AV260" s="12" t="s">
        <v>86</v>
      </c>
      <c r="AW260" s="12" t="s">
        <v>32</v>
      </c>
      <c r="AX260" s="12" t="s">
        <v>76</v>
      </c>
      <c r="AY260" s="149" t="s">
        <v>159</v>
      </c>
    </row>
    <row r="261" spans="2:65" s="12" customFormat="1" ht="10.199999999999999">
      <c r="B261" s="147"/>
      <c r="D261" s="148" t="s">
        <v>167</v>
      </c>
      <c r="E261" s="149" t="s">
        <v>1</v>
      </c>
      <c r="F261" s="150" t="s">
        <v>411</v>
      </c>
      <c r="H261" s="151">
        <v>1</v>
      </c>
      <c r="I261" s="152"/>
      <c r="L261" s="147"/>
      <c r="M261" s="153"/>
      <c r="T261" s="154"/>
      <c r="AT261" s="149" t="s">
        <v>167</v>
      </c>
      <c r="AU261" s="149" t="s">
        <v>86</v>
      </c>
      <c r="AV261" s="12" t="s">
        <v>86</v>
      </c>
      <c r="AW261" s="12" t="s">
        <v>32</v>
      </c>
      <c r="AX261" s="12" t="s">
        <v>76</v>
      </c>
      <c r="AY261" s="149" t="s">
        <v>159</v>
      </c>
    </row>
    <row r="262" spans="2:65" s="12" customFormat="1" ht="10.199999999999999">
      <c r="B262" s="147"/>
      <c r="D262" s="148" t="s">
        <v>167</v>
      </c>
      <c r="E262" s="149" t="s">
        <v>1</v>
      </c>
      <c r="F262" s="150" t="s">
        <v>412</v>
      </c>
      <c r="H262" s="151">
        <v>1</v>
      </c>
      <c r="I262" s="152"/>
      <c r="L262" s="147"/>
      <c r="M262" s="153"/>
      <c r="T262" s="154"/>
      <c r="AT262" s="149" t="s">
        <v>167</v>
      </c>
      <c r="AU262" s="149" t="s">
        <v>86</v>
      </c>
      <c r="AV262" s="12" t="s">
        <v>86</v>
      </c>
      <c r="AW262" s="12" t="s">
        <v>32</v>
      </c>
      <c r="AX262" s="12" t="s">
        <v>76</v>
      </c>
      <c r="AY262" s="149" t="s">
        <v>159</v>
      </c>
    </row>
    <row r="263" spans="2:65" s="13" customFormat="1" ht="10.199999999999999">
      <c r="B263" s="155"/>
      <c r="D263" s="148" t="s">
        <v>167</v>
      </c>
      <c r="E263" s="156" t="s">
        <v>1</v>
      </c>
      <c r="F263" s="157" t="s">
        <v>236</v>
      </c>
      <c r="H263" s="158">
        <v>8</v>
      </c>
      <c r="I263" s="159"/>
      <c r="L263" s="155"/>
      <c r="M263" s="160"/>
      <c r="T263" s="161"/>
      <c r="AT263" s="156" t="s">
        <v>167</v>
      </c>
      <c r="AU263" s="156" t="s">
        <v>86</v>
      </c>
      <c r="AV263" s="13" t="s">
        <v>165</v>
      </c>
      <c r="AW263" s="13" t="s">
        <v>32</v>
      </c>
      <c r="AX263" s="13" t="s">
        <v>84</v>
      </c>
      <c r="AY263" s="156" t="s">
        <v>159</v>
      </c>
    </row>
    <row r="264" spans="2:65" s="1" customFormat="1" ht="22.2" customHeight="1">
      <c r="B264" s="132"/>
      <c r="C264" s="133" t="s">
        <v>413</v>
      </c>
      <c r="D264" s="133" t="s">
        <v>161</v>
      </c>
      <c r="E264" s="134" t="s">
        <v>414</v>
      </c>
      <c r="F264" s="135" t="s">
        <v>415</v>
      </c>
      <c r="G264" s="136" t="s">
        <v>164</v>
      </c>
      <c r="H264" s="137">
        <v>3</v>
      </c>
      <c r="I264" s="138"/>
      <c r="J264" s="139">
        <f>ROUND(I264*H264,2)</f>
        <v>0</v>
      </c>
      <c r="K264" s="140"/>
      <c r="L264" s="31"/>
      <c r="M264" s="141" t="s">
        <v>1</v>
      </c>
      <c r="N264" s="142" t="s">
        <v>41</v>
      </c>
      <c r="P264" s="143">
        <f>O264*H264</f>
        <v>0</v>
      </c>
      <c r="Q264" s="143">
        <v>9.7129999999999994E-2</v>
      </c>
      <c r="R264" s="143">
        <f>Q264*H264</f>
        <v>0.29138999999999998</v>
      </c>
      <c r="S264" s="143">
        <v>0</v>
      </c>
      <c r="T264" s="144">
        <f>S264*H264</f>
        <v>0</v>
      </c>
      <c r="AR264" s="145" t="s">
        <v>165</v>
      </c>
      <c r="AT264" s="145" t="s">
        <v>161</v>
      </c>
      <c r="AU264" s="145" t="s">
        <v>86</v>
      </c>
      <c r="AY264" s="16" t="s">
        <v>159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6" t="s">
        <v>84</v>
      </c>
      <c r="BK264" s="146">
        <f>ROUND(I264*H264,2)</f>
        <v>0</v>
      </c>
      <c r="BL264" s="16" t="s">
        <v>165</v>
      </c>
      <c r="BM264" s="145" t="s">
        <v>416</v>
      </c>
    </row>
    <row r="265" spans="2:65" s="12" customFormat="1" ht="10.199999999999999">
      <c r="B265" s="147"/>
      <c r="D265" s="148" t="s">
        <v>167</v>
      </c>
      <c r="E265" s="149" t="s">
        <v>1</v>
      </c>
      <c r="F265" s="150" t="s">
        <v>417</v>
      </c>
      <c r="H265" s="151">
        <v>1.2</v>
      </c>
      <c r="I265" s="152"/>
      <c r="L265" s="147"/>
      <c r="M265" s="153"/>
      <c r="T265" s="154"/>
      <c r="AT265" s="149" t="s">
        <v>167</v>
      </c>
      <c r="AU265" s="149" t="s">
        <v>86</v>
      </c>
      <c r="AV265" s="12" t="s">
        <v>86</v>
      </c>
      <c r="AW265" s="12" t="s">
        <v>32</v>
      </c>
      <c r="AX265" s="12" t="s">
        <v>76</v>
      </c>
      <c r="AY265" s="149" t="s">
        <v>159</v>
      </c>
    </row>
    <row r="266" spans="2:65" s="12" customFormat="1" ht="10.199999999999999">
      <c r="B266" s="147"/>
      <c r="D266" s="148" t="s">
        <v>167</v>
      </c>
      <c r="E266" s="149" t="s">
        <v>1</v>
      </c>
      <c r="F266" s="150" t="s">
        <v>418</v>
      </c>
      <c r="H266" s="151">
        <v>1.8</v>
      </c>
      <c r="I266" s="152"/>
      <c r="L266" s="147"/>
      <c r="M266" s="153"/>
      <c r="T266" s="154"/>
      <c r="AT266" s="149" t="s">
        <v>167</v>
      </c>
      <c r="AU266" s="149" t="s">
        <v>86</v>
      </c>
      <c r="AV266" s="12" t="s">
        <v>86</v>
      </c>
      <c r="AW266" s="12" t="s">
        <v>32</v>
      </c>
      <c r="AX266" s="12" t="s">
        <v>76</v>
      </c>
      <c r="AY266" s="149" t="s">
        <v>159</v>
      </c>
    </row>
    <row r="267" spans="2:65" s="13" customFormat="1" ht="10.199999999999999">
      <c r="B267" s="155"/>
      <c r="D267" s="148" t="s">
        <v>167</v>
      </c>
      <c r="E267" s="156" t="s">
        <v>1</v>
      </c>
      <c r="F267" s="157" t="s">
        <v>236</v>
      </c>
      <c r="H267" s="158">
        <v>3</v>
      </c>
      <c r="I267" s="159"/>
      <c r="L267" s="155"/>
      <c r="M267" s="160"/>
      <c r="T267" s="161"/>
      <c r="AT267" s="156" t="s">
        <v>167</v>
      </c>
      <c r="AU267" s="156" t="s">
        <v>86</v>
      </c>
      <c r="AV267" s="13" t="s">
        <v>165</v>
      </c>
      <c r="AW267" s="13" t="s">
        <v>32</v>
      </c>
      <c r="AX267" s="13" t="s">
        <v>84</v>
      </c>
      <c r="AY267" s="156" t="s">
        <v>159</v>
      </c>
    </row>
    <row r="268" spans="2:65" s="1" customFormat="1" ht="14.4" customHeight="1">
      <c r="B268" s="132"/>
      <c r="C268" s="133" t="s">
        <v>419</v>
      </c>
      <c r="D268" s="133" t="s">
        <v>161</v>
      </c>
      <c r="E268" s="134" t="s">
        <v>420</v>
      </c>
      <c r="F268" s="135" t="s">
        <v>421</v>
      </c>
      <c r="G268" s="136" t="s">
        <v>164</v>
      </c>
      <c r="H268" s="137">
        <v>21.78</v>
      </c>
      <c r="I268" s="138"/>
      <c r="J268" s="139">
        <f>ROUND(I268*H268,2)</f>
        <v>0</v>
      </c>
      <c r="K268" s="140"/>
      <c r="L268" s="31"/>
      <c r="M268" s="141" t="s">
        <v>1</v>
      </c>
      <c r="N268" s="142" t="s">
        <v>41</v>
      </c>
      <c r="P268" s="143">
        <f>O268*H268</f>
        <v>0</v>
      </c>
      <c r="Q268" s="143">
        <v>0.11396000000000001</v>
      </c>
      <c r="R268" s="143">
        <f>Q268*H268</f>
        <v>2.4820488000000003</v>
      </c>
      <c r="S268" s="143">
        <v>0</v>
      </c>
      <c r="T268" s="144">
        <f>S268*H268</f>
        <v>0</v>
      </c>
      <c r="AR268" s="145" t="s">
        <v>165</v>
      </c>
      <c r="AT268" s="145" t="s">
        <v>161</v>
      </c>
      <c r="AU268" s="145" t="s">
        <v>86</v>
      </c>
      <c r="AY268" s="16" t="s">
        <v>159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6" t="s">
        <v>84</v>
      </c>
      <c r="BK268" s="146">
        <f>ROUND(I268*H268,2)</f>
        <v>0</v>
      </c>
      <c r="BL268" s="16" t="s">
        <v>165</v>
      </c>
      <c r="BM268" s="145" t="s">
        <v>422</v>
      </c>
    </row>
    <row r="269" spans="2:65" s="12" customFormat="1" ht="10.199999999999999">
      <c r="B269" s="147"/>
      <c r="D269" s="148" t="s">
        <v>167</v>
      </c>
      <c r="E269" s="149" t="s">
        <v>1</v>
      </c>
      <c r="F269" s="150" t="s">
        <v>423</v>
      </c>
      <c r="H269" s="151">
        <v>21.78</v>
      </c>
      <c r="I269" s="152"/>
      <c r="L269" s="147"/>
      <c r="M269" s="153"/>
      <c r="T269" s="154"/>
      <c r="AT269" s="149" t="s">
        <v>167</v>
      </c>
      <c r="AU269" s="149" t="s">
        <v>86</v>
      </c>
      <c r="AV269" s="12" t="s">
        <v>86</v>
      </c>
      <c r="AW269" s="12" t="s">
        <v>32</v>
      </c>
      <c r="AX269" s="12" t="s">
        <v>84</v>
      </c>
      <c r="AY269" s="149" t="s">
        <v>159</v>
      </c>
    </row>
    <row r="270" spans="2:65" s="1" customFormat="1" ht="14.4" customHeight="1">
      <c r="B270" s="132"/>
      <c r="C270" s="133" t="s">
        <v>424</v>
      </c>
      <c r="D270" s="133" t="s">
        <v>161</v>
      </c>
      <c r="E270" s="134" t="s">
        <v>425</v>
      </c>
      <c r="F270" s="135" t="s">
        <v>426</v>
      </c>
      <c r="G270" s="136" t="s">
        <v>176</v>
      </c>
      <c r="H270" s="137">
        <v>18</v>
      </c>
      <c r="I270" s="138"/>
      <c r="J270" s="139">
        <f>ROUND(I270*H270,2)</f>
        <v>0</v>
      </c>
      <c r="K270" s="140"/>
      <c r="L270" s="31"/>
      <c r="M270" s="141" t="s">
        <v>1</v>
      </c>
      <c r="N270" s="142" t="s">
        <v>41</v>
      </c>
      <c r="P270" s="143">
        <f>O270*H270</f>
        <v>0</v>
      </c>
      <c r="Q270" s="143">
        <v>2.0000000000000001E-4</v>
      </c>
      <c r="R270" s="143">
        <f>Q270*H270</f>
        <v>3.6000000000000003E-3</v>
      </c>
      <c r="S270" s="143">
        <v>0</v>
      </c>
      <c r="T270" s="144">
        <f>S270*H270</f>
        <v>0</v>
      </c>
      <c r="AR270" s="145" t="s">
        <v>165</v>
      </c>
      <c r="AT270" s="145" t="s">
        <v>161</v>
      </c>
      <c r="AU270" s="145" t="s">
        <v>86</v>
      </c>
      <c r="AY270" s="16" t="s">
        <v>159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6" t="s">
        <v>84</v>
      </c>
      <c r="BK270" s="146">
        <f>ROUND(I270*H270,2)</f>
        <v>0</v>
      </c>
      <c r="BL270" s="16" t="s">
        <v>165</v>
      </c>
      <c r="BM270" s="145" t="s">
        <v>427</v>
      </c>
    </row>
    <row r="271" spans="2:65" s="12" customFormat="1" ht="10.199999999999999">
      <c r="B271" s="147"/>
      <c r="D271" s="148" t="s">
        <v>167</v>
      </c>
      <c r="E271" s="149" t="s">
        <v>1</v>
      </c>
      <c r="F271" s="150" t="s">
        <v>428</v>
      </c>
      <c r="H271" s="151">
        <v>18</v>
      </c>
      <c r="I271" s="152"/>
      <c r="L271" s="147"/>
      <c r="M271" s="153"/>
      <c r="T271" s="154"/>
      <c r="AT271" s="149" t="s">
        <v>167</v>
      </c>
      <c r="AU271" s="149" t="s">
        <v>86</v>
      </c>
      <c r="AV271" s="12" t="s">
        <v>86</v>
      </c>
      <c r="AW271" s="12" t="s">
        <v>32</v>
      </c>
      <c r="AX271" s="12" t="s">
        <v>84</v>
      </c>
      <c r="AY271" s="149" t="s">
        <v>159</v>
      </c>
    </row>
    <row r="272" spans="2:65" s="1" customFormat="1" ht="19.8" customHeight="1">
      <c r="B272" s="132"/>
      <c r="C272" s="133" t="s">
        <v>429</v>
      </c>
      <c r="D272" s="133" t="s">
        <v>161</v>
      </c>
      <c r="E272" s="134" t="s">
        <v>430</v>
      </c>
      <c r="F272" s="135" t="s">
        <v>431</v>
      </c>
      <c r="G272" s="136" t="s">
        <v>164</v>
      </c>
      <c r="H272" s="137">
        <v>5.16</v>
      </c>
      <c r="I272" s="138"/>
      <c r="J272" s="139">
        <f>ROUND(I272*H272,2)</f>
        <v>0</v>
      </c>
      <c r="K272" s="140"/>
      <c r="L272" s="31"/>
      <c r="M272" s="141" t="s">
        <v>1</v>
      </c>
      <c r="N272" s="142" t="s">
        <v>41</v>
      </c>
      <c r="P272" s="143">
        <f>O272*H272</f>
        <v>0</v>
      </c>
      <c r="Q272" s="143">
        <v>0.29104000000000002</v>
      </c>
      <c r="R272" s="143">
        <f>Q272*H272</f>
        <v>1.5017664000000002</v>
      </c>
      <c r="S272" s="143">
        <v>0</v>
      </c>
      <c r="T272" s="144">
        <f>S272*H272</f>
        <v>0</v>
      </c>
      <c r="AR272" s="145" t="s">
        <v>165</v>
      </c>
      <c r="AT272" s="145" t="s">
        <v>161</v>
      </c>
      <c r="AU272" s="145" t="s">
        <v>86</v>
      </c>
      <c r="AY272" s="16" t="s">
        <v>159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6" t="s">
        <v>84</v>
      </c>
      <c r="BK272" s="146">
        <f>ROUND(I272*H272,2)</f>
        <v>0</v>
      </c>
      <c r="BL272" s="16" t="s">
        <v>165</v>
      </c>
      <c r="BM272" s="145" t="s">
        <v>432</v>
      </c>
    </row>
    <row r="273" spans="2:65" s="12" customFormat="1" ht="10.199999999999999">
      <c r="B273" s="147"/>
      <c r="D273" s="148" t="s">
        <v>167</v>
      </c>
      <c r="E273" s="149" t="s">
        <v>1</v>
      </c>
      <c r="F273" s="150" t="s">
        <v>433</v>
      </c>
      <c r="H273" s="151">
        <v>5.16</v>
      </c>
      <c r="I273" s="152"/>
      <c r="L273" s="147"/>
      <c r="M273" s="153"/>
      <c r="T273" s="154"/>
      <c r="AT273" s="149" t="s">
        <v>167</v>
      </c>
      <c r="AU273" s="149" t="s">
        <v>86</v>
      </c>
      <c r="AV273" s="12" t="s">
        <v>86</v>
      </c>
      <c r="AW273" s="12" t="s">
        <v>32</v>
      </c>
      <c r="AX273" s="12" t="s">
        <v>84</v>
      </c>
      <c r="AY273" s="149" t="s">
        <v>159</v>
      </c>
    </row>
    <row r="274" spans="2:65" s="1" customFormat="1" ht="19.8" customHeight="1">
      <c r="B274" s="132"/>
      <c r="C274" s="133" t="s">
        <v>434</v>
      </c>
      <c r="D274" s="133" t="s">
        <v>161</v>
      </c>
      <c r="E274" s="134" t="s">
        <v>435</v>
      </c>
      <c r="F274" s="135" t="s">
        <v>436</v>
      </c>
      <c r="G274" s="136" t="s">
        <v>164</v>
      </c>
      <c r="H274" s="137">
        <v>5.16</v>
      </c>
      <c r="I274" s="138"/>
      <c r="J274" s="139">
        <f>ROUND(I274*H274,2)</f>
        <v>0</v>
      </c>
      <c r="K274" s="140"/>
      <c r="L274" s="31"/>
      <c r="M274" s="141" t="s">
        <v>1</v>
      </c>
      <c r="N274" s="142" t="s">
        <v>41</v>
      </c>
      <c r="P274" s="143">
        <f>O274*H274</f>
        <v>0</v>
      </c>
      <c r="Q274" s="143">
        <v>0.25119000000000002</v>
      </c>
      <c r="R274" s="143">
        <f>Q274*H274</f>
        <v>1.2961404000000001</v>
      </c>
      <c r="S274" s="143">
        <v>0</v>
      </c>
      <c r="T274" s="144">
        <f>S274*H274</f>
        <v>0</v>
      </c>
      <c r="AR274" s="145" t="s">
        <v>165</v>
      </c>
      <c r="AT274" s="145" t="s">
        <v>161</v>
      </c>
      <c r="AU274" s="145" t="s">
        <v>86</v>
      </c>
      <c r="AY274" s="16" t="s">
        <v>159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6" t="s">
        <v>84</v>
      </c>
      <c r="BK274" s="146">
        <f>ROUND(I274*H274,2)</f>
        <v>0</v>
      </c>
      <c r="BL274" s="16" t="s">
        <v>165</v>
      </c>
      <c r="BM274" s="145" t="s">
        <v>437</v>
      </c>
    </row>
    <row r="275" spans="2:65" s="1" customFormat="1" ht="14.4" customHeight="1">
      <c r="B275" s="132"/>
      <c r="C275" s="133" t="s">
        <v>438</v>
      </c>
      <c r="D275" s="133" t="s">
        <v>161</v>
      </c>
      <c r="E275" s="134" t="s">
        <v>439</v>
      </c>
      <c r="F275" s="135" t="s">
        <v>440</v>
      </c>
      <c r="G275" s="136" t="s">
        <v>176</v>
      </c>
      <c r="H275" s="137">
        <v>8.6</v>
      </c>
      <c r="I275" s="138"/>
      <c r="J275" s="139">
        <f>ROUND(I275*H275,2)</f>
        <v>0</v>
      </c>
      <c r="K275" s="140"/>
      <c r="L275" s="31"/>
      <c r="M275" s="141" t="s">
        <v>1</v>
      </c>
      <c r="N275" s="142" t="s">
        <v>41</v>
      </c>
      <c r="P275" s="143">
        <f>O275*H275</f>
        <v>0</v>
      </c>
      <c r="Q275" s="143">
        <v>3.6400000000000002E-2</v>
      </c>
      <c r="R275" s="143">
        <f>Q275*H275</f>
        <v>0.31303999999999998</v>
      </c>
      <c r="S275" s="143">
        <v>0</v>
      </c>
      <c r="T275" s="144">
        <f>S275*H275</f>
        <v>0</v>
      </c>
      <c r="AR275" s="145" t="s">
        <v>165</v>
      </c>
      <c r="AT275" s="145" t="s">
        <v>161</v>
      </c>
      <c r="AU275" s="145" t="s">
        <v>86</v>
      </c>
      <c r="AY275" s="16" t="s">
        <v>159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6" t="s">
        <v>84</v>
      </c>
      <c r="BK275" s="146">
        <f>ROUND(I275*H275,2)</f>
        <v>0</v>
      </c>
      <c r="BL275" s="16" t="s">
        <v>165</v>
      </c>
      <c r="BM275" s="145" t="s">
        <v>441</v>
      </c>
    </row>
    <row r="276" spans="2:65" s="11" customFormat="1" ht="22.8" customHeight="1">
      <c r="B276" s="120"/>
      <c r="D276" s="121" t="s">
        <v>75</v>
      </c>
      <c r="E276" s="130" t="s">
        <v>165</v>
      </c>
      <c r="F276" s="130" t="s">
        <v>442</v>
      </c>
      <c r="I276" s="123"/>
      <c r="J276" s="131">
        <f>BK276</f>
        <v>0</v>
      </c>
      <c r="L276" s="120"/>
      <c r="M276" s="125"/>
      <c r="P276" s="126">
        <f>SUM(P277:P297)</f>
        <v>0</v>
      </c>
      <c r="R276" s="126">
        <f>SUM(R277:R297)</f>
        <v>10.617193949999999</v>
      </c>
      <c r="T276" s="127">
        <f>SUM(T277:T297)</f>
        <v>0</v>
      </c>
      <c r="AR276" s="121" t="s">
        <v>84</v>
      </c>
      <c r="AT276" s="128" t="s">
        <v>75</v>
      </c>
      <c r="AU276" s="128" t="s">
        <v>84</v>
      </c>
      <c r="AY276" s="121" t="s">
        <v>159</v>
      </c>
      <c r="BK276" s="129">
        <f>SUM(BK277:BK297)</f>
        <v>0</v>
      </c>
    </row>
    <row r="277" spans="2:65" s="1" customFormat="1" ht="14.4" customHeight="1">
      <c r="B277" s="132"/>
      <c r="C277" s="133" t="s">
        <v>443</v>
      </c>
      <c r="D277" s="133" t="s">
        <v>161</v>
      </c>
      <c r="E277" s="134" t="s">
        <v>444</v>
      </c>
      <c r="F277" s="135" t="s">
        <v>445</v>
      </c>
      <c r="G277" s="136" t="s">
        <v>390</v>
      </c>
      <c r="H277" s="137">
        <v>6</v>
      </c>
      <c r="I277" s="138"/>
      <c r="J277" s="139">
        <f>ROUND(I277*H277,2)</f>
        <v>0</v>
      </c>
      <c r="K277" s="140"/>
      <c r="L277" s="31"/>
      <c r="M277" s="141" t="s">
        <v>1</v>
      </c>
      <c r="N277" s="142" t="s">
        <v>41</v>
      </c>
      <c r="P277" s="143">
        <f>O277*H277</f>
        <v>0</v>
      </c>
      <c r="Q277" s="143">
        <v>4.5900000000000003E-3</v>
      </c>
      <c r="R277" s="143">
        <f>Q277*H277</f>
        <v>2.7540000000000002E-2</v>
      </c>
      <c r="S277" s="143">
        <v>0</v>
      </c>
      <c r="T277" s="144">
        <f>S277*H277</f>
        <v>0</v>
      </c>
      <c r="AR277" s="145" t="s">
        <v>165</v>
      </c>
      <c r="AT277" s="145" t="s">
        <v>161</v>
      </c>
      <c r="AU277" s="145" t="s">
        <v>86</v>
      </c>
      <c r="AY277" s="16" t="s">
        <v>159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6" t="s">
        <v>84</v>
      </c>
      <c r="BK277" s="146">
        <f>ROUND(I277*H277,2)</f>
        <v>0</v>
      </c>
      <c r="BL277" s="16" t="s">
        <v>165</v>
      </c>
      <c r="BM277" s="145" t="s">
        <v>446</v>
      </c>
    </row>
    <row r="278" spans="2:65" s="12" customFormat="1" ht="10.199999999999999">
      <c r="B278" s="147"/>
      <c r="D278" s="148" t="s">
        <v>167</v>
      </c>
      <c r="E278" s="149" t="s">
        <v>1</v>
      </c>
      <c r="F278" s="150" t="s">
        <v>447</v>
      </c>
      <c r="H278" s="151">
        <v>6</v>
      </c>
      <c r="I278" s="152"/>
      <c r="L278" s="147"/>
      <c r="M278" s="153"/>
      <c r="T278" s="154"/>
      <c r="AT278" s="149" t="s">
        <v>167</v>
      </c>
      <c r="AU278" s="149" t="s">
        <v>86</v>
      </c>
      <c r="AV278" s="12" t="s">
        <v>86</v>
      </c>
      <c r="AW278" s="12" t="s">
        <v>32</v>
      </c>
      <c r="AX278" s="12" t="s">
        <v>84</v>
      </c>
      <c r="AY278" s="149" t="s">
        <v>159</v>
      </c>
    </row>
    <row r="279" spans="2:65" s="1" customFormat="1" ht="14.4" customHeight="1">
      <c r="B279" s="132"/>
      <c r="C279" s="162" t="s">
        <v>448</v>
      </c>
      <c r="D279" s="162" t="s">
        <v>261</v>
      </c>
      <c r="E279" s="163" t="s">
        <v>449</v>
      </c>
      <c r="F279" s="164" t="s">
        <v>450</v>
      </c>
      <c r="G279" s="165" t="s">
        <v>390</v>
      </c>
      <c r="H279" s="166">
        <v>6</v>
      </c>
      <c r="I279" s="167"/>
      <c r="J279" s="168">
        <f>ROUND(I279*H279,2)</f>
        <v>0</v>
      </c>
      <c r="K279" s="169"/>
      <c r="L279" s="170"/>
      <c r="M279" s="171" t="s">
        <v>1</v>
      </c>
      <c r="N279" s="172" t="s">
        <v>41</v>
      </c>
      <c r="P279" s="143">
        <f>O279*H279</f>
        <v>0</v>
      </c>
      <c r="Q279" s="143">
        <v>9.0999999999999998E-2</v>
      </c>
      <c r="R279" s="143">
        <f>Q279*H279</f>
        <v>0.54600000000000004</v>
      </c>
      <c r="S279" s="143">
        <v>0</v>
      </c>
      <c r="T279" s="144">
        <f>S279*H279</f>
        <v>0</v>
      </c>
      <c r="AR279" s="145" t="s">
        <v>199</v>
      </c>
      <c r="AT279" s="145" t="s">
        <v>261</v>
      </c>
      <c r="AU279" s="145" t="s">
        <v>86</v>
      </c>
      <c r="AY279" s="16" t="s">
        <v>159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6" t="s">
        <v>84</v>
      </c>
      <c r="BK279" s="146">
        <f>ROUND(I279*H279,2)</f>
        <v>0</v>
      </c>
      <c r="BL279" s="16" t="s">
        <v>165</v>
      </c>
      <c r="BM279" s="145" t="s">
        <v>451</v>
      </c>
    </row>
    <row r="280" spans="2:65" s="1" customFormat="1" ht="14.4" customHeight="1">
      <c r="B280" s="132"/>
      <c r="C280" s="133" t="s">
        <v>452</v>
      </c>
      <c r="D280" s="133" t="s">
        <v>161</v>
      </c>
      <c r="E280" s="134" t="s">
        <v>453</v>
      </c>
      <c r="F280" s="135" t="s">
        <v>454</v>
      </c>
      <c r="G280" s="136" t="s">
        <v>196</v>
      </c>
      <c r="H280" s="137">
        <v>0.97699999999999998</v>
      </c>
      <c r="I280" s="138"/>
      <c r="J280" s="139">
        <f>ROUND(I280*H280,2)</f>
        <v>0</v>
      </c>
      <c r="K280" s="140"/>
      <c r="L280" s="31"/>
      <c r="M280" s="141" t="s">
        <v>1</v>
      </c>
      <c r="N280" s="142" t="s">
        <v>41</v>
      </c>
      <c r="P280" s="143">
        <f>O280*H280</f>
        <v>0</v>
      </c>
      <c r="Q280" s="143">
        <v>2.5020099999999998</v>
      </c>
      <c r="R280" s="143">
        <f>Q280*H280</f>
        <v>2.4444637699999996</v>
      </c>
      <c r="S280" s="143">
        <v>0</v>
      </c>
      <c r="T280" s="144">
        <f>S280*H280</f>
        <v>0</v>
      </c>
      <c r="AR280" s="145" t="s">
        <v>165</v>
      </c>
      <c r="AT280" s="145" t="s">
        <v>161</v>
      </c>
      <c r="AU280" s="145" t="s">
        <v>86</v>
      </c>
      <c r="AY280" s="16" t="s">
        <v>159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6" t="s">
        <v>84</v>
      </c>
      <c r="BK280" s="146">
        <f>ROUND(I280*H280,2)</f>
        <v>0</v>
      </c>
      <c r="BL280" s="16" t="s">
        <v>165</v>
      </c>
      <c r="BM280" s="145" t="s">
        <v>455</v>
      </c>
    </row>
    <row r="281" spans="2:65" s="12" customFormat="1" ht="10.199999999999999">
      <c r="B281" s="147"/>
      <c r="D281" s="148" t="s">
        <v>167</v>
      </c>
      <c r="E281" s="149" t="s">
        <v>1</v>
      </c>
      <c r="F281" s="150" t="s">
        <v>456</v>
      </c>
      <c r="H281" s="151">
        <v>4.1000000000000002E-2</v>
      </c>
      <c r="I281" s="152"/>
      <c r="L281" s="147"/>
      <c r="M281" s="153"/>
      <c r="T281" s="154"/>
      <c r="AT281" s="149" t="s">
        <v>167</v>
      </c>
      <c r="AU281" s="149" t="s">
        <v>86</v>
      </c>
      <c r="AV281" s="12" t="s">
        <v>86</v>
      </c>
      <c r="AW281" s="12" t="s">
        <v>32</v>
      </c>
      <c r="AX281" s="12" t="s">
        <v>76</v>
      </c>
      <c r="AY281" s="149" t="s">
        <v>159</v>
      </c>
    </row>
    <row r="282" spans="2:65" s="12" customFormat="1" ht="10.199999999999999">
      <c r="B282" s="147"/>
      <c r="D282" s="148" t="s">
        <v>167</v>
      </c>
      <c r="E282" s="149" t="s">
        <v>1</v>
      </c>
      <c r="F282" s="150" t="s">
        <v>457</v>
      </c>
      <c r="H282" s="151">
        <v>0.93600000000000005</v>
      </c>
      <c r="I282" s="152"/>
      <c r="L282" s="147"/>
      <c r="M282" s="153"/>
      <c r="T282" s="154"/>
      <c r="AT282" s="149" t="s">
        <v>167</v>
      </c>
      <c r="AU282" s="149" t="s">
        <v>86</v>
      </c>
      <c r="AV282" s="12" t="s">
        <v>86</v>
      </c>
      <c r="AW282" s="12" t="s">
        <v>32</v>
      </c>
      <c r="AX282" s="12" t="s">
        <v>76</v>
      </c>
      <c r="AY282" s="149" t="s">
        <v>159</v>
      </c>
    </row>
    <row r="283" spans="2:65" s="13" customFormat="1" ht="10.199999999999999">
      <c r="B283" s="155"/>
      <c r="D283" s="148" t="s">
        <v>167</v>
      </c>
      <c r="E283" s="156" t="s">
        <v>1</v>
      </c>
      <c r="F283" s="157" t="s">
        <v>236</v>
      </c>
      <c r="H283" s="158">
        <v>0.97700000000000009</v>
      </c>
      <c r="I283" s="159"/>
      <c r="L283" s="155"/>
      <c r="M283" s="160"/>
      <c r="T283" s="161"/>
      <c r="AT283" s="156" t="s">
        <v>167</v>
      </c>
      <c r="AU283" s="156" t="s">
        <v>86</v>
      </c>
      <c r="AV283" s="13" t="s">
        <v>165</v>
      </c>
      <c r="AW283" s="13" t="s">
        <v>32</v>
      </c>
      <c r="AX283" s="13" t="s">
        <v>84</v>
      </c>
      <c r="AY283" s="156" t="s">
        <v>159</v>
      </c>
    </row>
    <row r="284" spans="2:65" s="1" customFormat="1" ht="14.4" customHeight="1">
      <c r="B284" s="132"/>
      <c r="C284" s="133" t="s">
        <v>458</v>
      </c>
      <c r="D284" s="133" t="s">
        <v>161</v>
      </c>
      <c r="E284" s="134" t="s">
        <v>459</v>
      </c>
      <c r="F284" s="135" t="s">
        <v>460</v>
      </c>
      <c r="G284" s="136" t="s">
        <v>164</v>
      </c>
      <c r="H284" s="137">
        <v>0.45</v>
      </c>
      <c r="I284" s="138"/>
      <c r="J284" s="139">
        <f>ROUND(I284*H284,2)</f>
        <v>0</v>
      </c>
      <c r="K284" s="140"/>
      <c r="L284" s="31"/>
      <c r="M284" s="141" t="s">
        <v>1</v>
      </c>
      <c r="N284" s="142" t="s">
        <v>41</v>
      </c>
      <c r="P284" s="143">
        <f>O284*H284</f>
        <v>0</v>
      </c>
      <c r="Q284" s="143">
        <v>5.3299999999999997E-3</v>
      </c>
      <c r="R284" s="143">
        <f>Q284*H284</f>
        <v>2.3985E-3</v>
      </c>
      <c r="S284" s="143">
        <v>0</v>
      </c>
      <c r="T284" s="144">
        <f>S284*H284</f>
        <v>0</v>
      </c>
      <c r="AR284" s="145" t="s">
        <v>165</v>
      </c>
      <c r="AT284" s="145" t="s">
        <v>161</v>
      </c>
      <c r="AU284" s="145" t="s">
        <v>86</v>
      </c>
      <c r="AY284" s="16" t="s">
        <v>159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6" t="s">
        <v>84</v>
      </c>
      <c r="BK284" s="146">
        <f>ROUND(I284*H284,2)</f>
        <v>0</v>
      </c>
      <c r="BL284" s="16" t="s">
        <v>165</v>
      </c>
      <c r="BM284" s="145" t="s">
        <v>461</v>
      </c>
    </row>
    <row r="285" spans="2:65" s="12" customFormat="1" ht="10.199999999999999">
      <c r="B285" s="147"/>
      <c r="D285" s="148" t="s">
        <v>167</v>
      </c>
      <c r="E285" s="149" t="s">
        <v>1</v>
      </c>
      <c r="F285" s="150" t="s">
        <v>462</v>
      </c>
      <c r="H285" s="151">
        <v>0.45</v>
      </c>
      <c r="I285" s="152"/>
      <c r="L285" s="147"/>
      <c r="M285" s="153"/>
      <c r="T285" s="154"/>
      <c r="AT285" s="149" t="s">
        <v>167</v>
      </c>
      <c r="AU285" s="149" t="s">
        <v>86</v>
      </c>
      <c r="AV285" s="12" t="s">
        <v>86</v>
      </c>
      <c r="AW285" s="12" t="s">
        <v>32</v>
      </c>
      <c r="AX285" s="12" t="s">
        <v>84</v>
      </c>
      <c r="AY285" s="149" t="s">
        <v>159</v>
      </c>
    </row>
    <row r="286" spans="2:65" s="1" customFormat="1" ht="14.4" customHeight="1">
      <c r="B286" s="132"/>
      <c r="C286" s="133" t="s">
        <v>463</v>
      </c>
      <c r="D286" s="133" t="s">
        <v>161</v>
      </c>
      <c r="E286" s="134" t="s">
        <v>464</v>
      </c>
      <c r="F286" s="135" t="s">
        <v>465</v>
      </c>
      <c r="G286" s="136" t="s">
        <v>164</v>
      </c>
      <c r="H286" s="137">
        <v>0.45</v>
      </c>
      <c r="I286" s="138"/>
      <c r="J286" s="139">
        <f>ROUND(I286*H286,2)</f>
        <v>0</v>
      </c>
      <c r="K286" s="140"/>
      <c r="L286" s="31"/>
      <c r="M286" s="141" t="s">
        <v>1</v>
      </c>
      <c r="N286" s="142" t="s">
        <v>41</v>
      </c>
      <c r="P286" s="143">
        <f>O286*H286</f>
        <v>0</v>
      </c>
      <c r="Q286" s="143">
        <v>0</v>
      </c>
      <c r="R286" s="143">
        <f>Q286*H286</f>
        <v>0</v>
      </c>
      <c r="S286" s="143">
        <v>0</v>
      </c>
      <c r="T286" s="144">
        <f>S286*H286</f>
        <v>0</v>
      </c>
      <c r="AR286" s="145" t="s">
        <v>165</v>
      </c>
      <c r="AT286" s="145" t="s">
        <v>161</v>
      </c>
      <c r="AU286" s="145" t="s">
        <v>86</v>
      </c>
      <c r="AY286" s="16" t="s">
        <v>159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6" t="s">
        <v>84</v>
      </c>
      <c r="BK286" s="146">
        <f>ROUND(I286*H286,2)</f>
        <v>0</v>
      </c>
      <c r="BL286" s="16" t="s">
        <v>165</v>
      </c>
      <c r="BM286" s="145" t="s">
        <v>466</v>
      </c>
    </row>
    <row r="287" spans="2:65" s="1" customFormat="1" ht="14.4" customHeight="1">
      <c r="B287" s="132"/>
      <c r="C287" s="133" t="s">
        <v>467</v>
      </c>
      <c r="D287" s="133" t="s">
        <v>161</v>
      </c>
      <c r="E287" s="134" t="s">
        <v>468</v>
      </c>
      <c r="F287" s="135" t="s">
        <v>469</v>
      </c>
      <c r="G287" s="136" t="s">
        <v>164</v>
      </c>
      <c r="H287" s="137">
        <v>15.6</v>
      </c>
      <c r="I287" s="138"/>
      <c r="J287" s="139">
        <f>ROUND(I287*H287,2)</f>
        <v>0</v>
      </c>
      <c r="K287" s="140"/>
      <c r="L287" s="31"/>
      <c r="M287" s="141" t="s">
        <v>1</v>
      </c>
      <c r="N287" s="142" t="s">
        <v>41</v>
      </c>
      <c r="P287" s="143">
        <f>O287*H287</f>
        <v>0</v>
      </c>
      <c r="Q287" s="143">
        <v>1.0529999999999999E-2</v>
      </c>
      <c r="R287" s="143">
        <f>Q287*H287</f>
        <v>0.164268</v>
      </c>
      <c r="S287" s="143">
        <v>0</v>
      </c>
      <c r="T287" s="144">
        <f>S287*H287</f>
        <v>0</v>
      </c>
      <c r="AR287" s="145" t="s">
        <v>165</v>
      </c>
      <c r="AT287" s="145" t="s">
        <v>161</v>
      </c>
      <c r="AU287" s="145" t="s">
        <v>86</v>
      </c>
      <c r="AY287" s="16" t="s">
        <v>159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6" t="s">
        <v>84</v>
      </c>
      <c r="BK287" s="146">
        <f>ROUND(I287*H287,2)</f>
        <v>0</v>
      </c>
      <c r="BL287" s="16" t="s">
        <v>165</v>
      </c>
      <c r="BM287" s="145" t="s">
        <v>470</v>
      </c>
    </row>
    <row r="288" spans="2:65" s="12" customFormat="1" ht="10.199999999999999">
      <c r="B288" s="147"/>
      <c r="D288" s="148" t="s">
        <v>167</v>
      </c>
      <c r="E288" s="149" t="s">
        <v>1</v>
      </c>
      <c r="F288" s="150" t="s">
        <v>471</v>
      </c>
      <c r="H288" s="151">
        <v>15.6</v>
      </c>
      <c r="I288" s="152"/>
      <c r="L288" s="147"/>
      <c r="M288" s="153"/>
      <c r="T288" s="154"/>
      <c r="AT288" s="149" t="s">
        <v>167</v>
      </c>
      <c r="AU288" s="149" t="s">
        <v>86</v>
      </c>
      <c r="AV288" s="12" t="s">
        <v>86</v>
      </c>
      <c r="AW288" s="12" t="s">
        <v>32</v>
      </c>
      <c r="AX288" s="12" t="s">
        <v>84</v>
      </c>
      <c r="AY288" s="149" t="s">
        <v>159</v>
      </c>
    </row>
    <row r="289" spans="2:65" s="1" customFormat="1" ht="14.4" customHeight="1">
      <c r="B289" s="132"/>
      <c r="C289" s="133" t="s">
        <v>472</v>
      </c>
      <c r="D289" s="133" t="s">
        <v>161</v>
      </c>
      <c r="E289" s="134" t="s">
        <v>473</v>
      </c>
      <c r="F289" s="135" t="s">
        <v>474</v>
      </c>
      <c r="G289" s="136" t="s">
        <v>164</v>
      </c>
      <c r="H289" s="137">
        <v>0.45</v>
      </c>
      <c r="I289" s="138"/>
      <c r="J289" s="139">
        <f>ROUND(I289*H289,2)</f>
        <v>0</v>
      </c>
      <c r="K289" s="140"/>
      <c r="L289" s="31"/>
      <c r="M289" s="141" t="s">
        <v>1</v>
      </c>
      <c r="N289" s="142" t="s">
        <v>41</v>
      </c>
      <c r="P289" s="143">
        <f>O289*H289</f>
        <v>0</v>
      </c>
      <c r="Q289" s="143">
        <v>8.4000000000000003E-4</v>
      </c>
      <c r="R289" s="143">
        <f>Q289*H289</f>
        <v>3.7800000000000003E-4</v>
      </c>
      <c r="S289" s="143">
        <v>0</v>
      </c>
      <c r="T289" s="144">
        <f>S289*H289</f>
        <v>0</v>
      </c>
      <c r="AR289" s="145" t="s">
        <v>165</v>
      </c>
      <c r="AT289" s="145" t="s">
        <v>161</v>
      </c>
      <c r="AU289" s="145" t="s">
        <v>86</v>
      </c>
      <c r="AY289" s="16" t="s">
        <v>159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6" t="s">
        <v>84</v>
      </c>
      <c r="BK289" s="146">
        <f>ROUND(I289*H289,2)</f>
        <v>0</v>
      </c>
      <c r="BL289" s="16" t="s">
        <v>165</v>
      </c>
      <c r="BM289" s="145" t="s">
        <v>475</v>
      </c>
    </row>
    <row r="290" spans="2:65" s="1" customFormat="1" ht="14.4" customHeight="1">
      <c r="B290" s="132"/>
      <c r="C290" s="133" t="s">
        <v>476</v>
      </c>
      <c r="D290" s="133" t="s">
        <v>161</v>
      </c>
      <c r="E290" s="134" t="s">
        <v>477</v>
      </c>
      <c r="F290" s="135" t="s">
        <v>478</v>
      </c>
      <c r="G290" s="136" t="s">
        <v>164</v>
      </c>
      <c r="H290" s="137">
        <v>0.45</v>
      </c>
      <c r="I290" s="138"/>
      <c r="J290" s="139">
        <f>ROUND(I290*H290,2)</f>
        <v>0</v>
      </c>
      <c r="K290" s="140"/>
      <c r="L290" s="31"/>
      <c r="M290" s="141" t="s">
        <v>1</v>
      </c>
      <c r="N290" s="142" t="s">
        <v>41</v>
      </c>
      <c r="P290" s="143">
        <f>O290*H290</f>
        <v>0</v>
      </c>
      <c r="Q290" s="143">
        <v>0</v>
      </c>
      <c r="R290" s="143">
        <f>Q290*H290</f>
        <v>0</v>
      </c>
      <c r="S290" s="143">
        <v>0</v>
      </c>
      <c r="T290" s="144">
        <f>S290*H290</f>
        <v>0</v>
      </c>
      <c r="AR290" s="145" t="s">
        <v>165</v>
      </c>
      <c r="AT290" s="145" t="s">
        <v>161</v>
      </c>
      <c r="AU290" s="145" t="s">
        <v>86</v>
      </c>
      <c r="AY290" s="16" t="s">
        <v>159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6" t="s">
        <v>84</v>
      </c>
      <c r="BK290" s="146">
        <f>ROUND(I290*H290,2)</f>
        <v>0</v>
      </c>
      <c r="BL290" s="16" t="s">
        <v>165</v>
      </c>
      <c r="BM290" s="145" t="s">
        <v>479</v>
      </c>
    </row>
    <row r="291" spans="2:65" s="1" customFormat="1" ht="14.4" customHeight="1">
      <c r="B291" s="132"/>
      <c r="C291" s="133" t="s">
        <v>480</v>
      </c>
      <c r="D291" s="133" t="s">
        <v>161</v>
      </c>
      <c r="E291" s="134" t="s">
        <v>481</v>
      </c>
      <c r="F291" s="135" t="s">
        <v>482</v>
      </c>
      <c r="G291" s="136" t="s">
        <v>244</v>
      </c>
      <c r="H291" s="137">
        <v>8.4000000000000005E-2</v>
      </c>
      <c r="I291" s="138"/>
      <c r="J291" s="139">
        <f>ROUND(I291*H291,2)</f>
        <v>0</v>
      </c>
      <c r="K291" s="140"/>
      <c r="L291" s="31"/>
      <c r="M291" s="141" t="s">
        <v>1</v>
      </c>
      <c r="N291" s="142" t="s">
        <v>41</v>
      </c>
      <c r="P291" s="143">
        <f>O291*H291</f>
        <v>0</v>
      </c>
      <c r="Q291" s="143">
        <v>1.06277</v>
      </c>
      <c r="R291" s="143">
        <f>Q291*H291</f>
        <v>8.9272680000000007E-2</v>
      </c>
      <c r="S291" s="143">
        <v>0</v>
      </c>
      <c r="T291" s="144">
        <f>S291*H291</f>
        <v>0</v>
      </c>
      <c r="AR291" s="145" t="s">
        <v>165</v>
      </c>
      <c r="AT291" s="145" t="s">
        <v>161</v>
      </c>
      <c r="AU291" s="145" t="s">
        <v>86</v>
      </c>
      <c r="AY291" s="16" t="s">
        <v>159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6" t="s">
        <v>84</v>
      </c>
      <c r="BK291" s="146">
        <f>ROUND(I291*H291,2)</f>
        <v>0</v>
      </c>
      <c r="BL291" s="16" t="s">
        <v>165</v>
      </c>
      <c r="BM291" s="145" t="s">
        <v>483</v>
      </c>
    </row>
    <row r="292" spans="2:65" s="12" customFormat="1" ht="10.199999999999999">
      <c r="B292" s="147"/>
      <c r="D292" s="148" t="s">
        <v>167</v>
      </c>
      <c r="E292" s="149" t="s">
        <v>1</v>
      </c>
      <c r="F292" s="150" t="s">
        <v>484</v>
      </c>
      <c r="H292" s="151">
        <v>8.4000000000000005E-2</v>
      </c>
      <c r="I292" s="152"/>
      <c r="L292" s="147"/>
      <c r="M292" s="153"/>
      <c r="T292" s="154"/>
      <c r="AT292" s="149" t="s">
        <v>167</v>
      </c>
      <c r="AU292" s="149" t="s">
        <v>86</v>
      </c>
      <c r="AV292" s="12" t="s">
        <v>86</v>
      </c>
      <c r="AW292" s="12" t="s">
        <v>32</v>
      </c>
      <c r="AX292" s="12" t="s">
        <v>84</v>
      </c>
      <c r="AY292" s="149" t="s">
        <v>159</v>
      </c>
    </row>
    <row r="293" spans="2:65" s="1" customFormat="1" ht="14.4" customHeight="1">
      <c r="B293" s="132"/>
      <c r="C293" s="133" t="s">
        <v>485</v>
      </c>
      <c r="D293" s="133" t="s">
        <v>161</v>
      </c>
      <c r="E293" s="134" t="s">
        <v>486</v>
      </c>
      <c r="F293" s="135" t="s">
        <v>487</v>
      </c>
      <c r="G293" s="136" t="s">
        <v>196</v>
      </c>
      <c r="H293" s="137">
        <v>2.85</v>
      </c>
      <c r="I293" s="138"/>
      <c r="J293" s="139">
        <f>ROUND(I293*H293,2)</f>
        <v>0</v>
      </c>
      <c r="K293" s="140"/>
      <c r="L293" s="31"/>
      <c r="M293" s="141" t="s">
        <v>1</v>
      </c>
      <c r="N293" s="142" t="s">
        <v>41</v>
      </c>
      <c r="P293" s="143">
        <f>O293*H293</f>
        <v>0</v>
      </c>
      <c r="Q293" s="143">
        <v>2.5019800000000001</v>
      </c>
      <c r="R293" s="143">
        <f>Q293*H293</f>
        <v>7.1306430000000001</v>
      </c>
      <c r="S293" s="143">
        <v>0</v>
      </c>
      <c r="T293" s="144">
        <f>S293*H293</f>
        <v>0</v>
      </c>
      <c r="AR293" s="145" t="s">
        <v>165</v>
      </c>
      <c r="AT293" s="145" t="s">
        <v>161</v>
      </c>
      <c r="AU293" s="145" t="s">
        <v>86</v>
      </c>
      <c r="AY293" s="16" t="s">
        <v>159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6" t="s">
        <v>84</v>
      </c>
      <c r="BK293" s="146">
        <f>ROUND(I293*H293,2)</f>
        <v>0</v>
      </c>
      <c r="BL293" s="16" t="s">
        <v>165</v>
      </c>
      <c r="BM293" s="145" t="s">
        <v>488</v>
      </c>
    </row>
    <row r="294" spans="2:65" s="12" customFormat="1" ht="10.199999999999999">
      <c r="B294" s="147"/>
      <c r="D294" s="148" t="s">
        <v>167</v>
      </c>
      <c r="E294" s="149" t="s">
        <v>1</v>
      </c>
      <c r="F294" s="150" t="s">
        <v>489</v>
      </c>
      <c r="H294" s="151">
        <v>2.85</v>
      </c>
      <c r="I294" s="152"/>
      <c r="L294" s="147"/>
      <c r="M294" s="153"/>
      <c r="T294" s="154"/>
      <c r="AT294" s="149" t="s">
        <v>167</v>
      </c>
      <c r="AU294" s="149" t="s">
        <v>86</v>
      </c>
      <c r="AV294" s="12" t="s">
        <v>86</v>
      </c>
      <c r="AW294" s="12" t="s">
        <v>32</v>
      </c>
      <c r="AX294" s="12" t="s">
        <v>84</v>
      </c>
      <c r="AY294" s="149" t="s">
        <v>159</v>
      </c>
    </row>
    <row r="295" spans="2:65" s="1" customFormat="1" ht="14.4" customHeight="1">
      <c r="B295" s="132"/>
      <c r="C295" s="133" t="s">
        <v>490</v>
      </c>
      <c r="D295" s="133" t="s">
        <v>161</v>
      </c>
      <c r="E295" s="134" t="s">
        <v>491</v>
      </c>
      <c r="F295" s="135" t="s">
        <v>492</v>
      </c>
      <c r="G295" s="136" t="s">
        <v>164</v>
      </c>
      <c r="H295" s="137">
        <v>19</v>
      </c>
      <c r="I295" s="138"/>
      <c r="J295" s="139">
        <f>ROUND(I295*H295,2)</f>
        <v>0</v>
      </c>
      <c r="K295" s="140"/>
      <c r="L295" s="31"/>
      <c r="M295" s="141" t="s">
        <v>1</v>
      </c>
      <c r="N295" s="142" t="s">
        <v>41</v>
      </c>
      <c r="P295" s="143">
        <f>O295*H295</f>
        <v>0</v>
      </c>
      <c r="Q295" s="143">
        <v>1.1169999999999999E-2</v>
      </c>
      <c r="R295" s="143">
        <f>Q295*H295</f>
        <v>0.21222999999999997</v>
      </c>
      <c r="S295" s="143">
        <v>0</v>
      </c>
      <c r="T295" s="144">
        <f>S295*H295</f>
        <v>0</v>
      </c>
      <c r="AR295" s="145" t="s">
        <v>165</v>
      </c>
      <c r="AT295" s="145" t="s">
        <v>161</v>
      </c>
      <c r="AU295" s="145" t="s">
        <v>86</v>
      </c>
      <c r="AY295" s="16" t="s">
        <v>159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6" t="s">
        <v>84</v>
      </c>
      <c r="BK295" s="146">
        <f>ROUND(I295*H295,2)</f>
        <v>0</v>
      </c>
      <c r="BL295" s="16" t="s">
        <v>165</v>
      </c>
      <c r="BM295" s="145" t="s">
        <v>493</v>
      </c>
    </row>
    <row r="296" spans="2:65" s="12" customFormat="1" ht="10.199999999999999">
      <c r="B296" s="147"/>
      <c r="D296" s="148" t="s">
        <v>167</v>
      </c>
      <c r="E296" s="149" t="s">
        <v>1</v>
      </c>
      <c r="F296" s="150" t="s">
        <v>494</v>
      </c>
      <c r="H296" s="151">
        <v>19</v>
      </c>
      <c r="I296" s="152"/>
      <c r="L296" s="147"/>
      <c r="M296" s="153"/>
      <c r="T296" s="154"/>
      <c r="AT296" s="149" t="s">
        <v>167</v>
      </c>
      <c r="AU296" s="149" t="s">
        <v>86</v>
      </c>
      <c r="AV296" s="12" t="s">
        <v>86</v>
      </c>
      <c r="AW296" s="12" t="s">
        <v>32</v>
      </c>
      <c r="AX296" s="12" t="s">
        <v>84</v>
      </c>
      <c r="AY296" s="149" t="s">
        <v>159</v>
      </c>
    </row>
    <row r="297" spans="2:65" s="1" customFormat="1" ht="14.4" customHeight="1">
      <c r="B297" s="132"/>
      <c r="C297" s="133" t="s">
        <v>495</v>
      </c>
      <c r="D297" s="133" t="s">
        <v>161</v>
      </c>
      <c r="E297" s="134" t="s">
        <v>496</v>
      </c>
      <c r="F297" s="135" t="s">
        <v>497</v>
      </c>
      <c r="G297" s="136" t="s">
        <v>164</v>
      </c>
      <c r="H297" s="137">
        <v>19</v>
      </c>
      <c r="I297" s="138"/>
      <c r="J297" s="139">
        <f>ROUND(I297*H297,2)</f>
        <v>0</v>
      </c>
      <c r="K297" s="140"/>
      <c r="L297" s="31"/>
      <c r="M297" s="141" t="s">
        <v>1</v>
      </c>
      <c r="N297" s="142" t="s">
        <v>41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165</v>
      </c>
      <c r="AT297" s="145" t="s">
        <v>161</v>
      </c>
      <c r="AU297" s="145" t="s">
        <v>86</v>
      </c>
      <c r="AY297" s="16" t="s">
        <v>159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6" t="s">
        <v>84</v>
      </c>
      <c r="BK297" s="146">
        <f>ROUND(I297*H297,2)</f>
        <v>0</v>
      </c>
      <c r="BL297" s="16" t="s">
        <v>165</v>
      </c>
      <c r="BM297" s="145" t="s">
        <v>498</v>
      </c>
    </row>
    <row r="298" spans="2:65" s="11" customFormat="1" ht="22.8" customHeight="1">
      <c r="B298" s="120"/>
      <c r="D298" s="121" t="s">
        <v>75</v>
      </c>
      <c r="E298" s="130" t="s">
        <v>184</v>
      </c>
      <c r="F298" s="130" t="s">
        <v>499</v>
      </c>
      <c r="I298" s="123"/>
      <c r="J298" s="131">
        <f>BK298</f>
        <v>0</v>
      </c>
      <c r="L298" s="120"/>
      <c r="M298" s="125"/>
      <c r="P298" s="126">
        <f>SUM(P299:P308)</f>
        <v>0</v>
      </c>
      <c r="R298" s="126">
        <f>SUM(R299:R308)</f>
        <v>5.14025</v>
      </c>
      <c r="T298" s="127">
        <f>SUM(T299:T308)</f>
        <v>0</v>
      </c>
      <c r="AR298" s="121" t="s">
        <v>84</v>
      </c>
      <c r="AT298" s="128" t="s">
        <v>75</v>
      </c>
      <c r="AU298" s="128" t="s">
        <v>84</v>
      </c>
      <c r="AY298" s="121" t="s">
        <v>159</v>
      </c>
      <c r="BK298" s="129">
        <f>SUM(BK299:BK308)</f>
        <v>0</v>
      </c>
    </row>
    <row r="299" spans="2:65" s="1" customFormat="1" ht="14.4" customHeight="1">
      <c r="B299" s="132"/>
      <c r="C299" s="133" t="s">
        <v>500</v>
      </c>
      <c r="D299" s="133" t="s">
        <v>161</v>
      </c>
      <c r="E299" s="134" t="s">
        <v>501</v>
      </c>
      <c r="F299" s="135" t="s">
        <v>502</v>
      </c>
      <c r="G299" s="136" t="s">
        <v>164</v>
      </c>
      <c r="H299" s="137">
        <v>25</v>
      </c>
      <c r="I299" s="138"/>
      <c r="J299" s="139">
        <f>ROUND(I299*H299,2)</f>
        <v>0</v>
      </c>
      <c r="K299" s="140"/>
      <c r="L299" s="31"/>
      <c r="M299" s="141" t="s">
        <v>1</v>
      </c>
      <c r="N299" s="142" t="s">
        <v>41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165</v>
      </c>
      <c r="AT299" s="145" t="s">
        <v>161</v>
      </c>
      <c r="AU299" s="145" t="s">
        <v>86</v>
      </c>
      <c r="AY299" s="16" t="s">
        <v>159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6" t="s">
        <v>84</v>
      </c>
      <c r="BK299" s="146">
        <f>ROUND(I299*H299,2)</f>
        <v>0</v>
      </c>
      <c r="BL299" s="16" t="s">
        <v>165</v>
      </c>
      <c r="BM299" s="145" t="s">
        <v>503</v>
      </c>
    </row>
    <row r="300" spans="2:65" s="12" customFormat="1" ht="10.199999999999999">
      <c r="B300" s="147"/>
      <c r="D300" s="148" t="s">
        <v>167</v>
      </c>
      <c r="E300" s="149" t="s">
        <v>1</v>
      </c>
      <c r="F300" s="150" t="s">
        <v>276</v>
      </c>
      <c r="H300" s="151">
        <v>10</v>
      </c>
      <c r="I300" s="152"/>
      <c r="L300" s="147"/>
      <c r="M300" s="153"/>
      <c r="T300" s="154"/>
      <c r="AT300" s="149" t="s">
        <v>167</v>
      </c>
      <c r="AU300" s="149" t="s">
        <v>86</v>
      </c>
      <c r="AV300" s="12" t="s">
        <v>86</v>
      </c>
      <c r="AW300" s="12" t="s">
        <v>32</v>
      </c>
      <c r="AX300" s="12" t="s">
        <v>76</v>
      </c>
      <c r="AY300" s="149" t="s">
        <v>159</v>
      </c>
    </row>
    <row r="301" spans="2:65" s="12" customFormat="1" ht="10.199999999999999">
      <c r="B301" s="147"/>
      <c r="D301" s="148" t="s">
        <v>167</v>
      </c>
      <c r="E301" s="149" t="s">
        <v>1</v>
      </c>
      <c r="F301" s="150" t="s">
        <v>277</v>
      </c>
      <c r="H301" s="151">
        <v>15</v>
      </c>
      <c r="I301" s="152"/>
      <c r="L301" s="147"/>
      <c r="M301" s="153"/>
      <c r="T301" s="154"/>
      <c r="AT301" s="149" t="s">
        <v>167</v>
      </c>
      <c r="AU301" s="149" t="s">
        <v>86</v>
      </c>
      <c r="AV301" s="12" t="s">
        <v>86</v>
      </c>
      <c r="AW301" s="12" t="s">
        <v>32</v>
      </c>
      <c r="AX301" s="12" t="s">
        <v>76</v>
      </c>
      <c r="AY301" s="149" t="s">
        <v>159</v>
      </c>
    </row>
    <row r="302" spans="2:65" s="13" customFormat="1" ht="10.199999999999999">
      <c r="B302" s="155"/>
      <c r="D302" s="148" t="s">
        <v>167</v>
      </c>
      <c r="E302" s="156" t="s">
        <v>1</v>
      </c>
      <c r="F302" s="157" t="s">
        <v>236</v>
      </c>
      <c r="H302" s="158">
        <v>25</v>
      </c>
      <c r="I302" s="159"/>
      <c r="L302" s="155"/>
      <c r="M302" s="160"/>
      <c r="T302" s="161"/>
      <c r="AT302" s="156" t="s">
        <v>167</v>
      </c>
      <c r="AU302" s="156" t="s">
        <v>86</v>
      </c>
      <c r="AV302" s="13" t="s">
        <v>165</v>
      </c>
      <c r="AW302" s="13" t="s">
        <v>32</v>
      </c>
      <c r="AX302" s="13" t="s">
        <v>84</v>
      </c>
      <c r="AY302" s="156" t="s">
        <v>159</v>
      </c>
    </row>
    <row r="303" spans="2:65" s="1" customFormat="1" ht="14.4" customHeight="1">
      <c r="B303" s="132"/>
      <c r="C303" s="133" t="s">
        <v>504</v>
      </c>
      <c r="D303" s="133" t="s">
        <v>161</v>
      </c>
      <c r="E303" s="134" t="s">
        <v>505</v>
      </c>
      <c r="F303" s="135" t="s">
        <v>506</v>
      </c>
      <c r="G303" s="136" t="s">
        <v>164</v>
      </c>
      <c r="H303" s="137">
        <v>25</v>
      </c>
      <c r="I303" s="138"/>
      <c r="J303" s="139">
        <f>ROUND(I303*H303,2)</f>
        <v>0</v>
      </c>
      <c r="K303" s="140"/>
      <c r="L303" s="31"/>
      <c r="M303" s="141" t="s">
        <v>1</v>
      </c>
      <c r="N303" s="142" t="s">
        <v>41</v>
      </c>
      <c r="P303" s="143">
        <f>O303*H303</f>
        <v>0</v>
      </c>
      <c r="Q303" s="143">
        <v>8.9219999999999994E-2</v>
      </c>
      <c r="R303" s="143">
        <f>Q303*H303</f>
        <v>2.2304999999999997</v>
      </c>
      <c r="S303" s="143">
        <v>0</v>
      </c>
      <c r="T303" s="144">
        <f>S303*H303</f>
        <v>0</v>
      </c>
      <c r="AR303" s="145" t="s">
        <v>165</v>
      </c>
      <c r="AT303" s="145" t="s">
        <v>161</v>
      </c>
      <c r="AU303" s="145" t="s">
        <v>86</v>
      </c>
      <c r="AY303" s="16" t="s">
        <v>159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6" t="s">
        <v>84</v>
      </c>
      <c r="BK303" s="146">
        <f>ROUND(I303*H303,2)</f>
        <v>0</v>
      </c>
      <c r="BL303" s="16" t="s">
        <v>165</v>
      </c>
      <c r="BM303" s="145" t="s">
        <v>507</v>
      </c>
    </row>
    <row r="304" spans="2:65" s="12" customFormat="1" ht="10.199999999999999">
      <c r="B304" s="147"/>
      <c r="D304" s="148" t="s">
        <v>167</v>
      </c>
      <c r="E304" s="149" t="s">
        <v>1</v>
      </c>
      <c r="F304" s="150" t="s">
        <v>276</v>
      </c>
      <c r="H304" s="151">
        <v>10</v>
      </c>
      <c r="I304" s="152"/>
      <c r="L304" s="147"/>
      <c r="M304" s="153"/>
      <c r="T304" s="154"/>
      <c r="AT304" s="149" t="s">
        <v>167</v>
      </c>
      <c r="AU304" s="149" t="s">
        <v>86</v>
      </c>
      <c r="AV304" s="12" t="s">
        <v>86</v>
      </c>
      <c r="AW304" s="12" t="s">
        <v>32</v>
      </c>
      <c r="AX304" s="12" t="s">
        <v>76</v>
      </c>
      <c r="AY304" s="149" t="s">
        <v>159</v>
      </c>
    </row>
    <row r="305" spans="2:65" s="12" customFormat="1" ht="10.199999999999999">
      <c r="B305" s="147"/>
      <c r="D305" s="148" t="s">
        <v>167</v>
      </c>
      <c r="E305" s="149" t="s">
        <v>1</v>
      </c>
      <c r="F305" s="150" t="s">
        <v>277</v>
      </c>
      <c r="H305" s="151">
        <v>15</v>
      </c>
      <c r="I305" s="152"/>
      <c r="L305" s="147"/>
      <c r="M305" s="153"/>
      <c r="T305" s="154"/>
      <c r="AT305" s="149" t="s">
        <v>167</v>
      </c>
      <c r="AU305" s="149" t="s">
        <v>86</v>
      </c>
      <c r="AV305" s="12" t="s">
        <v>86</v>
      </c>
      <c r="AW305" s="12" t="s">
        <v>32</v>
      </c>
      <c r="AX305" s="12" t="s">
        <v>76</v>
      </c>
      <c r="AY305" s="149" t="s">
        <v>159</v>
      </c>
    </row>
    <row r="306" spans="2:65" s="13" customFormat="1" ht="10.199999999999999">
      <c r="B306" s="155"/>
      <c r="D306" s="148" t="s">
        <v>167</v>
      </c>
      <c r="E306" s="156" t="s">
        <v>1</v>
      </c>
      <c r="F306" s="157" t="s">
        <v>236</v>
      </c>
      <c r="H306" s="158">
        <v>25</v>
      </c>
      <c r="I306" s="159"/>
      <c r="L306" s="155"/>
      <c r="M306" s="160"/>
      <c r="T306" s="161"/>
      <c r="AT306" s="156" t="s">
        <v>167</v>
      </c>
      <c r="AU306" s="156" t="s">
        <v>86</v>
      </c>
      <c r="AV306" s="13" t="s">
        <v>165</v>
      </c>
      <c r="AW306" s="13" t="s">
        <v>32</v>
      </c>
      <c r="AX306" s="13" t="s">
        <v>84</v>
      </c>
      <c r="AY306" s="156" t="s">
        <v>159</v>
      </c>
    </row>
    <row r="307" spans="2:65" s="1" customFormat="1" ht="14.4" customHeight="1">
      <c r="B307" s="132"/>
      <c r="C307" s="162" t="s">
        <v>508</v>
      </c>
      <c r="D307" s="162" t="s">
        <v>261</v>
      </c>
      <c r="E307" s="163" t="s">
        <v>509</v>
      </c>
      <c r="F307" s="164" t="s">
        <v>510</v>
      </c>
      <c r="G307" s="165" t="s">
        <v>164</v>
      </c>
      <c r="H307" s="166">
        <v>25.75</v>
      </c>
      <c r="I307" s="167"/>
      <c r="J307" s="168">
        <f>ROUND(I307*H307,2)</f>
        <v>0</v>
      </c>
      <c r="K307" s="169"/>
      <c r="L307" s="170"/>
      <c r="M307" s="171" t="s">
        <v>1</v>
      </c>
      <c r="N307" s="172" t="s">
        <v>41</v>
      </c>
      <c r="P307" s="143">
        <f>O307*H307</f>
        <v>0</v>
      </c>
      <c r="Q307" s="143">
        <v>0.113</v>
      </c>
      <c r="R307" s="143">
        <f>Q307*H307</f>
        <v>2.9097500000000003</v>
      </c>
      <c r="S307" s="143">
        <v>0</v>
      </c>
      <c r="T307" s="144">
        <f>S307*H307</f>
        <v>0</v>
      </c>
      <c r="AR307" s="145" t="s">
        <v>199</v>
      </c>
      <c r="AT307" s="145" t="s">
        <v>261</v>
      </c>
      <c r="AU307" s="145" t="s">
        <v>86</v>
      </c>
      <c r="AY307" s="16" t="s">
        <v>159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6" t="s">
        <v>84</v>
      </c>
      <c r="BK307" s="146">
        <f>ROUND(I307*H307,2)</f>
        <v>0</v>
      </c>
      <c r="BL307" s="16" t="s">
        <v>165</v>
      </c>
      <c r="BM307" s="145" t="s">
        <v>511</v>
      </c>
    </row>
    <row r="308" spans="2:65" s="12" customFormat="1" ht="10.199999999999999">
      <c r="B308" s="147"/>
      <c r="D308" s="148" t="s">
        <v>167</v>
      </c>
      <c r="F308" s="150" t="s">
        <v>512</v>
      </c>
      <c r="H308" s="151">
        <v>25.75</v>
      </c>
      <c r="I308" s="152"/>
      <c r="L308" s="147"/>
      <c r="M308" s="153"/>
      <c r="T308" s="154"/>
      <c r="AT308" s="149" t="s">
        <v>167</v>
      </c>
      <c r="AU308" s="149" t="s">
        <v>86</v>
      </c>
      <c r="AV308" s="12" t="s">
        <v>86</v>
      </c>
      <c r="AW308" s="12" t="s">
        <v>3</v>
      </c>
      <c r="AX308" s="12" t="s">
        <v>84</v>
      </c>
      <c r="AY308" s="149" t="s">
        <v>159</v>
      </c>
    </row>
    <row r="309" spans="2:65" s="11" customFormat="1" ht="22.8" customHeight="1">
      <c r="B309" s="120"/>
      <c r="D309" s="121" t="s">
        <v>75</v>
      </c>
      <c r="E309" s="130" t="s">
        <v>189</v>
      </c>
      <c r="F309" s="130" t="s">
        <v>513</v>
      </c>
      <c r="I309" s="123"/>
      <c r="J309" s="131">
        <f>BK309</f>
        <v>0</v>
      </c>
      <c r="L309" s="120"/>
      <c r="M309" s="125"/>
      <c r="P309" s="126">
        <f>SUM(P310:P442)</f>
        <v>0</v>
      </c>
      <c r="R309" s="126">
        <f>SUM(R310:R442)</f>
        <v>40.843285010000017</v>
      </c>
      <c r="T309" s="127">
        <f>SUM(T310:T442)</f>
        <v>0.11325</v>
      </c>
      <c r="AR309" s="121" t="s">
        <v>84</v>
      </c>
      <c r="AT309" s="128" t="s">
        <v>75</v>
      </c>
      <c r="AU309" s="128" t="s">
        <v>84</v>
      </c>
      <c r="AY309" s="121" t="s">
        <v>159</v>
      </c>
      <c r="BK309" s="129">
        <f>SUM(BK310:BK442)</f>
        <v>0</v>
      </c>
    </row>
    <row r="310" spans="2:65" s="1" customFormat="1" ht="14.4" customHeight="1">
      <c r="B310" s="132"/>
      <c r="C310" s="133" t="s">
        <v>514</v>
      </c>
      <c r="D310" s="133" t="s">
        <v>161</v>
      </c>
      <c r="E310" s="134" t="s">
        <v>515</v>
      </c>
      <c r="F310" s="135" t="s">
        <v>516</v>
      </c>
      <c r="G310" s="136" t="s">
        <v>164</v>
      </c>
      <c r="H310" s="137">
        <v>708.45</v>
      </c>
      <c r="I310" s="138"/>
      <c r="J310" s="139">
        <f>ROUND(I310*H310,2)</f>
        <v>0</v>
      </c>
      <c r="K310" s="140"/>
      <c r="L310" s="31"/>
      <c r="M310" s="141" t="s">
        <v>1</v>
      </c>
      <c r="N310" s="142" t="s">
        <v>41</v>
      </c>
      <c r="P310" s="143">
        <f>O310*H310</f>
        <v>0</v>
      </c>
      <c r="Q310" s="143">
        <v>1.4E-3</v>
      </c>
      <c r="R310" s="143">
        <f>Q310*H310</f>
        <v>0.9918300000000001</v>
      </c>
      <c r="S310" s="143">
        <v>0</v>
      </c>
      <c r="T310" s="144">
        <f>S310*H310</f>
        <v>0</v>
      </c>
      <c r="AR310" s="145" t="s">
        <v>165</v>
      </c>
      <c r="AT310" s="145" t="s">
        <v>161</v>
      </c>
      <c r="AU310" s="145" t="s">
        <v>86</v>
      </c>
      <c r="AY310" s="16" t="s">
        <v>159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6" t="s">
        <v>84</v>
      </c>
      <c r="BK310" s="146">
        <f>ROUND(I310*H310,2)</f>
        <v>0</v>
      </c>
      <c r="BL310" s="16" t="s">
        <v>165</v>
      </c>
      <c r="BM310" s="145" t="s">
        <v>517</v>
      </c>
    </row>
    <row r="311" spans="2:65" s="12" customFormat="1" ht="10.199999999999999">
      <c r="B311" s="147"/>
      <c r="D311" s="148" t="s">
        <v>167</v>
      </c>
      <c r="E311" s="149" t="s">
        <v>1</v>
      </c>
      <c r="F311" s="150" t="s">
        <v>518</v>
      </c>
      <c r="H311" s="151">
        <v>93.75</v>
      </c>
      <c r="I311" s="152"/>
      <c r="L311" s="147"/>
      <c r="M311" s="153"/>
      <c r="T311" s="154"/>
      <c r="AT311" s="149" t="s">
        <v>167</v>
      </c>
      <c r="AU311" s="149" t="s">
        <v>86</v>
      </c>
      <c r="AV311" s="12" t="s">
        <v>86</v>
      </c>
      <c r="AW311" s="12" t="s">
        <v>32</v>
      </c>
      <c r="AX311" s="12" t="s">
        <v>76</v>
      </c>
      <c r="AY311" s="149" t="s">
        <v>159</v>
      </c>
    </row>
    <row r="312" spans="2:65" s="12" customFormat="1" ht="10.199999999999999">
      <c r="B312" s="147"/>
      <c r="D312" s="148" t="s">
        <v>167</v>
      </c>
      <c r="E312" s="149" t="s">
        <v>1</v>
      </c>
      <c r="F312" s="150" t="s">
        <v>519</v>
      </c>
      <c r="H312" s="151">
        <v>211.845</v>
      </c>
      <c r="I312" s="152"/>
      <c r="L312" s="147"/>
      <c r="M312" s="153"/>
      <c r="T312" s="154"/>
      <c r="AT312" s="149" t="s">
        <v>167</v>
      </c>
      <c r="AU312" s="149" t="s">
        <v>86</v>
      </c>
      <c r="AV312" s="12" t="s">
        <v>86</v>
      </c>
      <c r="AW312" s="12" t="s">
        <v>32</v>
      </c>
      <c r="AX312" s="12" t="s">
        <v>76</v>
      </c>
      <c r="AY312" s="149" t="s">
        <v>159</v>
      </c>
    </row>
    <row r="313" spans="2:65" s="12" customFormat="1" ht="10.199999999999999">
      <c r="B313" s="147"/>
      <c r="D313" s="148" t="s">
        <v>167</v>
      </c>
      <c r="E313" s="149" t="s">
        <v>1</v>
      </c>
      <c r="F313" s="150" t="s">
        <v>520</v>
      </c>
      <c r="H313" s="151">
        <v>212.625</v>
      </c>
      <c r="I313" s="152"/>
      <c r="L313" s="147"/>
      <c r="M313" s="153"/>
      <c r="T313" s="154"/>
      <c r="AT313" s="149" t="s">
        <v>167</v>
      </c>
      <c r="AU313" s="149" t="s">
        <v>86</v>
      </c>
      <c r="AV313" s="12" t="s">
        <v>86</v>
      </c>
      <c r="AW313" s="12" t="s">
        <v>32</v>
      </c>
      <c r="AX313" s="12" t="s">
        <v>76</v>
      </c>
      <c r="AY313" s="149" t="s">
        <v>159</v>
      </c>
    </row>
    <row r="314" spans="2:65" s="12" customFormat="1" ht="10.199999999999999">
      <c r="B314" s="147"/>
      <c r="D314" s="148" t="s">
        <v>167</v>
      </c>
      <c r="E314" s="149" t="s">
        <v>1</v>
      </c>
      <c r="F314" s="150" t="s">
        <v>521</v>
      </c>
      <c r="H314" s="151">
        <v>190.23</v>
      </c>
      <c r="I314" s="152"/>
      <c r="L314" s="147"/>
      <c r="M314" s="153"/>
      <c r="T314" s="154"/>
      <c r="AT314" s="149" t="s">
        <v>167</v>
      </c>
      <c r="AU314" s="149" t="s">
        <v>86</v>
      </c>
      <c r="AV314" s="12" t="s">
        <v>86</v>
      </c>
      <c r="AW314" s="12" t="s">
        <v>32</v>
      </c>
      <c r="AX314" s="12" t="s">
        <v>76</v>
      </c>
      <c r="AY314" s="149" t="s">
        <v>159</v>
      </c>
    </row>
    <row r="315" spans="2:65" s="13" customFormat="1" ht="10.199999999999999">
      <c r="B315" s="155"/>
      <c r="D315" s="148" t="s">
        <v>167</v>
      </c>
      <c r="E315" s="156" t="s">
        <v>1</v>
      </c>
      <c r="F315" s="157" t="s">
        <v>236</v>
      </c>
      <c r="H315" s="158">
        <v>708.45</v>
      </c>
      <c r="I315" s="159"/>
      <c r="L315" s="155"/>
      <c r="M315" s="160"/>
      <c r="T315" s="161"/>
      <c r="AT315" s="156" t="s">
        <v>167</v>
      </c>
      <c r="AU315" s="156" t="s">
        <v>86</v>
      </c>
      <c r="AV315" s="13" t="s">
        <v>165</v>
      </c>
      <c r="AW315" s="13" t="s">
        <v>32</v>
      </c>
      <c r="AX315" s="13" t="s">
        <v>84</v>
      </c>
      <c r="AY315" s="156" t="s">
        <v>159</v>
      </c>
    </row>
    <row r="316" spans="2:65" s="1" customFormat="1" ht="14.4" customHeight="1">
      <c r="B316" s="132"/>
      <c r="C316" s="133" t="s">
        <v>522</v>
      </c>
      <c r="D316" s="133" t="s">
        <v>161</v>
      </c>
      <c r="E316" s="134" t="s">
        <v>523</v>
      </c>
      <c r="F316" s="135" t="s">
        <v>524</v>
      </c>
      <c r="G316" s="136" t="s">
        <v>164</v>
      </c>
      <c r="H316" s="137">
        <v>40.575000000000003</v>
      </c>
      <c r="I316" s="138"/>
      <c r="J316" s="139">
        <f>ROUND(I316*H316,2)</f>
        <v>0</v>
      </c>
      <c r="K316" s="140"/>
      <c r="L316" s="31"/>
      <c r="M316" s="141" t="s">
        <v>1</v>
      </c>
      <c r="N316" s="142" t="s">
        <v>41</v>
      </c>
      <c r="P316" s="143">
        <f>O316*H316</f>
        <v>0</v>
      </c>
      <c r="Q316" s="143">
        <v>8.0000000000000002E-3</v>
      </c>
      <c r="R316" s="143">
        <f>Q316*H316</f>
        <v>0.32460000000000006</v>
      </c>
      <c r="S316" s="143">
        <v>0</v>
      </c>
      <c r="T316" s="144">
        <f>S316*H316</f>
        <v>0</v>
      </c>
      <c r="AR316" s="145" t="s">
        <v>165</v>
      </c>
      <c r="AT316" s="145" t="s">
        <v>161</v>
      </c>
      <c r="AU316" s="145" t="s">
        <v>86</v>
      </c>
      <c r="AY316" s="16" t="s">
        <v>159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6" t="s">
        <v>84</v>
      </c>
      <c r="BK316" s="146">
        <f>ROUND(I316*H316,2)</f>
        <v>0</v>
      </c>
      <c r="BL316" s="16" t="s">
        <v>165</v>
      </c>
      <c r="BM316" s="145" t="s">
        <v>525</v>
      </c>
    </row>
    <row r="317" spans="2:65" s="12" customFormat="1" ht="10.199999999999999">
      <c r="B317" s="147"/>
      <c r="D317" s="148" t="s">
        <v>167</v>
      </c>
      <c r="E317" s="149" t="s">
        <v>1</v>
      </c>
      <c r="F317" s="150" t="s">
        <v>526</v>
      </c>
      <c r="H317" s="151">
        <v>40.575000000000003</v>
      </c>
      <c r="I317" s="152"/>
      <c r="L317" s="147"/>
      <c r="M317" s="153"/>
      <c r="T317" s="154"/>
      <c r="AT317" s="149" t="s">
        <v>167</v>
      </c>
      <c r="AU317" s="149" t="s">
        <v>86</v>
      </c>
      <c r="AV317" s="12" t="s">
        <v>86</v>
      </c>
      <c r="AW317" s="12" t="s">
        <v>32</v>
      </c>
      <c r="AX317" s="12" t="s">
        <v>84</v>
      </c>
      <c r="AY317" s="149" t="s">
        <v>159</v>
      </c>
    </row>
    <row r="318" spans="2:65" s="1" customFormat="1" ht="14.4" customHeight="1">
      <c r="B318" s="132"/>
      <c r="C318" s="133" t="s">
        <v>527</v>
      </c>
      <c r="D318" s="133" t="s">
        <v>161</v>
      </c>
      <c r="E318" s="134" t="s">
        <v>528</v>
      </c>
      <c r="F318" s="135" t="s">
        <v>529</v>
      </c>
      <c r="G318" s="136" t="s">
        <v>164</v>
      </c>
      <c r="H318" s="137">
        <v>708.45</v>
      </c>
      <c r="I318" s="138"/>
      <c r="J318" s="139">
        <f>ROUND(I318*H318,2)</f>
        <v>0</v>
      </c>
      <c r="K318" s="140"/>
      <c r="L318" s="31"/>
      <c r="M318" s="141" t="s">
        <v>1</v>
      </c>
      <c r="N318" s="142" t="s">
        <v>41</v>
      </c>
      <c r="P318" s="143">
        <f>O318*H318</f>
        <v>0</v>
      </c>
      <c r="Q318" s="143">
        <v>4.3800000000000002E-3</v>
      </c>
      <c r="R318" s="143">
        <f>Q318*H318</f>
        <v>3.1030110000000004</v>
      </c>
      <c r="S318" s="143">
        <v>0</v>
      </c>
      <c r="T318" s="144">
        <f>S318*H318</f>
        <v>0</v>
      </c>
      <c r="AR318" s="145" t="s">
        <v>165</v>
      </c>
      <c r="AT318" s="145" t="s">
        <v>161</v>
      </c>
      <c r="AU318" s="145" t="s">
        <v>86</v>
      </c>
      <c r="AY318" s="16" t="s">
        <v>159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6" t="s">
        <v>84</v>
      </c>
      <c r="BK318" s="146">
        <f>ROUND(I318*H318,2)</f>
        <v>0</v>
      </c>
      <c r="BL318" s="16" t="s">
        <v>165</v>
      </c>
      <c r="BM318" s="145" t="s">
        <v>530</v>
      </c>
    </row>
    <row r="319" spans="2:65" s="12" customFormat="1" ht="10.199999999999999">
      <c r="B319" s="147"/>
      <c r="D319" s="148" t="s">
        <v>167</v>
      </c>
      <c r="E319" s="149" t="s">
        <v>1</v>
      </c>
      <c r="F319" s="150" t="s">
        <v>518</v>
      </c>
      <c r="H319" s="151">
        <v>93.75</v>
      </c>
      <c r="I319" s="152"/>
      <c r="L319" s="147"/>
      <c r="M319" s="153"/>
      <c r="T319" s="154"/>
      <c r="AT319" s="149" t="s">
        <v>167</v>
      </c>
      <c r="AU319" s="149" t="s">
        <v>86</v>
      </c>
      <c r="AV319" s="12" t="s">
        <v>86</v>
      </c>
      <c r="AW319" s="12" t="s">
        <v>32</v>
      </c>
      <c r="AX319" s="12" t="s">
        <v>76</v>
      </c>
      <c r="AY319" s="149" t="s">
        <v>159</v>
      </c>
    </row>
    <row r="320" spans="2:65" s="12" customFormat="1" ht="10.199999999999999">
      <c r="B320" s="147"/>
      <c r="D320" s="148" t="s">
        <v>167</v>
      </c>
      <c r="E320" s="149" t="s">
        <v>1</v>
      </c>
      <c r="F320" s="150" t="s">
        <v>519</v>
      </c>
      <c r="H320" s="151">
        <v>211.845</v>
      </c>
      <c r="I320" s="152"/>
      <c r="L320" s="147"/>
      <c r="M320" s="153"/>
      <c r="T320" s="154"/>
      <c r="AT320" s="149" t="s">
        <v>167</v>
      </c>
      <c r="AU320" s="149" t="s">
        <v>86</v>
      </c>
      <c r="AV320" s="12" t="s">
        <v>86</v>
      </c>
      <c r="AW320" s="12" t="s">
        <v>32</v>
      </c>
      <c r="AX320" s="12" t="s">
        <v>76</v>
      </c>
      <c r="AY320" s="149" t="s">
        <v>159</v>
      </c>
    </row>
    <row r="321" spans="2:65" s="12" customFormat="1" ht="10.199999999999999">
      <c r="B321" s="147"/>
      <c r="D321" s="148" t="s">
        <v>167</v>
      </c>
      <c r="E321" s="149" t="s">
        <v>1</v>
      </c>
      <c r="F321" s="150" t="s">
        <v>520</v>
      </c>
      <c r="H321" s="151">
        <v>212.625</v>
      </c>
      <c r="I321" s="152"/>
      <c r="L321" s="147"/>
      <c r="M321" s="153"/>
      <c r="T321" s="154"/>
      <c r="AT321" s="149" t="s">
        <v>167</v>
      </c>
      <c r="AU321" s="149" t="s">
        <v>86</v>
      </c>
      <c r="AV321" s="12" t="s">
        <v>86</v>
      </c>
      <c r="AW321" s="12" t="s">
        <v>32</v>
      </c>
      <c r="AX321" s="12" t="s">
        <v>76</v>
      </c>
      <c r="AY321" s="149" t="s">
        <v>159</v>
      </c>
    </row>
    <row r="322" spans="2:65" s="12" customFormat="1" ht="10.199999999999999">
      <c r="B322" s="147"/>
      <c r="D322" s="148" t="s">
        <v>167</v>
      </c>
      <c r="E322" s="149" t="s">
        <v>1</v>
      </c>
      <c r="F322" s="150" t="s">
        <v>521</v>
      </c>
      <c r="H322" s="151">
        <v>190.23</v>
      </c>
      <c r="I322" s="152"/>
      <c r="L322" s="147"/>
      <c r="M322" s="153"/>
      <c r="T322" s="154"/>
      <c r="AT322" s="149" t="s">
        <v>167</v>
      </c>
      <c r="AU322" s="149" t="s">
        <v>86</v>
      </c>
      <c r="AV322" s="12" t="s">
        <v>86</v>
      </c>
      <c r="AW322" s="12" t="s">
        <v>32</v>
      </c>
      <c r="AX322" s="12" t="s">
        <v>76</v>
      </c>
      <c r="AY322" s="149" t="s">
        <v>159</v>
      </c>
    </row>
    <row r="323" spans="2:65" s="13" customFormat="1" ht="10.199999999999999">
      <c r="B323" s="155"/>
      <c r="D323" s="148" t="s">
        <v>167</v>
      </c>
      <c r="E323" s="156" t="s">
        <v>1</v>
      </c>
      <c r="F323" s="157" t="s">
        <v>236</v>
      </c>
      <c r="H323" s="158">
        <v>708.45</v>
      </c>
      <c r="I323" s="159"/>
      <c r="L323" s="155"/>
      <c r="M323" s="160"/>
      <c r="T323" s="161"/>
      <c r="AT323" s="156" t="s">
        <v>167</v>
      </c>
      <c r="AU323" s="156" t="s">
        <v>86</v>
      </c>
      <c r="AV323" s="13" t="s">
        <v>165</v>
      </c>
      <c r="AW323" s="13" t="s">
        <v>32</v>
      </c>
      <c r="AX323" s="13" t="s">
        <v>84</v>
      </c>
      <c r="AY323" s="156" t="s">
        <v>159</v>
      </c>
    </row>
    <row r="324" spans="2:65" s="1" customFormat="1" ht="14.4" customHeight="1">
      <c r="B324" s="132"/>
      <c r="C324" s="133" t="s">
        <v>531</v>
      </c>
      <c r="D324" s="133" t="s">
        <v>161</v>
      </c>
      <c r="E324" s="134" t="s">
        <v>532</v>
      </c>
      <c r="F324" s="135" t="s">
        <v>533</v>
      </c>
      <c r="G324" s="136" t="s">
        <v>164</v>
      </c>
      <c r="H324" s="137">
        <v>708.45</v>
      </c>
      <c r="I324" s="138"/>
      <c r="J324" s="139">
        <f>ROUND(I324*H324,2)</f>
        <v>0</v>
      </c>
      <c r="K324" s="140"/>
      <c r="L324" s="31"/>
      <c r="M324" s="141" t="s">
        <v>1</v>
      </c>
      <c r="N324" s="142" t="s">
        <v>41</v>
      </c>
      <c r="P324" s="143">
        <f>O324*H324</f>
        <v>0</v>
      </c>
      <c r="Q324" s="143">
        <v>3.0000000000000001E-3</v>
      </c>
      <c r="R324" s="143">
        <f>Q324*H324</f>
        <v>2.1253500000000001</v>
      </c>
      <c r="S324" s="143">
        <v>0</v>
      </c>
      <c r="T324" s="144">
        <f>S324*H324</f>
        <v>0</v>
      </c>
      <c r="AR324" s="145" t="s">
        <v>165</v>
      </c>
      <c r="AT324" s="145" t="s">
        <v>161</v>
      </c>
      <c r="AU324" s="145" t="s">
        <v>86</v>
      </c>
      <c r="AY324" s="16" t="s">
        <v>159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6" t="s">
        <v>84</v>
      </c>
      <c r="BK324" s="146">
        <f>ROUND(I324*H324,2)</f>
        <v>0</v>
      </c>
      <c r="BL324" s="16" t="s">
        <v>165</v>
      </c>
      <c r="BM324" s="145" t="s">
        <v>534</v>
      </c>
    </row>
    <row r="325" spans="2:65" s="12" customFormat="1" ht="10.199999999999999">
      <c r="B325" s="147"/>
      <c r="D325" s="148" t="s">
        <v>167</v>
      </c>
      <c r="E325" s="149" t="s">
        <v>1</v>
      </c>
      <c r="F325" s="150" t="s">
        <v>518</v>
      </c>
      <c r="H325" s="151">
        <v>93.75</v>
      </c>
      <c r="I325" s="152"/>
      <c r="L325" s="147"/>
      <c r="M325" s="153"/>
      <c r="T325" s="154"/>
      <c r="AT325" s="149" t="s">
        <v>167</v>
      </c>
      <c r="AU325" s="149" t="s">
        <v>86</v>
      </c>
      <c r="AV325" s="12" t="s">
        <v>86</v>
      </c>
      <c r="AW325" s="12" t="s">
        <v>32</v>
      </c>
      <c r="AX325" s="12" t="s">
        <v>76</v>
      </c>
      <c r="AY325" s="149" t="s">
        <v>159</v>
      </c>
    </row>
    <row r="326" spans="2:65" s="12" customFormat="1" ht="10.199999999999999">
      <c r="B326" s="147"/>
      <c r="D326" s="148" t="s">
        <v>167</v>
      </c>
      <c r="E326" s="149" t="s">
        <v>1</v>
      </c>
      <c r="F326" s="150" t="s">
        <v>519</v>
      </c>
      <c r="H326" s="151">
        <v>211.845</v>
      </c>
      <c r="I326" s="152"/>
      <c r="L326" s="147"/>
      <c r="M326" s="153"/>
      <c r="T326" s="154"/>
      <c r="AT326" s="149" t="s">
        <v>167</v>
      </c>
      <c r="AU326" s="149" t="s">
        <v>86</v>
      </c>
      <c r="AV326" s="12" t="s">
        <v>86</v>
      </c>
      <c r="AW326" s="12" t="s">
        <v>32</v>
      </c>
      <c r="AX326" s="12" t="s">
        <v>76</v>
      </c>
      <c r="AY326" s="149" t="s">
        <v>159</v>
      </c>
    </row>
    <row r="327" spans="2:65" s="12" customFormat="1" ht="10.199999999999999">
      <c r="B327" s="147"/>
      <c r="D327" s="148" t="s">
        <v>167</v>
      </c>
      <c r="E327" s="149" t="s">
        <v>1</v>
      </c>
      <c r="F327" s="150" t="s">
        <v>520</v>
      </c>
      <c r="H327" s="151">
        <v>212.625</v>
      </c>
      <c r="I327" s="152"/>
      <c r="L327" s="147"/>
      <c r="M327" s="153"/>
      <c r="T327" s="154"/>
      <c r="AT327" s="149" t="s">
        <v>167</v>
      </c>
      <c r="AU327" s="149" t="s">
        <v>86</v>
      </c>
      <c r="AV327" s="12" t="s">
        <v>86</v>
      </c>
      <c r="AW327" s="12" t="s">
        <v>32</v>
      </c>
      <c r="AX327" s="12" t="s">
        <v>76</v>
      </c>
      <c r="AY327" s="149" t="s">
        <v>159</v>
      </c>
    </row>
    <row r="328" spans="2:65" s="12" customFormat="1" ht="10.199999999999999">
      <c r="B328" s="147"/>
      <c r="D328" s="148" t="s">
        <v>167</v>
      </c>
      <c r="E328" s="149" t="s">
        <v>1</v>
      </c>
      <c r="F328" s="150" t="s">
        <v>521</v>
      </c>
      <c r="H328" s="151">
        <v>190.23</v>
      </c>
      <c r="I328" s="152"/>
      <c r="L328" s="147"/>
      <c r="M328" s="153"/>
      <c r="T328" s="154"/>
      <c r="AT328" s="149" t="s">
        <v>167</v>
      </c>
      <c r="AU328" s="149" t="s">
        <v>86</v>
      </c>
      <c r="AV328" s="12" t="s">
        <v>86</v>
      </c>
      <c r="AW328" s="12" t="s">
        <v>32</v>
      </c>
      <c r="AX328" s="12" t="s">
        <v>76</v>
      </c>
      <c r="AY328" s="149" t="s">
        <v>159</v>
      </c>
    </row>
    <row r="329" spans="2:65" s="13" customFormat="1" ht="10.199999999999999">
      <c r="B329" s="155"/>
      <c r="D329" s="148" t="s">
        <v>167</v>
      </c>
      <c r="E329" s="156" t="s">
        <v>1</v>
      </c>
      <c r="F329" s="157" t="s">
        <v>236</v>
      </c>
      <c r="H329" s="158">
        <v>708.45</v>
      </c>
      <c r="I329" s="159"/>
      <c r="L329" s="155"/>
      <c r="M329" s="160"/>
      <c r="T329" s="161"/>
      <c r="AT329" s="156" t="s">
        <v>167</v>
      </c>
      <c r="AU329" s="156" t="s">
        <v>86</v>
      </c>
      <c r="AV329" s="13" t="s">
        <v>165</v>
      </c>
      <c r="AW329" s="13" t="s">
        <v>32</v>
      </c>
      <c r="AX329" s="13" t="s">
        <v>84</v>
      </c>
      <c r="AY329" s="156" t="s">
        <v>159</v>
      </c>
    </row>
    <row r="330" spans="2:65" s="1" customFormat="1" ht="14.4" customHeight="1">
      <c r="B330" s="132"/>
      <c r="C330" s="133" t="s">
        <v>535</v>
      </c>
      <c r="D330" s="133" t="s">
        <v>161</v>
      </c>
      <c r="E330" s="134" t="s">
        <v>536</v>
      </c>
      <c r="F330" s="135" t="s">
        <v>537</v>
      </c>
      <c r="G330" s="136" t="s">
        <v>164</v>
      </c>
      <c r="H330" s="137">
        <v>78.435000000000002</v>
      </c>
      <c r="I330" s="138"/>
      <c r="J330" s="139">
        <f>ROUND(I330*H330,2)</f>
        <v>0</v>
      </c>
      <c r="K330" s="140"/>
      <c r="L330" s="31"/>
      <c r="M330" s="141" t="s">
        <v>1</v>
      </c>
      <c r="N330" s="142" t="s">
        <v>41</v>
      </c>
      <c r="P330" s="143">
        <f>O330*H330</f>
        <v>0</v>
      </c>
      <c r="Q330" s="143">
        <v>1.8380000000000001E-2</v>
      </c>
      <c r="R330" s="143">
        <f>Q330*H330</f>
        <v>1.4416353000000002</v>
      </c>
      <c r="S330" s="143">
        <v>0</v>
      </c>
      <c r="T330" s="144">
        <f>S330*H330</f>
        <v>0</v>
      </c>
      <c r="AR330" s="145" t="s">
        <v>165</v>
      </c>
      <c r="AT330" s="145" t="s">
        <v>161</v>
      </c>
      <c r="AU330" s="145" t="s">
        <v>86</v>
      </c>
      <c r="AY330" s="16" t="s">
        <v>159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6" t="s">
        <v>84</v>
      </c>
      <c r="BK330" s="146">
        <f>ROUND(I330*H330,2)</f>
        <v>0</v>
      </c>
      <c r="BL330" s="16" t="s">
        <v>165</v>
      </c>
      <c r="BM330" s="145" t="s">
        <v>538</v>
      </c>
    </row>
    <row r="331" spans="2:65" s="12" customFormat="1" ht="10.199999999999999">
      <c r="B331" s="147"/>
      <c r="D331" s="148" t="s">
        <v>167</v>
      </c>
      <c r="E331" s="149" t="s">
        <v>1</v>
      </c>
      <c r="F331" s="150" t="s">
        <v>367</v>
      </c>
      <c r="H331" s="151">
        <v>4.5750000000000002</v>
      </c>
      <c r="I331" s="152"/>
      <c r="L331" s="147"/>
      <c r="M331" s="153"/>
      <c r="T331" s="154"/>
      <c r="AT331" s="149" t="s">
        <v>167</v>
      </c>
      <c r="AU331" s="149" t="s">
        <v>86</v>
      </c>
      <c r="AV331" s="12" t="s">
        <v>86</v>
      </c>
      <c r="AW331" s="12" t="s">
        <v>32</v>
      </c>
      <c r="AX331" s="12" t="s">
        <v>76</v>
      </c>
      <c r="AY331" s="149" t="s">
        <v>159</v>
      </c>
    </row>
    <row r="332" spans="2:65" s="12" customFormat="1" ht="10.199999999999999">
      <c r="B332" s="147"/>
      <c r="D332" s="148" t="s">
        <v>167</v>
      </c>
      <c r="E332" s="149" t="s">
        <v>1</v>
      </c>
      <c r="F332" s="150" t="s">
        <v>539</v>
      </c>
      <c r="H332" s="151">
        <v>45.96</v>
      </c>
      <c r="I332" s="152"/>
      <c r="L332" s="147"/>
      <c r="M332" s="153"/>
      <c r="T332" s="154"/>
      <c r="AT332" s="149" t="s">
        <v>167</v>
      </c>
      <c r="AU332" s="149" t="s">
        <v>86</v>
      </c>
      <c r="AV332" s="12" t="s">
        <v>86</v>
      </c>
      <c r="AW332" s="12" t="s">
        <v>32</v>
      </c>
      <c r="AX332" s="12" t="s">
        <v>76</v>
      </c>
      <c r="AY332" s="149" t="s">
        <v>159</v>
      </c>
    </row>
    <row r="333" spans="2:65" s="12" customFormat="1" ht="10.199999999999999">
      <c r="B333" s="147"/>
      <c r="D333" s="148" t="s">
        <v>167</v>
      </c>
      <c r="E333" s="149" t="s">
        <v>1</v>
      </c>
      <c r="F333" s="150" t="s">
        <v>540</v>
      </c>
      <c r="H333" s="151">
        <v>5.94</v>
      </c>
      <c r="I333" s="152"/>
      <c r="L333" s="147"/>
      <c r="M333" s="153"/>
      <c r="T333" s="154"/>
      <c r="AT333" s="149" t="s">
        <v>167</v>
      </c>
      <c r="AU333" s="149" t="s">
        <v>86</v>
      </c>
      <c r="AV333" s="12" t="s">
        <v>86</v>
      </c>
      <c r="AW333" s="12" t="s">
        <v>32</v>
      </c>
      <c r="AX333" s="12" t="s">
        <v>76</v>
      </c>
      <c r="AY333" s="149" t="s">
        <v>159</v>
      </c>
    </row>
    <row r="334" spans="2:65" s="12" customFormat="1" ht="10.199999999999999">
      <c r="B334" s="147"/>
      <c r="D334" s="148" t="s">
        <v>167</v>
      </c>
      <c r="E334" s="149" t="s">
        <v>1</v>
      </c>
      <c r="F334" s="150" t="s">
        <v>541</v>
      </c>
      <c r="H334" s="151">
        <v>12.42</v>
      </c>
      <c r="I334" s="152"/>
      <c r="L334" s="147"/>
      <c r="M334" s="153"/>
      <c r="T334" s="154"/>
      <c r="AT334" s="149" t="s">
        <v>167</v>
      </c>
      <c r="AU334" s="149" t="s">
        <v>86</v>
      </c>
      <c r="AV334" s="12" t="s">
        <v>86</v>
      </c>
      <c r="AW334" s="12" t="s">
        <v>32</v>
      </c>
      <c r="AX334" s="12" t="s">
        <v>76</v>
      </c>
      <c r="AY334" s="149" t="s">
        <v>159</v>
      </c>
    </row>
    <row r="335" spans="2:65" s="12" customFormat="1" ht="10.199999999999999">
      <c r="B335" s="147"/>
      <c r="D335" s="148" t="s">
        <v>167</v>
      </c>
      <c r="E335" s="149" t="s">
        <v>1</v>
      </c>
      <c r="F335" s="150" t="s">
        <v>542</v>
      </c>
      <c r="H335" s="151">
        <v>9.5399999999999991</v>
      </c>
      <c r="I335" s="152"/>
      <c r="L335" s="147"/>
      <c r="M335" s="153"/>
      <c r="T335" s="154"/>
      <c r="AT335" s="149" t="s">
        <v>167</v>
      </c>
      <c r="AU335" s="149" t="s">
        <v>86</v>
      </c>
      <c r="AV335" s="12" t="s">
        <v>86</v>
      </c>
      <c r="AW335" s="12" t="s">
        <v>32</v>
      </c>
      <c r="AX335" s="12" t="s">
        <v>76</v>
      </c>
      <c r="AY335" s="149" t="s">
        <v>159</v>
      </c>
    </row>
    <row r="336" spans="2:65" s="13" customFormat="1" ht="10.199999999999999">
      <c r="B336" s="155"/>
      <c r="D336" s="148" t="s">
        <v>167</v>
      </c>
      <c r="E336" s="156" t="s">
        <v>1</v>
      </c>
      <c r="F336" s="157" t="s">
        <v>236</v>
      </c>
      <c r="H336" s="158">
        <v>78.435000000000002</v>
      </c>
      <c r="I336" s="159"/>
      <c r="L336" s="155"/>
      <c r="M336" s="160"/>
      <c r="T336" s="161"/>
      <c r="AT336" s="156" t="s">
        <v>167</v>
      </c>
      <c r="AU336" s="156" t="s">
        <v>86</v>
      </c>
      <c r="AV336" s="13" t="s">
        <v>165</v>
      </c>
      <c r="AW336" s="13" t="s">
        <v>32</v>
      </c>
      <c r="AX336" s="13" t="s">
        <v>84</v>
      </c>
      <c r="AY336" s="156" t="s">
        <v>159</v>
      </c>
    </row>
    <row r="337" spans="2:65" s="1" customFormat="1" ht="14.4" customHeight="1">
      <c r="B337" s="132"/>
      <c r="C337" s="133" t="s">
        <v>543</v>
      </c>
      <c r="D337" s="133" t="s">
        <v>161</v>
      </c>
      <c r="E337" s="134" t="s">
        <v>544</v>
      </c>
      <c r="F337" s="135" t="s">
        <v>545</v>
      </c>
      <c r="G337" s="136" t="s">
        <v>164</v>
      </c>
      <c r="H337" s="137">
        <v>156.87</v>
      </c>
      <c r="I337" s="138"/>
      <c r="J337" s="139">
        <f>ROUND(I337*H337,2)</f>
        <v>0</v>
      </c>
      <c r="K337" s="140"/>
      <c r="L337" s="31"/>
      <c r="M337" s="141" t="s">
        <v>1</v>
      </c>
      <c r="N337" s="142" t="s">
        <v>41</v>
      </c>
      <c r="P337" s="143">
        <f>O337*H337</f>
        <v>0</v>
      </c>
      <c r="Q337" s="143">
        <v>7.9000000000000008E-3</v>
      </c>
      <c r="R337" s="143">
        <f>Q337*H337</f>
        <v>1.2392730000000001</v>
      </c>
      <c r="S337" s="143">
        <v>0</v>
      </c>
      <c r="T337" s="144">
        <f>S337*H337</f>
        <v>0</v>
      </c>
      <c r="AR337" s="145" t="s">
        <v>165</v>
      </c>
      <c r="AT337" s="145" t="s">
        <v>161</v>
      </c>
      <c r="AU337" s="145" t="s">
        <v>86</v>
      </c>
      <c r="AY337" s="16" t="s">
        <v>159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6" t="s">
        <v>84</v>
      </c>
      <c r="BK337" s="146">
        <f>ROUND(I337*H337,2)</f>
        <v>0</v>
      </c>
      <c r="BL337" s="16" t="s">
        <v>165</v>
      </c>
      <c r="BM337" s="145" t="s">
        <v>546</v>
      </c>
    </row>
    <row r="338" spans="2:65" s="12" customFormat="1" ht="10.199999999999999">
      <c r="B338" s="147"/>
      <c r="D338" s="148" t="s">
        <v>167</v>
      </c>
      <c r="E338" s="149" t="s">
        <v>1</v>
      </c>
      <c r="F338" s="150" t="s">
        <v>547</v>
      </c>
      <c r="H338" s="151">
        <v>156.87</v>
      </c>
      <c r="I338" s="152"/>
      <c r="L338" s="147"/>
      <c r="M338" s="153"/>
      <c r="T338" s="154"/>
      <c r="AT338" s="149" t="s">
        <v>167</v>
      </c>
      <c r="AU338" s="149" t="s">
        <v>86</v>
      </c>
      <c r="AV338" s="12" t="s">
        <v>86</v>
      </c>
      <c r="AW338" s="12" t="s">
        <v>32</v>
      </c>
      <c r="AX338" s="12" t="s">
        <v>84</v>
      </c>
      <c r="AY338" s="149" t="s">
        <v>159</v>
      </c>
    </row>
    <row r="339" spans="2:65" s="1" customFormat="1" ht="14.4" customHeight="1">
      <c r="B339" s="132"/>
      <c r="C339" s="133" t="s">
        <v>548</v>
      </c>
      <c r="D339" s="133" t="s">
        <v>161</v>
      </c>
      <c r="E339" s="134" t="s">
        <v>549</v>
      </c>
      <c r="F339" s="135" t="s">
        <v>550</v>
      </c>
      <c r="G339" s="136" t="s">
        <v>164</v>
      </c>
      <c r="H339" s="137">
        <v>18.440000000000001</v>
      </c>
      <c r="I339" s="138"/>
      <c r="J339" s="139">
        <f>ROUND(I339*H339,2)</f>
        <v>0</v>
      </c>
      <c r="K339" s="140"/>
      <c r="L339" s="31"/>
      <c r="M339" s="141" t="s">
        <v>1</v>
      </c>
      <c r="N339" s="142" t="s">
        <v>41</v>
      </c>
      <c r="P339" s="143">
        <f>O339*H339</f>
        <v>0</v>
      </c>
      <c r="Q339" s="143">
        <v>3.3579999999999999E-2</v>
      </c>
      <c r="R339" s="143">
        <f>Q339*H339</f>
        <v>0.61921519999999997</v>
      </c>
      <c r="S339" s="143">
        <v>0</v>
      </c>
      <c r="T339" s="144">
        <f>S339*H339</f>
        <v>0</v>
      </c>
      <c r="AR339" s="145" t="s">
        <v>165</v>
      </c>
      <c r="AT339" s="145" t="s">
        <v>161</v>
      </c>
      <c r="AU339" s="145" t="s">
        <v>86</v>
      </c>
      <c r="AY339" s="16" t="s">
        <v>159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6" t="s">
        <v>84</v>
      </c>
      <c r="BK339" s="146">
        <f>ROUND(I339*H339,2)</f>
        <v>0</v>
      </c>
      <c r="BL339" s="16" t="s">
        <v>165</v>
      </c>
      <c r="BM339" s="145" t="s">
        <v>551</v>
      </c>
    </row>
    <row r="340" spans="2:65" s="12" customFormat="1" ht="10.199999999999999">
      <c r="B340" s="147"/>
      <c r="D340" s="148" t="s">
        <v>167</v>
      </c>
      <c r="E340" s="149" t="s">
        <v>1</v>
      </c>
      <c r="F340" s="150" t="s">
        <v>552</v>
      </c>
      <c r="H340" s="151">
        <v>11.96</v>
      </c>
      <c r="I340" s="152"/>
      <c r="L340" s="147"/>
      <c r="M340" s="153"/>
      <c r="T340" s="154"/>
      <c r="AT340" s="149" t="s">
        <v>167</v>
      </c>
      <c r="AU340" s="149" t="s">
        <v>86</v>
      </c>
      <c r="AV340" s="12" t="s">
        <v>86</v>
      </c>
      <c r="AW340" s="12" t="s">
        <v>32</v>
      </c>
      <c r="AX340" s="12" t="s">
        <v>76</v>
      </c>
      <c r="AY340" s="149" t="s">
        <v>159</v>
      </c>
    </row>
    <row r="341" spans="2:65" s="12" customFormat="1" ht="10.199999999999999">
      <c r="B341" s="147"/>
      <c r="D341" s="148" t="s">
        <v>167</v>
      </c>
      <c r="E341" s="149" t="s">
        <v>1</v>
      </c>
      <c r="F341" s="150" t="s">
        <v>553</v>
      </c>
      <c r="H341" s="151">
        <v>2.16</v>
      </c>
      <c r="I341" s="152"/>
      <c r="L341" s="147"/>
      <c r="M341" s="153"/>
      <c r="T341" s="154"/>
      <c r="AT341" s="149" t="s">
        <v>167</v>
      </c>
      <c r="AU341" s="149" t="s">
        <v>86</v>
      </c>
      <c r="AV341" s="12" t="s">
        <v>86</v>
      </c>
      <c r="AW341" s="12" t="s">
        <v>32</v>
      </c>
      <c r="AX341" s="12" t="s">
        <v>76</v>
      </c>
      <c r="AY341" s="149" t="s">
        <v>159</v>
      </c>
    </row>
    <row r="342" spans="2:65" s="12" customFormat="1" ht="10.199999999999999">
      <c r="B342" s="147"/>
      <c r="D342" s="148" t="s">
        <v>167</v>
      </c>
      <c r="E342" s="149" t="s">
        <v>1</v>
      </c>
      <c r="F342" s="150" t="s">
        <v>554</v>
      </c>
      <c r="H342" s="151">
        <v>2.16</v>
      </c>
      <c r="I342" s="152"/>
      <c r="L342" s="147"/>
      <c r="M342" s="153"/>
      <c r="T342" s="154"/>
      <c r="AT342" s="149" t="s">
        <v>167</v>
      </c>
      <c r="AU342" s="149" t="s">
        <v>86</v>
      </c>
      <c r="AV342" s="12" t="s">
        <v>86</v>
      </c>
      <c r="AW342" s="12" t="s">
        <v>32</v>
      </c>
      <c r="AX342" s="12" t="s">
        <v>76</v>
      </c>
      <c r="AY342" s="149" t="s">
        <v>159</v>
      </c>
    </row>
    <row r="343" spans="2:65" s="12" customFormat="1" ht="10.199999999999999">
      <c r="B343" s="147"/>
      <c r="D343" s="148" t="s">
        <v>167</v>
      </c>
      <c r="E343" s="149" t="s">
        <v>1</v>
      </c>
      <c r="F343" s="150" t="s">
        <v>555</v>
      </c>
      <c r="H343" s="151">
        <v>2.16</v>
      </c>
      <c r="I343" s="152"/>
      <c r="L343" s="147"/>
      <c r="M343" s="153"/>
      <c r="T343" s="154"/>
      <c r="AT343" s="149" t="s">
        <v>167</v>
      </c>
      <c r="AU343" s="149" t="s">
        <v>86</v>
      </c>
      <c r="AV343" s="12" t="s">
        <v>86</v>
      </c>
      <c r="AW343" s="12" t="s">
        <v>32</v>
      </c>
      <c r="AX343" s="12" t="s">
        <v>76</v>
      </c>
      <c r="AY343" s="149" t="s">
        <v>159</v>
      </c>
    </row>
    <row r="344" spans="2:65" s="13" customFormat="1" ht="10.199999999999999">
      <c r="B344" s="155"/>
      <c r="D344" s="148" t="s">
        <v>167</v>
      </c>
      <c r="E344" s="156" t="s">
        <v>1</v>
      </c>
      <c r="F344" s="157" t="s">
        <v>236</v>
      </c>
      <c r="H344" s="158">
        <v>18.440000000000001</v>
      </c>
      <c r="I344" s="159"/>
      <c r="L344" s="155"/>
      <c r="M344" s="160"/>
      <c r="T344" s="161"/>
      <c r="AT344" s="156" t="s">
        <v>167</v>
      </c>
      <c r="AU344" s="156" t="s">
        <v>86</v>
      </c>
      <c r="AV344" s="13" t="s">
        <v>165</v>
      </c>
      <c r="AW344" s="13" t="s">
        <v>32</v>
      </c>
      <c r="AX344" s="13" t="s">
        <v>84</v>
      </c>
      <c r="AY344" s="156" t="s">
        <v>159</v>
      </c>
    </row>
    <row r="345" spans="2:65" s="1" customFormat="1" ht="14.4" customHeight="1">
      <c r="B345" s="132"/>
      <c r="C345" s="133" t="s">
        <v>556</v>
      </c>
      <c r="D345" s="133" t="s">
        <v>161</v>
      </c>
      <c r="E345" s="134" t="s">
        <v>557</v>
      </c>
      <c r="F345" s="135" t="s">
        <v>558</v>
      </c>
      <c r="G345" s="136" t="s">
        <v>164</v>
      </c>
      <c r="H345" s="137">
        <v>2090.8209999999999</v>
      </c>
      <c r="I345" s="138"/>
      <c r="J345" s="139">
        <f>ROUND(I345*H345,2)</f>
        <v>0</v>
      </c>
      <c r="K345" s="140"/>
      <c r="L345" s="31"/>
      <c r="M345" s="141" t="s">
        <v>1</v>
      </c>
      <c r="N345" s="142" t="s">
        <v>41</v>
      </c>
      <c r="P345" s="143">
        <f>O345*H345</f>
        <v>0</v>
      </c>
      <c r="Q345" s="143">
        <v>5.7000000000000002E-3</v>
      </c>
      <c r="R345" s="143">
        <f>Q345*H345</f>
        <v>11.917679700000001</v>
      </c>
      <c r="S345" s="143">
        <v>0</v>
      </c>
      <c r="T345" s="144">
        <f>S345*H345</f>
        <v>0</v>
      </c>
      <c r="AR345" s="145" t="s">
        <v>165</v>
      </c>
      <c r="AT345" s="145" t="s">
        <v>161</v>
      </c>
      <c r="AU345" s="145" t="s">
        <v>86</v>
      </c>
      <c r="AY345" s="16" t="s">
        <v>159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6" t="s">
        <v>84</v>
      </c>
      <c r="BK345" s="146">
        <f>ROUND(I345*H345,2)</f>
        <v>0</v>
      </c>
      <c r="BL345" s="16" t="s">
        <v>165</v>
      </c>
      <c r="BM345" s="145" t="s">
        <v>559</v>
      </c>
    </row>
    <row r="346" spans="2:65" s="12" customFormat="1" ht="10.199999999999999">
      <c r="B346" s="147"/>
      <c r="D346" s="148" t="s">
        <v>167</v>
      </c>
      <c r="E346" s="149" t="s">
        <v>1</v>
      </c>
      <c r="F346" s="150" t="s">
        <v>560</v>
      </c>
      <c r="H346" s="151">
        <v>67.98</v>
      </c>
      <c r="I346" s="152"/>
      <c r="L346" s="147"/>
      <c r="M346" s="153"/>
      <c r="T346" s="154"/>
      <c r="AT346" s="149" t="s">
        <v>167</v>
      </c>
      <c r="AU346" s="149" t="s">
        <v>86</v>
      </c>
      <c r="AV346" s="12" t="s">
        <v>86</v>
      </c>
      <c r="AW346" s="12" t="s">
        <v>32</v>
      </c>
      <c r="AX346" s="12" t="s">
        <v>76</v>
      </c>
      <c r="AY346" s="149" t="s">
        <v>159</v>
      </c>
    </row>
    <row r="347" spans="2:65" s="12" customFormat="1" ht="10.199999999999999">
      <c r="B347" s="147"/>
      <c r="D347" s="148" t="s">
        <v>167</v>
      </c>
      <c r="E347" s="149" t="s">
        <v>1</v>
      </c>
      <c r="F347" s="150" t="s">
        <v>561</v>
      </c>
      <c r="H347" s="151">
        <v>947.98500000000001</v>
      </c>
      <c r="I347" s="152"/>
      <c r="L347" s="147"/>
      <c r="M347" s="153"/>
      <c r="T347" s="154"/>
      <c r="AT347" s="149" t="s">
        <v>167</v>
      </c>
      <c r="AU347" s="149" t="s">
        <v>86</v>
      </c>
      <c r="AV347" s="12" t="s">
        <v>86</v>
      </c>
      <c r="AW347" s="12" t="s">
        <v>32</v>
      </c>
      <c r="AX347" s="12" t="s">
        <v>76</v>
      </c>
      <c r="AY347" s="149" t="s">
        <v>159</v>
      </c>
    </row>
    <row r="348" spans="2:65" s="12" customFormat="1" ht="10.199999999999999">
      <c r="B348" s="147"/>
      <c r="D348" s="148" t="s">
        <v>167</v>
      </c>
      <c r="E348" s="149" t="s">
        <v>1</v>
      </c>
      <c r="F348" s="150" t="s">
        <v>562</v>
      </c>
      <c r="H348" s="151">
        <v>274.41399999999999</v>
      </c>
      <c r="I348" s="152"/>
      <c r="L348" s="147"/>
      <c r="M348" s="153"/>
      <c r="T348" s="154"/>
      <c r="AT348" s="149" t="s">
        <v>167</v>
      </c>
      <c r="AU348" s="149" t="s">
        <v>86</v>
      </c>
      <c r="AV348" s="12" t="s">
        <v>86</v>
      </c>
      <c r="AW348" s="12" t="s">
        <v>32</v>
      </c>
      <c r="AX348" s="12" t="s">
        <v>76</v>
      </c>
      <c r="AY348" s="149" t="s">
        <v>159</v>
      </c>
    </row>
    <row r="349" spans="2:65" s="12" customFormat="1" ht="10.199999999999999">
      <c r="B349" s="147"/>
      <c r="D349" s="148" t="s">
        <v>167</v>
      </c>
      <c r="E349" s="149" t="s">
        <v>1</v>
      </c>
      <c r="F349" s="150" t="s">
        <v>563</v>
      </c>
      <c r="H349" s="151">
        <v>421.435</v>
      </c>
      <c r="I349" s="152"/>
      <c r="L349" s="147"/>
      <c r="M349" s="153"/>
      <c r="T349" s="154"/>
      <c r="AT349" s="149" t="s">
        <v>167</v>
      </c>
      <c r="AU349" s="149" t="s">
        <v>86</v>
      </c>
      <c r="AV349" s="12" t="s">
        <v>86</v>
      </c>
      <c r="AW349" s="12" t="s">
        <v>32</v>
      </c>
      <c r="AX349" s="12" t="s">
        <v>76</v>
      </c>
      <c r="AY349" s="149" t="s">
        <v>159</v>
      </c>
    </row>
    <row r="350" spans="2:65" s="12" customFormat="1" ht="10.199999999999999">
      <c r="B350" s="147"/>
      <c r="D350" s="148" t="s">
        <v>167</v>
      </c>
      <c r="E350" s="149" t="s">
        <v>1</v>
      </c>
      <c r="F350" s="150" t="s">
        <v>564</v>
      </c>
      <c r="H350" s="151">
        <v>379.00700000000001</v>
      </c>
      <c r="I350" s="152"/>
      <c r="L350" s="147"/>
      <c r="M350" s="153"/>
      <c r="T350" s="154"/>
      <c r="AT350" s="149" t="s">
        <v>167</v>
      </c>
      <c r="AU350" s="149" t="s">
        <v>86</v>
      </c>
      <c r="AV350" s="12" t="s">
        <v>86</v>
      </c>
      <c r="AW350" s="12" t="s">
        <v>32</v>
      </c>
      <c r="AX350" s="12" t="s">
        <v>76</v>
      </c>
      <c r="AY350" s="149" t="s">
        <v>159</v>
      </c>
    </row>
    <row r="351" spans="2:65" s="13" customFormat="1" ht="10.199999999999999">
      <c r="B351" s="155"/>
      <c r="D351" s="148" t="s">
        <v>167</v>
      </c>
      <c r="E351" s="156" t="s">
        <v>1</v>
      </c>
      <c r="F351" s="157" t="s">
        <v>236</v>
      </c>
      <c r="H351" s="158">
        <v>2090.8209999999999</v>
      </c>
      <c r="I351" s="159"/>
      <c r="L351" s="155"/>
      <c r="M351" s="160"/>
      <c r="T351" s="161"/>
      <c r="AT351" s="156" t="s">
        <v>167</v>
      </c>
      <c r="AU351" s="156" t="s">
        <v>86</v>
      </c>
      <c r="AV351" s="13" t="s">
        <v>165</v>
      </c>
      <c r="AW351" s="13" t="s">
        <v>32</v>
      </c>
      <c r="AX351" s="13" t="s">
        <v>84</v>
      </c>
      <c r="AY351" s="156" t="s">
        <v>159</v>
      </c>
    </row>
    <row r="352" spans="2:65" s="1" customFormat="1" ht="14.4" customHeight="1">
      <c r="B352" s="132"/>
      <c r="C352" s="133" t="s">
        <v>565</v>
      </c>
      <c r="D352" s="133" t="s">
        <v>161</v>
      </c>
      <c r="E352" s="134" t="s">
        <v>566</v>
      </c>
      <c r="F352" s="135" t="s">
        <v>567</v>
      </c>
      <c r="G352" s="136" t="s">
        <v>164</v>
      </c>
      <c r="H352" s="137">
        <v>40.575000000000003</v>
      </c>
      <c r="I352" s="138"/>
      <c r="J352" s="139">
        <f>ROUND(I352*H352,2)</f>
        <v>0</v>
      </c>
      <c r="K352" s="140"/>
      <c r="L352" s="31"/>
      <c r="M352" s="141" t="s">
        <v>1</v>
      </c>
      <c r="N352" s="142" t="s">
        <v>41</v>
      </c>
      <c r="P352" s="143">
        <f>O352*H352</f>
        <v>0</v>
      </c>
      <c r="Q352" s="143">
        <v>2.1000000000000001E-2</v>
      </c>
      <c r="R352" s="143">
        <f>Q352*H352</f>
        <v>0.85207500000000014</v>
      </c>
      <c r="S352" s="143">
        <v>0</v>
      </c>
      <c r="T352" s="144">
        <f>S352*H352</f>
        <v>0</v>
      </c>
      <c r="AR352" s="145" t="s">
        <v>165</v>
      </c>
      <c r="AT352" s="145" t="s">
        <v>161</v>
      </c>
      <c r="AU352" s="145" t="s">
        <v>86</v>
      </c>
      <c r="AY352" s="16" t="s">
        <v>159</v>
      </c>
      <c r="BE352" s="146">
        <f>IF(N352="základní",J352,0)</f>
        <v>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6" t="s">
        <v>84</v>
      </c>
      <c r="BK352" s="146">
        <f>ROUND(I352*H352,2)</f>
        <v>0</v>
      </c>
      <c r="BL352" s="16" t="s">
        <v>165</v>
      </c>
      <c r="BM352" s="145" t="s">
        <v>568</v>
      </c>
    </row>
    <row r="353" spans="2:65" s="12" customFormat="1" ht="10.199999999999999">
      <c r="B353" s="147"/>
      <c r="D353" s="148" t="s">
        <v>167</v>
      </c>
      <c r="E353" s="149" t="s">
        <v>1</v>
      </c>
      <c r="F353" s="150" t="s">
        <v>526</v>
      </c>
      <c r="H353" s="151">
        <v>40.575000000000003</v>
      </c>
      <c r="I353" s="152"/>
      <c r="L353" s="147"/>
      <c r="M353" s="153"/>
      <c r="T353" s="154"/>
      <c r="AT353" s="149" t="s">
        <v>167</v>
      </c>
      <c r="AU353" s="149" t="s">
        <v>86</v>
      </c>
      <c r="AV353" s="12" t="s">
        <v>86</v>
      </c>
      <c r="AW353" s="12" t="s">
        <v>32</v>
      </c>
      <c r="AX353" s="12" t="s">
        <v>84</v>
      </c>
      <c r="AY353" s="149" t="s">
        <v>159</v>
      </c>
    </row>
    <row r="354" spans="2:65" s="1" customFormat="1" ht="14.4" customHeight="1">
      <c r="B354" s="132"/>
      <c r="C354" s="133" t="s">
        <v>569</v>
      </c>
      <c r="D354" s="133" t="s">
        <v>161</v>
      </c>
      <c r="E354" s="134" t="s">
        <v>570</v>
      </c>
      <c r="F354" s="135" t="s">
        <v>571</v>
      </c>
      <c r="G354" s="136" t="s">
        <v>164</v>
      </c>
      <c r="H354" s="137">
        <v>40.575000000000003</v>
      </c>
      <c r="I354" s="138"/>
      <c r="J354" s="139">
        <f>ROUND(I354*H354,2)</f>
        <v>0</v>
      </c>
      <c r="K354" s="140"/>
      <c r="L354" s="31"/>
      <c r="M354" s="141" t="s">
        <v>1</v>
      </c>
      <c r="N354" s="142" t="s">
        <v>41</v>
      </c>
      <c r="P354" s="143">
        <f>O354*H354</f>
        <v>0</v>
      </c>
      <c r="Q354" s="143">
        <v>4.0000000000000001E-3</v>
      </c>
      <c r="R354" s="143">
        <f>Q354*H354</f>
        <v>0.16230000000000003</v>
      </c>
      <c r="S354" s="143">
        <v>0</v>
      </c>
      <c r="T354" s="144">
        <f>S354*H354</f>
        <v>0</v>
      </c>
      <c r="AR354" s="145" t="s">
        <v>165</v>
      </c>
      <c r="AT354" s="145" t="s">
        <v>161</v>
      </c>
      <c r="AU354" s="145" t="s">
        <v>86</v>
      </c>
      <c r="AY354" s="16" t="s">
        <v>159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6" t="s">
        <v>84</v>
      </c>
      <c r="BK354" s="146">
        <f>ROUND(I354*H354,2)</f>
        <v>0</v>
      </c>
      <c r="BL354" s="16" t="s">
        <v>165</v>
      </c>
      <c r="BM354" s="145" t="s">
        <v>572</v>
      </c>
    </row>
    <row r="355" spans="2:65" s="12" customFormat="1" ht="10.199999999999999">
      <c r="B355" s="147"/>
      <c r="D355" s="148" t="s">
        <v>167</v>
      </c>
      <c r="E355" s="149" t="s">
        <v>1</v>
      </c>
      <c r="F355" s="150" t="s">
        <v>526</v>
      </c>
      <c r="H355" s="151">
        <v>40.575000000000003</v>
      </c>
      <c r="I355" s="152"/>
      <c r="L355" s="147"/>
      <c r="M355" s="153"/>
      <c r="T355" s="154"/>
      <c r="AT355" s="149" t="s">
        <v>167</v>
      </c>
      <c r="AU355" s="149" t="s">
        <v>86</v>
      </c>
      <c r="AV355" s="12" t="s">
        <v>86</v>
      </c>
      <c r="AW355" s="12" t="s">
        <v>32</v>
      </c>
      <c r="AX355" s="12" t="s">
        <v>84</v>
      </c>
      <c r="AY355" s="149" t="s">
        <v>159</v>
      </c>
    </row>
    <row r="356" spans="2:65" s="1" customFormat="1" ht="14.4" customHeight="1">
      <c r="B356" s="132"/>
      <c r="C356" s="133" t="s">
        <v>573</v>
      </c>
      <c r="D356" s="133" t="s">
        <v>161</v>
      </c>
      <c r="E356" s="134" t="s">
        <v>574</v>
      </c>
      <c r="F356" s="135" t="s">
        <v>575</v>
      </c>
      <c r="G356" s="136" t="s">
        <v>164</v>
      </c>
      <c r="H356" s="137">
        <v>1.8</v>
      </c>
      <c r="I356" s="138"/>
      <c r="J356" s="139">
        <f>ROUND(I356*H356,2)</f>
        <v>0</v>
      </c>
      <c r="K356" s="140"/>
      <c r="L356" s="31"/>
      <c r="M356" s="141" t="s">
        <v>1</v>
      </c>
      <c r="N356" s="142" t="s">
        <v>41</v>
      </c>
      <c r="P356" s="143">
        <f>O356*H356</f>
        <v>0</v>
      </c>
      <c r="Q356" s="143">
        <v>2.1000000000000001E-2</v>
      </c>
      <c r="R356" s="143">
        <f>Q356*H356</f>
        <v>3.78E-2</v>
      </c>
      <c r="S356" s="143">
        <v>0</v>
      </c>
      <c r="T356" s="144">
        <f>S356*H356</f>
        <v>0</v>
      </c>
      <c r="AR356" s="145" t="s">
        <v>165</v>
      </c>
      <c r="AT356" s="145" t="s">
        <v>161</v>
      </c>
      <c r="AU356" s="145" t="s">
        <v>86</v>
      </c>
      <c r="AY356" s="16" t="s">
        <v>159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6" t="s">
        <v>84</v>
      </c>
      <c r="BK356" s="146">
        <f>ROUND(I356*H356,2)</f>
        <v>0</v>
      </c>
      <c r="BL356" s="16" t="s">
        <v>165</v>
      </c>
      <c r="BM356" s="145" t="s">
        <v>576</v>
      </c>
    </row>
    <row r="357" spans="2:65" s="12" customFormat="1" ht="10.199999999999999">
      <c r="B357" s="147"/>
      <c r="D357" s="148" t="s">
        <v>167</v>
      </c>
      <c r="E357" s="149" t="s">
        <v>1</v>
      </c>
      <c r="F357" s="150" t="s">
        <v>577</v>
      </c>
      <c r="H357" s="151">
        <v>1.8</v>
      </c>
      <c r="I357" s="152"/>
      <c r="L357" s="147"/>
      <c r="M357" s="153"/>
      <c r="T357" s="154"/>
      <c r="AT357" s="149" t="s">
        <v>167</v>
      </c>
      <c r="AU357" s="149" t="s">
        <v>86</v>
      </c>
      <c r="AV357" s="12" t="s">
        <v>86</v>
      </c>
      <c r="AW357" s="12" t="s">
        <v>32</v>
      </c>
      <c r="AX357" s="12" t="s">
        <v>84</v>
      </c>
      <c r="AY357" s="149" t="s">
        <v>159</v>
      </c>
    </row>
    <row r="358" spans="2:65" s="1" customFormat="1" ht="14.4" customHeight="1">
      <c r="B358" s="132"/>
      <c r="C358" s="133" t="s">
        <v>578</v>
      </c>
      <c r="D358" s="133" t="s">
        <v>161</v>
      </c>
      <c r="E358" s="134" t="s">
        <v>579</v>
      </c>
      <c r="F358" s="135" t="s">
        <v>580</v>
      </c>
      <c r="G358" s="136" t="s">
        <v>164</v>
      </c>
      <c r="H358" s="137">
        <v>1400</v>
      </c>
      <c r="I358" s="138"/>
      <c r="J358" s="139">
        <f>ROUND(I358*H358,2)</f>
        <v>0</v>
      </c>
      <c r="K358" s="140"/>
      <c r="L358" s="31"/>
      <c r="M358" s="141" t="s">
        <v>1</v>
      </c>
      <c r="N358" s="142" t="s">
        <v>41</v>
      </c>
      <c r="P358" s="143">
        <f>O358*H358</f>
        <v>0</v>
      </c>
      <c r="Q358" s="143">
        <v>6.0000000000000002E-5</v>
      </c>
      <c r="R358" s="143">
        <f>Q358*H358</f>
        <v>8.4000000000000005E-2</v>
      </c>
      <c r="S358" s="143">
        <v>6.0000000000000002E-5</v>
      </c>
      <c r="T358" s="144">
        <f>S358*H358</f>
        <v>8.4000000000000005E-2</v>
      </c>
      <c r="AR358" s="145" t="s">
        <v>165</v>
      </c>
      <c r="AT358" s="145" t="s">
        <v>161</v>
      </c>
      <c r="AU358" s="145" t="s">
        <v>86</v>
      </c>
      <c r="AY358" s="16" t="s">
        <v>159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6" t="s">
        <v>84</v>
      </c>
      <c r="BK358" s="146">
        <f>ROUND(I358*H358,2)</f>
        <v>0</v>
      </c>
      <c r="BL358" s="16" t="s">
        <v>165</v>
      </c>
      <c r="BM358" s="145" t="s">
        <v>581</v>
      </c>
    </row>
    <row r="359" spans="2:65" s="12" customFormat="1" ht="10.199999999999999">
      <c r="B359" s="147"/>
      <c r="D359" s="148" t="s">
        <v>167</v>
      </c>
      <c r="E359" s="149" t="s">
        <v>1</v>
      </c>
      <c r="F359" s="150" t="s">
        <v>582</v>
      </c>
      <c r="H359" s="151">
        <v>450</v>
      </c>
      <c r="I359" s="152"/>
      <c r="L359" s="147"/>
      <c r="M359" s="153"/>
      <c r="T359" s="154"/>
      <c r="AT359" s="149" t="s">
        <v>167</v>
      </c>
      <c r="AU359" s="149" t="s">
        <v>86</v>
      </c>
      <c r="AV359" s="12" t="s">
        <v>86</v>
      </c>
      <c r="AW359" s="12" t="s">
        <v>32</v>
      </c>
      <c r="AX359" s="12" t="s">
        <v>76</v>
      </c>
      <c r="AY359" s="149" t="s">
        <v>159</v>
      </c>
    </row>
    <row r="360" spans="2:65" s="12" customFormat="1" ht="10.199999999999999">
      <c r="B360" s="147"/>
      <c r="D360" s="148" t="s">
        <v>167</v>
      </c>
      <c r="E360" s="149" t="s">
        <v>1</v>
      </c>
      <c r="F360" s="150" t="s">
        <v>583</v>
      </c>
      <c r="H360" s="151">
        <v>250</v>
      </c>
      <c r="I360" s="152"/>
      <c r="L360" s="147"/>
      <c r="M360" s="153"/>
      <c r="T360" s="154"/>
      <c r="AT360" s="149" t="s">
        <v>167</v>
      </c>
      <c r="AU360" s="149" t="s">
        <v>86</v>
      </c>
      <c r="AV360" s="12" t="s">
        <v>86</v>
      </c>
      <c r="AW360" s="12" t="s">
        <v>32</v>
      </c>
      <c r="AX360" s="12" t="s">
        <v>76</v>
      </c>
      <c r="AY360" s="149" t="s">
        <v>159</v>
      </c>
    </row>
    <row r="361" spans="2:65" s="12" customFormat="1" ht="10.199999999999999">
      <c r="B361" s="147"/>
      <c r="D361" s="148" t="s">
        <v>167</v>
      </c>
      <c r="E361" s="149" t="s">
        <v>1</v>
      </c>
      <c r="F361" s="150" t="s">
        <v>584</v>
      </c>
      <c r="H361" s="151">
        <v>350</v>
      </c>
      <c r="I361" s="152"/>
      <c r="L361" s="147"/>
      <c r="M361" s="153"/>
      <c r="T361" s="154"/>
      <c r="AT361" s="149" t="s">
        <v>167</v>
      </c>
      <c r="AU361" s="149" t="s">
        <v>86</v>
      </c>
      <c r="AV361" s="12" t="s">
        <v>86</v>
      </c>
      <c r="AW361" s="12" t="s">
        <v>32</v>
      </c>
      <c r="AX361" s="12" t="s">
        <v>76</v>
      </c>
      <c r="AY361" s="149" t="s">
        <v>159</v>
      </c>
    </row>
    <row r="362" spans="2:65" s="12" customFormat="1" ht="10.199999999999999">
      <c r="B362" s="147"/>
      <c r="D362" s="148" t="s">
        <v>167</v>
      </c>
      <c r="E362" s="149" t="s">
        <v>1</v>
      </c>
      <c r="F362" s="150" t="s">
        <v>585</v>
      </c>
      <c r="H362" s="151">
        <v>350</v>
      </c>
      <c r="I362" s="152"/>
      <c r="L362" s="147"/>
      <c r="M362" s="153"/>
      <c r="T362" s="154"/>
      <c r="AT362" s="149" t="s">
        <v>167</v>
      </c>
      <c r="AU362" s="149" t="s">
        <v>86</v>
      </c>
      <c r="AV362" s="12" t="s">
        <v>86</v>
      </c>
      <c r="AW362" s="12" t="s">
        <v>32</v>
      </c>
      <c r="AX362" s="12" t="s">
        <v>76</v>
      </c>
      <c r="AY362" s="149" t="s">
        <v>159</v>
      </c>
    </row>
    <row r="363" spans="2:65" s="13" customFormat="1" ht="10.199999999999999">
      <c r="B363" s="155"/>
      <c r="D363" s="148" t="s">
        <v>167</v>
      </c>
      <c r="E363" s="156" t="s">
        <v>1</v>
      </c>
      <c r="F363" s="157" t="s">
        <v>236</v>
      </c>
      <c r="H363" s="158">
        <v>1400</v>
      </c>
      <c r="I363" s="159"/>
      <c r="L363" s="155"/>
      <c r="M363" s="160"/>
      <c r="T363" s="161"/>
      <c r="AT363" s="156" t="s">
        <v>167</v>
      </c>
      <c r="AU363" s="156" t="s">
        <v>86</v>
      </c>
      <c r="AV363" s="13" t="s">
        <v>165</v>
      </c>
      <c r="AW363" s="13" t="s">
        <v>32</v>
      </c>
      <c r="AX363" s="13" t="s">
        <v>84</v>
      </c>
      <c r="AY363" s="156" t="s">
        <v>159</v>
      </c>
    </row>
    <row r="364" spans="2:65" s="1" customFormat="1" ht="14.4" customHeight="1">
      <c r="B364" s="132"/>
      <c r="C364" s="133" t="s">
        <v>586</v>
      </c>
      <c r="D364" s="133" t="s">
        <v>161</v>
      </c>
      <c r="E364" s="134" t="s">
        <v>587</v>
      </c>
      <c r="F364" s="135" t="s">
        <v>588</v>
      </c>
      <c r="G364" s="136" t="s">
        <v>164</v>
      </c>
      <c r="H364" s="137">
        <v>475</v>
      </c>
      <c r="I364" s="138"/>
      <c r="J364" s="139">
        <f>ROUND(I364*H364,2)</f>
        <v>0</v>
      </c>
      <c r="K364" s="140"/>
      <c r="L364" s="31"/>
      <c r="M364" s="141" t="s">
        <v>1</v>
      </c>
      <c r="N364" s="142" t="s">
        <v>41</v>
      </c>
      <c r="P364" s="143">
        <f>O364*H364</f>
        <v>0</v>
      </c>
      <c r="Q364" s="143">
        <v>1.1E-4</v>
      </c>
      <c r="R364" s="143">
        <f>Q364*H364</f>
        <v>5.2250000000000005E-2</v>
      </c>
      <c r="S364" s="143">
        <v>6.0000000000000002E-5</v>
      </c>
      <c r="T364" s="144">
        <f>S364*H364</f>
        <v>2.8500000000000001E-2</v>
      </c>
      <c r="AR364" s="145" t="s">
        <v>165</v>
      </c>
      <c r="AT364" s="145" t="s">
        <v>161</v>
      </c>
      <c r="AU364" s="145" t="s">
        <v>86</v>
      </c>
      <c r="AY364" s="16" t="s">
        <v>159</v>
      </c>
      <c r="BE364" s="146">
        <f>IF(N364="základní",J364,0)</f>
        <v>0</v>
      </c>
      <c r="BF364" s="146">
        <f>IF(N364="snížená",J364,0)</f>
        <v>0</v>
      </c>
      <c r="BG364" s="146">
        <f>IF(N364="zákl. přenesená",J364,0)</f>
        <v>0</v>
      </c>
      <c r="BH364" s="146">
        <f>IF(N364="sníž. přenesená",J364,0)</f>
        <v>0</v>
      </c>
      <c r="BI364" s="146">
        <f>IF(N364="nulová",J364,0)</f>
        <v>0</v>
      </c>
      <c r="BJ364" s="16" t="s">
        <v>84</v>
      </c>
      <c r="BK364" s="146">
        <f>ROUND(I364*H364,2)</f>
        <v>0</v>
      </c>
      <c r="BL364" s="16" t="s">
        <v>165</v>
      </c>
      <c r="BM364" s="145" t="s">
        <v>589</v>
      </c>
    </row>
    <row r="365" spans="2:65" s="12" customFormat="1" ht="10.199999999999999">
      <c r="B365" s="147"/>
      <c r="D365" s="148" t="s">
        <v>167</v>
      </c>
      <c r="E365" s="149" t="s">
        <v>1</v>
      </c>
      <c r="F365" s="150" t="s">
        <v>590</v>
      </c>
      <c r="H365" s="151">
        <v>250</v>
      </c>
      <c r="I365" s="152"/>
      <c r="L365" s="147"/>
      <c r="M365" s="153"/>
      <c r="T365" s="154"/>
      <c r="AT365" s="149" t="s">
        <v>167</v>
      </c>
      <c r="AU365" s="149" t="s">
        <v>86</v>
      </c>
      <c r="AV365" s="12" t="s">
        <v>86</v>
      </c>
      <c r="AW365" s="12" t="s">
        <v>32</v>
      </c>
      <c r="AX365" s="12" t="s">
        <v>76</v>
      </c>
      <c r="AY365" s="149" t="s">
        <v>159</v>
      </c>
    </row>
    <row r="366" spans="2:65" s="12" customFormat="1" ht="10.199999999999999">
      <c r="B366" s="147"/>
      <c r="D366" s="148" t="s">
        <v>167</v>
      </c>
      <c r="E366" s="149" t="s">
        <v>1</v>
      </c>
      <c r="F366" s="150" t="s">
        <v>591</v>
      </c>
      <c r="H366" s="151">
        <v>225</v>
      </c>
      <c r="I366" s="152"/>
      <c r="L366" s="147"/>
      <c r="M366" s="153"/>
      <c r="T366" s="154"/>
      <c r="AT366" s="149" t="s">
        <v>167</v>
      </c>
      <c r="AU366" s="149" t="s">
        <v>86</v>
      </c>
      <c r="AV366" s="12" t="s">
        <v>86</v>
      </c>
      <c r="AW366" s="12" t="s">
        <v>32</v>
      </c>
      <c r="AX366" s="12" t="s">
        <v>76</v>
      </c>
      <c r="AY366" s="149" t="s">
        <v>159</v>
      </c>
    </row>
    <row r="367" spans="2:65" s="13" customFormat="1" ht="10.199999999999999">
      <c r="B367" s="155"/>
      <c r="D367" s="148" t="s">
        <v>167</v>
      </c>
      <c r="E367" s="156" t="s">
        <v>1</v>
      </c>
      <c r="F367" s="157" t="s">
        <v>236</v>
      </c>
      <c r="H367" s="158">
        <v>475</v>
      </c>
      <c r="I367" s="159"/>
      <c r="L367" s="155"/>
      <c r="M367" s="160"/>
      <c r="T367" s="161"/>
      <c r="AT367" s="156" t="s">
        <v>167</v>
      </c>
      <c r="AU367" s="156" t="s">
        <v>86</v>
      </c>
      <c r="AV367" s="13" t="s">
        <v>165</v>
      </c>
      <c r="AW367" s="13" t="s">
        <v>32</v>
      </c>
      <c r="AX367" s="13" t="s">
        <v>84</v>
      </c>
      <c r="AY367" s="156" t="s">
        <v>159</v>
      </c>
    </row>
    <row r="368" spans="2:65" s="1" customFormat="1" ht="14.4" customHeight="1">
      <c r="B368" s="132"/>
      <c r="C368" s="133" t="s">
        <v>592</v>
      </c>
      <c r="D368" s="133" t="s">
        <v>161</v>
      </c>
      <c r="E368" s="134" t="s">
        <v>593</v>
      </c>
      <c r="F368" s="135" t="s">
        <v>594</v>
      </c>
      <c r="G368" s="136" t="s">
        <v>164</v>
      </c>
      <c r="H368" s="137">
        <v>156.31</v>
      </c>
      <c r="I368" s="138"/>
      <c r="J368" s="139">
        <f>ROUND(I368*H368,2)</f>
        <v>0</v>
      </c>
      <c r="K368" s="140"/>
      <c r="L368" s="31"/>
      <c r="M368" s="141" t="s">
        <v>1</v>
      </c>
      <c r="N368" s="142" t="s">
        <v>41</v>
      </c>
      <c r="P368" s="143">
        <f>O368*H368</f>
        <v>0</v>
      </c>
      <c r="Q368" s="143">
        <v>4.3800000000000002E-3</v>
      </c>
      <c r="R368" s="143">
        <f>Q368*H368</f>
        <v>0.68463780000000007</v>
      </c>
      <c r="S368" s="143">
        <v>0</v>
      </c>
      <c r="T368" s="144">
        <f>S368*H368</f>
        <v>0</v>
      </c>
      <c r="AR368" s="145" t="s">
        <v>165</v>
      </c>
      <c r="AT368" s="145" t="s">
        <v>161</v>
      </c>
      <c r="AU368" s="145" t="s">
        <v>86</v>
      </c>
      <c r="AY368" s="16" t="s">
        <v>159</v>
      </c>
      <c r="BE368" s="146">
        <f>IF(N368="základní",J368,0)</f>
        <v>0</v>
      </c>
      <c r="BF368" s="146">
        <f>IF(N368="snížená",J368,0)</f>
        <v>0</v>
      </c>
      <c r="BG368" s="146">
        <f>IF(N368="zákl. přenesená",J368,0)</f>
        <v>0</v>
      </c>
      <c r="BH368" s="146">
        <f>IF(N368="sníž. přenesená",J368,0)</f>
        <v>0</v>
      </c>
      <c r="BI368" s="146">
        <f>IF(N368="nulová",J368,0)</f>
        <v>0</v>
      </c>
      <c r="BJ368" s="16" t="s">
        <v>84</v>
      </c>
      <c r="BK368" s="146">
        <f>ROUND(I368*H368,2)</f>
        <v>0</v>
      </c>
      <c r="BL368" s="16" t="s">
        <v>165</v>
      </c>
      <c r="BM368" s="145" t="s">
        <v>595</v>
      </c>
    </row>
    <row r="369" spans="2:65" s="12" customFormat="1" ht="10.199999999999999">
      <c r="B369" s="147"/>
      <c r="D369" s="148" t="s">
        <v>167</v>
      </c>
      <c r="E369" s="149" t="s">
        <v>1</v>
      </c>
      <c r="F369" s="150" t="s">
        <v>596</v>
      </c>
      <c r="H369" s="151">
        <v>2.61</v>
      </c>
      <c r="I369" s="152"/>
      <c r="L369" s="147"/>
      <c r="M369" s="153"/>
      <c r="T369" s="154"/>
      <c r="AT369" s="149" t="s">
        <v>167</v>
      </c>
      <c r="AU369" s="149" t="s">
        <v>86</v>
      </c>
      <c r="AV369" s="12" t="s">
        <v>86</v>
      </c>
      <c r="AW369" s="12" t="s">
        <v>32</v>
      </c>
      <c r="AX369" s="12" t="s">
        <v>76</v>
      </c>
      <c r="AY369" s="149" t="s">
        <v>159</v>
      </c>
    </row>
    <row r="370" spans="2:65" s="12" customFormat="1" ht="10.199999999999999">
      <c r="B370" s="147"/>
      <c r="D370" s="148" t="s">
        <v>167</v>
      </c>
      <c r="E370" s="149" t="s">
        <v>1</v>
      </c>
      <c r="F370" s="150" t="s">
        <v>597</v>
      </c>
      <c r="H370" s="151">
        <v>28.9</v>
      </c>
      <c r="I370" s="152"/>
      <c r="L370" s="147"/>
      <c r="M370" s="153"/>
      <c r="T370" s="154"/>
      <c r="AT370" s="149" t="s">
        <v>167</v>
      </c>
      <c r="AU370" s="149" t="s">
        <v>86</v>
      </c>
      <c r="AV370" s="12" t="s">
        <v>86</v>
      </c>
      <c r="AW370" s="12" t="s">
        <v>32</v>
      </c>
      <c r="AX370" s="12" t="s">
        <v>76</v>
      </c>
      <c r="AY370" s="149" t="s">
        <v>159</v>
      </c>
    </row>
    <row r="371" spans="2:65" s="12" customFormat="1" ht="10.199999999999999">
      <c r="B371" s="147"/>
      <c r="D371" s="148" t="s">
        <v>167</v>
      </c>
      <c r="E371" s="149" t="s">
        <v>1</v>
      </c>
      <c r="F371" s="150" t="s">
        <v>598</v>
      </c>
      <c r="H371" s="151">
        <v>124.8</v>
      </c>
      <c r="I371" s="152"/>
      <c r="L371" s="147"/>
      <c r="M371" s="153"/>
      <c r="T371" s="154"/>
      <c r="AT371" s="149" t="s">
        <v>167</v>
      </c>
      <c r="AU371" s="149" t="s">
        <v>86</v>
      </c>
      <c r="AV371" s="12" t="s">
        <v>86</v>
      </c>
      <c r="AW371" s="12" t="s">
        <v>32</v>
      </c>
      <c r="AX371" s="12" t="s">
        <v>76</v>
      </c>
      <c r="AY371" s="149" t="s">
        <v>159</v>
      </c>
    </row>
    <row r="372" spans="2:65" s="13" customFormat="1" ht="10.199999999999999">
      <c r="B372" s="155"/>
      <c r="D372" s="148" t="s">
        <v>167</v>
      </c>
      <c r="E372" s="156" t="s">
        <v>1</v>
      </c>
      <c r="F372" s="157" t="s">
        <v>236</v>
      </c>
      <c r="H372" s="158">
        <v>156.31</v>
      </c>
      <c r="I372" s="159"/>
      <c r="L372" s="155"/>
      <c r="M372" s="160"/>
      <c r="T372" s="161"/>
      <c r="AT372" s="156" t="s">
        <v>167</v>
      </c>
      <c r="AU372" s="156" t="s">
        <v>86</v>
      </c>
      <c r="AV372" s="13" t="s">
        <v>165</v>
      </c>
      <c r="AW372" s="13" t="s">
        <v>32</v>
      </c>
      <c r="AX372" s="13" t="s">
        <v>84</v>
      </c>
      <c r="AY372" s="156" t="s">
        <v>159</v>
      </c>
    </row>
    <row r="373" spans="2:65" s="1" customFormat="1" ht="14.4" customHeight="1">
      <c r="B373" s="132"/>
      <c r="C373" s="133" t="s">
        <v>599</v>
      </c>
      <c r="D373" s="133" t="s">
        <v>161</v>
      </c>
      <c r="E373" s="134" t="s">
        <v>600</v>
      </c>
      <c r="F373" s="135" t="s">
        <v>601</v>
      </c>
      <c r="G373" s="136" t="s">
        <v>164</v>
      </c>
      <c r="H373" s="137">
        <v>28.9</v>
      </c>
      <c r="I373" s="138"/>
      <c r="J373" s="139">
        <f>ROUND(I373*H373,2)</f>
        <v>0</v>
      </c>
      <c r="K373" s="140"/>
      <c r="L373" s="31"/>
      <c r="M373" s="141" t="s">
        <v>1</v>
      </c>
      <c r="N373" s="142" t="s">
        <v>41</v>
      </c>
      <c r="P373" s="143">
        <f>O373*H373</f>
        <v>0</v>
      </c>
      <c r="Q373" s="143">
        <v>1.8000000000000001E-4</v>
      </c>
      <c r="R373" s="143">
        <f>Q373*H373</f>
        <v>5.202E-3</v>
      </c>
      <c r="S373" s="143">
        <v>0</v>
      </c>
      <c r="T373" s="144">
        <f>S373*H373</f>
        <v>0</v>
      </c>
      <c r="AR373" s="145" t="s">
        <v>165</v>
      </c>
      <c r="AT373" s="145" t="s">
        <v>161</v>
      </c>
      <c r="AU373" s="145" t="s">
        <v>86</v>
      </c>
      <c r="AY373" s="16" t="s">
        <v>159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6" t="s">
        <v>84</v>
      </c>
      <c r="BK373" s="146">
        <f>ROUND(I373*H373,2)</f>
        <v>0</v>
      </c>
      <c r="BL373" s="16" t="s">
        <v>165</v>
      </c>
      <c r="BM373" s="145" t="s">
        <v>602</v>
      </c>
    </row>
    <row r="374" spans="2:65" s="12" customFormat="1" ht="10.199999999999999">
      <c r="B374" s="147"/>
      <c r="D374" s="148" t="s">
        <v>167</v>
      </c>
      <c r="E374" s="149" t="s">
        <v>1</v>
      </c>
      <c r="F374" s="150" t="s">
        <v>597</v>
      </c>
      <c r="H374" s="151">
        <v>28.9</v>
      </c>
      <c r="I374" s="152"/>
      <c r="L374" s="147"/>
      <c r="M374" s="153"/>
      <c r="T374" s="154"/>
      <c r="AT374" s="149" t="s">
        <v>167</v>
      </c>
      <c r="AU374" s="149" t="s">
        <v>86</v>
      </c>
      <c r="AV374" s="12" t="s">
        <v>86</v>
      </c>
      <c r="AW374" s="12" t="s">
        <v>32</v>
      </c>
      <c r="AX374" s="12" t="s">
        <v>84</v>
      </c>
      <c r="AY374" s="149" t="s">
        <v>159</v>
      </c>
    </row>
    <row r="375" spans="2:65" s="1" customFormat="1" ht="14.4" customHeight="1">
      <c r="B375" s="132"/>
      <c r="C375" s="133" t="s">
        <v>603</v>
      </c>
      <c r="D375" s="133" t="s">
        <v>161</v>
      </c>
      <c r="E375" s="134" t="s">
        <v>604</v>
      </c>
      <c r="F375" s="135" t="s">
        <v>605</v>
      </c>
      <c r="G375" s="136" t="s">
        <v>164</v>
      </c>
      <c r="H375" s="137">
        <v>193.47499999999999</v>
      </c>
      <c r="I375" s="138"/>
      <c r="J375" s="139">
        <f>ROUND(I375*H375,2)</f>
        <v>0</v>
      </c>
      <c r="K375" s="140"/>
      <c r="L375" s="31"/>
      <c r="M375" s="141" t="s">
        <v>1</v>
      </c>
      <c r="N375" s="142" t="s">
        <v>41</v>
      </c>
      <c r="P375" s="143">
        <f>O375*H375</f>
        <v>0</v>
      </c>
      <c r="Q375" s="143">
        <v>1.3999999999999999E-4</v>
      </c>
      <c r="R375" s="143">
        <f>Q375*H375</f>
        <v>2.7086499999999996E-2</v>
      </c>
      <c r="S375" s="143">
        <v>0</v>
      </c>
      <c r="T375" s="144">
        <f>S375*H375</f>
        <v>0</v>
      </c>
      <c r="AR375" s="145" t="s">
        <v>165</v>
      </c>
      <c r="AT375" s="145" t="s">
        <v>161</v>
      </c>
      <c r="AU375" s="145" t="s">
        <v>86</v>
      </c>
      <c r="AY375" s="16" t="s">
        <v>159</v>
      </c>
      <c r="BE375" s="146">
        <f>IF(N375="základní",J375,0)</f>
        <v>0</v>
      </c>
      <c r="BF375" s="146">
        <f>IF(N375="snížená",J375,0)</f>
        <v>0</v>
      </c>
      <c r="BG375" s="146">
        <f>IF(N375="zákl. přenesená",J375,0)</f>
        <v>0</v>
      </c>
      <c r="BH375" s="146">
        <f>IF(N375="sníž. přenesená",J375,0)</f>
        <v>0</v>
      </c>
      <c r="BI375" s="146">
        <f>IF(N375="nulová",J375,0)</f>
        <v>0</v>
      </c>
      <c r="BJ375" s="16" t="s">
        <v>84</v>
      </c>
      <c r="BK375" s="146">
        <f>ROUND(I375*H375,2)</f>
        <v>0</v>
      </c>
      <c r="BL375" s="16" t="s">
        <v>165</v>
      </c>
      <c r="BM375" s="145" t="s">
        <v>606</v>
      </c>
    </row>
    <row r="376" spans="2:65" s="12" customFormat="1" ht="10.199999999999999">
      <c r="B376" s="147"/>
      <c r="D376" s="148" t="s">
        <v>167</v>
      </c>
      <c r="E376" s="149" t="s">
        <v>1</v>
      </c>
      <c r="F376" s="150" t="s">
        <v>607</v>
      </c>
      <c r="H376" s="151">
        <v>64.099999999999994</v>
      </c>
      <c r="I376" s="152"/>
      <c r="L376" s="147"/>
      <c r="M376" s="153"/>
      <c r="T376" s="154"/>
      <c r="AT376" s="149" t="s">
        <v>167</v>
      </c>
      <c r="AU376" s="149" t="s">
        <v>86</v>
      </c>
      <c r="AV376" s="12" t="s">
        <v>86</v>
      </c>
      <c r="AW376" s="12" t="s">
        <v>32</v>
      </c>
      <c r="AX376" s="12" t="s">
        <v>76</v>
      </c>
      <c r="AY376" s="149" t="s">
        <v>159</v>
      </c>
    </row>
    <row r="377" spans="2:65" s="12" customFormat="1" ht="10.199999999999999">
      <c r="B377" s="147"/>
      <c r="D377" s="148" t="s">
        <v>167</v>
      </c>
      <c r="E377" s="149" t="s">
        <v>1</v>
      </c>
      <c r="F377" s="150" t="s">
        <v>608</v>
      </c>
      <c r="H377" s="151">
        <v>4.5750000000000002</v>
      </c>
      <c r="I377" s="152"/>
      <c r="L377" s="147"/>
      <c r="M377" s="153"/>
      <c r="T377" s="154"/>
      <c r="AT377" s="149" t="s">
        <v>167</v>
      </c>
      <c r="AU377" s="149" t="s">
        <v>86</v>
      </c>
      <c r="AV377" s="12" t="s">
        <v>86</v>
      </c>
      <c r="AW377" s="12" t="s">
        <v>32</v>
      </c>
      <c r="AX377" s="12" t="s">
        <v>76</v>
      </c>
      <c r="AY377" s="149" t="s">
        <v>159</v>
      </c>
    </row>
    <row r="378" spans="2:65" s="12" customFormat="1" ht="10.199999999999999">
      <c r="B378" s="147"/>
      <c r="D378" s="148" t="s">
        <v>167</v>
      </c>
      <c r="E378" s="149" t="s">
        <v>1</v>
      </c>
      <c r="F378" s="150" t="s">
        <v>598</v>
      </c>
      <c r="H378" s="151">
        <v>124.8</v>
      </c>
      <c r="I378" s="152"/>
      <c r="L378" s="147"/>
      <c r="M378" s="153"/>
      <c r="T378" s="154"/>
      <c r="AT378" s="149" t="s">
        <v>167</v>
      </c>
      <c r="AU378" s="149" t="s">
        <v>86</v>
      </c>
      <c r="AV378" s="12" t="s">
        <v>86</v>
      </c>
      <c r="AW378" s="12" t="s">
        <v>32</v>
      </c>
      <c r="AX378" s="12" t="s">
        <v>76</v>
      </c>
      <c r="AY378" s="149" t="s">
        <v>159</v>
      </c>
    </row>
    <row r="379" spans="2:65" s="13" customFormat="1" ht="10.199999999999999">
      <c r="B379" s="155"/>
      <c r="D379" s="148" t="s">
        <v>167</v>
      </c>
      <c r="E379" s="156" t="s">
        <v>1</v>
      </c>
      <c r="F379" s="157" t="s">
        <v>236</v>
      </c>
      <c r="H379" s="158">
        <v>193.47499999999999</v>
      </c>
      <c r="I379" s="159"/>
      <c r="L379" s="155"/>
      <c r="M379" s="160"/>
      <c r="T379" s="161"/>
      <c r="AT379" s="156" t="s">
        <v>167</v>
      </c>
      <c r="AU379" s="156" t="s">
        <v>86</v>
      </c>
      <c r="AV379" s="13" t="s">
        <v>165</v>
      </c>
      <c r="AW379" s="13" t="s">
        <v>32</v>
      </c>
      <c r="AX379" s="13" t="s">
        <v>84</v>
      </c>
      <c r="AY379" s="156" t="s">
        <v>159</v>
      </c>
    </row>
    <row r="380" spans="2:65" s="1" customFormat="1" ht="22.2" customHeight="1">
      <c r="B380" s="132"/>
      <c r="C380" s="133" t="s">
        <v>609</v>
      </c>
      <c r="D380" s="133" t="s">
        <v>161</v>
      </c>
      <c r="E380" s="134" t="s">
        <v>610</v>
      </c>
      <c r="F380" s="135" t="s">
        <v>611</v>
      </c>
      <c r="G380" s="136" t="s">
        <v>164</v>
      </c>
      <c r="H380" s="137">
        <v>4.5750000000000002</v>
      </c>
      <c r="I380" s="138"/>
      <c r="J380" s="139">
        <f>ROUND(I380*H380,2)</f>
        <v>0</v>
      </c>
      <c r="K380" s="140"/>
      <c r="L380" s="31"/>
      <c r="M380" s="141" t="s">
        <v>1</v>
      </c>
      <c r="N380" s="142" t="s">
        <v>41</v>
      </c>
      <c r="P380" s="143">
        <f>O380*H380</f>
        <v>0</v>
      </c>
      <c r="Q380" s="143">
        <v>8.6E-3</v>
      </c>
      <c r="R380" s="143">
        <f>Q380*H380</f>
        <v>3.9345000000000005E-2</v>
      </c>
      <c r="S380" s="143">
        <v>0</v>
      </c>
      <c r="T380" s="144">
        <f>S380*H380</f>
        <v>0</v>
      </c>
      <c r="AR380" s="145" t="s">
        <v>165</v>
      </c>
      <c r="AT380" s="145" t="s">
        <v>161</v>
      </c>
      <c r="AU380" s="145" t="s">
        <v>86</v>
      </c>
      <c r="AY380" s="16" t="s">
        <v>159</v>
      </c>
      <c r="BE380" s="146">
        <f>IF(N380="základní",J380,0)</f>
        <v>0</v>
      </c>
      <c r="BF380" s="146">
        <f>IF(N380="snížená",J380,0)</f>
        <v>0</v>
      </c>
      <c r="BG380" s="146">
        <f>IF(N380="zákl. přenesená",J380,0)</f>
        <v>0</v>
      </c>
      <c r="BH380" s="146">
        <f>IF(N380="sníž. přenesená",J380,0)</f>
        <v>0</v>
      </c>
      <c r="BI380" s="146">
        <f>IF(N380="nulová",J380,0)</f>
        <v>0</v>
      </c>
      <c r="BJ380" s="16" t="s">
        <v>84</v>
      </c>
      <c r="BK380" s="146">
        <f>ROUND(I380*H380,2)</f>
        <v>0</v>
      </c>
      <c r="BL380" s="16" t="s">
        <v>165</v>
      </c>
      <c r="BM380" s="145" t="s">
        <v>612</v>
      </c>
    </row>
    <row r="381" spans="2:65" s="12" customFormat="1" ht="10.199999999999999">
      <c r="B381" s="147"/>
      <c r="D381" s="148" t="s">
        <v>167</v>
      </c>
      <c r="E381" s="149" t="s">
        <v>1</v>
      </c>
      <c r="F381" s="150" t="s">
        <v>367</v>
      </c>
      <c r="H381" s="151">
        <v>4.5750000000000002</v>
      </c>
      <c r="I381" s="152"/>
      <c r="L381" s="147"/>
      <c r="M381" s="153"/>
      <c r="T381" s="154"/>
      <c r="AT381" s="149" t="s">
        <v>167</v>
      </c>
      <c r="AU381" s="149" t="s">
        <v>86</v>
      </c>
      <c r="AV381" s="12" t="s">
        <v>86</v>
      </c>
      <c r="AW381" s="12" t="s">
        <v>32</v>
      </c>
      <c r="AX381" s="12" t="s">
        <v>84</v>
      </c>
      <c r="AY381" s="149" t="s">
        <v>159</v>
      </c>
    </row>
    <row r="382" spans="2:65" s="1" customFormat="1" ht="14.4" customHeight="1">
      <c r="B382" s="132"/>
      <c r="C382" s="162" t="s">
        <v>613</v>
      </c>
      <c r="D382" s="162" t="s">
        <v>261</v>
      </c>
      <c r="E382" s="163" t="s">
        <v>614</v>
      </c>
      <c r="F382" s="164" t="s">
        <v>615</v>
      </c>
      <c r="G382" s="165" t="s">
        <v>164</v>
      </c>
      <c r="H382" s="166">
        <v>4.8040000000000003</v>
      </c>
      <c r="I382" s="167"/>
      <c r="J382" s="168">
        <f>ROUND(I382*H382,2)</f>
        <v>0</v>
      </c>
      <c r="K382" s="169"/>
      <c r="L382" s="170"/>
      <c r="M382" s="171" t="s">
        <v>1</v>
      </c>
      <c r="N382" s="172" t="s">
        <v>41</v>
      </c>
      <c r="P382" s="143">
        <f>O382*H382</f>
        <v>0</v>
      </c>
      <c r="Q382" s="143">
        <v>3.6800000000000001E-3</v>
      </c>
      <c r="R382" s="143">
        <f>Q382*H382</f>
        <v>1.7678720000000002E-2</v>
      </c>
      <c r="S382" s="143">
        <v>0</v>
      </c>
      <c r="T382" s="144">
        <f>S382*H382</f>
        <v>0</v>
      </c>
      <c r="AR382" s="145" t="s">
        <v>199</v>
      </c>
      <c r="AT382" s="145" t="s">
        <v>261</v>
      </c>
      <c r="AU382" s="145" t="s">
        <v>86</v>
      </c>
      <c r="AY382" s="16" t="s">
        <v>159</v>
      </c>
      <c r="BE382" s="146">
        <f>IF(N382="základní",J382,0)</f>
        <v>0</v>
      </c>
      <c r="BF382" s="146">
        <f>IF(N382="snížená",J382,0)</f>
        <v>0</v>
      </c>
      <c r="BG382" s="146">
        <f>IF(N382="zákl. přenesená",J382,0)</f>
        <v>0</v>
      </c>
      <c r="BH382" s="146">
        <f>IF(N382="sníž. přenesená",J382,0)</f>
        <v>0</v>
      </c>
      <c r="BI382" s="146">
        <f>IF(N382="nulová",J382,0)</f>
        <v>0</v>
      </c>
      <c r="BJ382" s="16" t="s">
        <v>84</v>
      </c>
      <c r="BK382" s="146">
        <f>ROUND(I382*H382,2)</f>
        <v>0</v>
      </c>
      <c r="BL382" s="16" t="s">
        <v>165</v>
      </c>
      <c r="BM382" s="145" t="s">
        <v>616</v>
      </c>
    </row>
    <row r="383" spans="2:65" s="12" customFormat="1" ht="10.199999999999999">
      <c r="B383" s="147"/>
      <c r="D383" s="148" t="s">
        <v>167</v>
      </c>
      <c r="F383" s="150" t="s">
        <v>617</v>
      </c>
      <c r="H383" s="151">
        <v>4.8040000000000003</v>
      </c>
      <c r="I383" s="152"/>
      <c r="L383" s="147"/>
      <c r="M383" s="153"/>
      <c r="T383" s="154"/>
      <c r="AT383" s="149" t="s">
        <v>167</v>
      </c>
      <c r="AU383" s="149" t="s">
        <v>86</v>
      </c>
      <c r="AV383" s="12" t="s">
        <v>86</v>
      </c>
      <c r="AW383" s="12" t="s">
        <v>3</v>
      </c>
      <c r="AX383" s="12" t="s">
        <v>84</v>
      </c>
      <c r="AY383" s="149" t="s">
        <v>159</v>
      </c>
    </row>
    <row r="384" spans="2:65" s="1" customFormat="1" ht="22.2" customHeight="1">
      <c r="B384" s="132"/>
      <c r="C384" s="133" t="s">
        <v>618</v>
      </c>
      <c r="D384" s="133" t="s">
        <v>161</v>
      </c>
      <c r="E384" s="134" t="s">
        <v>619</v>
      </c>
      <c r="F384" s="135" t="s">
        <v>620</v>
      </c>
      <c r="G384" s="136" t="s">
        <v>164</v>
      </c>
      <c r="H384" s="137">
        <v>61.49</v>
      </c>
      <c r="I384" s="138"/>
      <c r="J384" s="139">
        <f>ROUND(I384*H384,2)</f>
        <v>0</v>
      </c>
      <c r="K384" s="140"/>
      <c r="L384" s="31"/>
      <c r="M384" s="141" t="s">
        <v>1</v>
      </c>
      <c r="N384" s="142" t="s">
        <v>41</v>
      </c>
      <c r="P384" s="143">
        <f>O384*H384</f>
        <v>0</v>
      </c>
      <c r="Q384" s="143">
        <v>1.1599999999999999E-2</v>
      </c>
      <c r="R384" s="143">
        <f>Q384*H384</f>
        <v>0.71328400000000003</v>
      </c>
      <c r="S384" s="143">
        <v>0</v>
      </c>
      <c r="T384" s="144">
        <f>S384*H384</f>
        <v>0</v>
      </c>
      <c r="AR384" s="145" t="s">
        <v>165</v>
      </c>
      <c r="AT384" s="145" t="s">
        <v>161</v>
      </c>
      <c r="AU384" s="145" t="s">
        <v>86</v>
      </c>
      <c r="AY384" s="16" t="s">
        <v>159</v>
      </c>
      <c r="BE384" s="146">
        <f>IF(N384="základní",J384,0)</f>
        <v>0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6" t="s">
        <v>84</v>
      </c>
      <c r="BK384" s="146">
        <f>ROUND(I384*H384,2)</f>
        <v>0</v>
      </c>
      <c r="BL384" s="16" t="s">
        <v>165</v>
      </c>
      <c r="BM384" s="145" t="s">
        <v>621</v>
      </c>
    </row>
    <row r="385" spans="2:65" s="12" customFormat="1" ht="10.199999999999999">
      <c r="B385" s="147"/>
      <c r="D385" s="148" t="s">
        <v>167</v>
      </c>
      <c r="E385" s="149" t="s">
        <v>1</v>
      </c>
      <c r="F385" s="150" t="s">
        <v>622</v>
      </c>
      <c r="H385" s="151">
        <v>61.49</v>
      </c>
      <c r="I385" s="152"/>
      <c r="L385" s="147"/>
      <c r="M385" s="153"/>
      <c r="T385" s="154"/>
      <c r="AT385" s="149" t="s">
        <v>167</v>
      </c>
      <c r="AU385" s="149" t="s">
        <v>86</v>
      </c>
      <c r="AV385" s="12" t="s">
        <v>86</v>
      </c>
      <c r="AW385" s="12" t="s">
        <v>32</v>
      </c>
      <c r="AX385" s="12" t="s">
        <v>84</v>
      </c>
      <c r="AY385" s="149" t="s">
        <v>159</v>
      </c>
    </row>
    <row r="386" spans="2:65" s="1" customFormat="1" ht="14.4" customHeight="1">
      <c r="B386" s="132"/>
      <c r="C386" s="162" t="s">
        <v>623</v>
      </c>
      <c r="D386" s="162" t="s">
        <v>261</v>
      </c>
      <c r="E386" s="163" t="s">
        <v>624</v>
      </c>
      <c r="F386" s="164" t="s">
        <v>625</v>
      </c>
      <c r="G386" s="165" t="s">
        <v>164</v>
      </c>
      <c r="H386" s="166">
        <v>64.564999999999998</v>
      </c>
      <c r="I386" s="167"/>
      <c r="J386" s="168">
        <f>ROUND(I386*H386,2)</f>
        <v>0</v>
      </c>
      <c r="K386" s="169"/>
      <c r="L386" s="170"/>
      <c r="M386" s="171" t="s">
        <v>1</v>
      </c>
      <c r="N386" s="172" t="s">
        <v>41</v>
      </c>
      <c r="P386" s="143">
        <f>O386*H386</f>
        <v>0</v>
      </c>
      <c r="Q386" s="143">
        <v>2.5000000000000001E-2</v>
      </c>
      <c r="R386" s="143">
        <f>Q386*H386</f>
        <v>1.614125</v>
      </c>
      <c r="S386" s="143">
        <v>0</v>
      </c>
      <c r="T386" s="144">
        <f>S386*H386</f>
        <v>0</v>
      </c>
      <c r="AR386" s="145" t="s">
        <v>199</v>
      </c>
      <c r="AT386" s="145" t="s">
        <v>261</v>
      </c>
      <c r="AU386" s="145" t="s">
        <v>86</v>
      </c>
      <c r="AY386" s="16" t="s">
        <v>159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6" t="s">
        <v>84</v>
      </c>
      <c r="BK386" s="146">
        <f>ROUND(I386*H386,2)</f>
        <v>0</v>
      </c>
      <c r="BL386" s="16" t="s">
        <v>165</v>
      </c>
      <c r="BM386" s="145" t="s">
        <v>626</v>
      </c>
    </row>
    <row r="387" spans="2:65" s="12" customFormat="1" ht="10.199999999999999">
      <c r="B387" s="147"/>
      <c r="D387" s="148" t="s">
        <v>167</v>
      </c>
      <c r="F387" s="150" t="s">
        <v>627</v>
      </c>
      <c r="H387" s="151">
        <v>64.564999999999998</v>
      </c>
      <c r="I387" s="152"/>
      <c r="L387" s="147"/>
      <c r="M387" s="153"/>
      <c r="T387" s="154"/>
      <c r="AT387" s="149" t="s">
        <v>167</v>
      </c>
      <c r="AU387" s="149" t="s">
        <v>86</v>
      </c>
      <c r="AV387" s="12" t="s">
        <v>86</v>
      </c>
      <c r="AW387" s="12" t="s">
        <v>3</v>
      </c>
      <c r="AX387" s="12" t="s">
        <v>84</v>
      </c>
      <c r="AY387" s="149" t="s">
        <v>159</v>
      </c>
    </row>
    <row r="388" spans="2:65" s="1" customFormat="1" ht="14.4" customHeight="1">
      <c r="B388" s="132"/>
      <c r="C388" s="133" t="s">
        <v>628</v>
      </c>
      <c r="D388" s="133" t="s">
        <v>161</v>
      </c>
      <c r="E388" s="134" t="s">
        <v>629</v>
      </c>
      <c r="F388" s="135" t="s">
        <v>630</v>
      </c>
      <c r="G388" s="136" t="s">
        <v>176</v>
      </c>
      <c r="H388" s="137">
        <v>5.3</v>
      </c>
      <c r="I388" s="138"/>
      <c r="J388" s="139">
        <f>ROUND(I388*H388,2)</f>
        <v>0</v>
      </c>
      <c r="K388" s="140"/>
      <c r="L388" s="31"/>
      <c r="M388" s="141" t="s">
        <v>1</v>
      </c>
      <c r="N388" s="142" t="s">
        <v>41</v>
      </c>
      <c r="P388" s="143">
        <f>O388*H388</f>
        <v>0</v>
      </c>
      <c r="Q388" s="143">
        <v>3.0000000000000001E-5</v>
      </c>
      <c r="R388" s="143">
        <f>Q388*H388</f>
        <v>1.5899999999999999E-4</v>
      </c>
      <c r="S388" s="143">
        <v>0</v>
      </c>
      <c r="T388" s="144">
        <f>S388*H388</f>
        <v>0</v>
      </c>
      <c r="AR388" s="145" t="s">
        <v>165</v>
      </c>
      <c r="AT388" s="145" t="s">
        <v>161</v>
      </c>
      <c r="AU388" s="145" t="s">
        <v>86</v>
      </c>
      <c r="AY388" s="16" t="s">
        <v>159</v>
      </c>
      <c r="BE388" s="146">
        <f>IF(N388="základní",J388,0)</f>
        <v>0</v>
      </c>
      <c r="BF388" s="146">
        <f>IF(N388="snížená",J388,0)</f>
        <v>0</v>
      </c>
      <c r="BG388" s="146">
        <f>IF(N388="zákl. přenesená",J388,0)</f>
        <v>0</v>
      </c>
      <c r="BH388" s="146">
        <f>IF(N388="sníž. přenesená",J388,0)</f>
        <v>0</v>
      </c>
      <c r="BI388" s="146">
        <f>IF(N388="nulová",J388,0)</f>
        <v>0</v>
      </c>
      <c r="BJ388" s="16" t="s">
        <v>84</v>
      </c>
      <c r="BK388" s="146">
        <f>ROUND(I388*H388,2)</f>
        <v>0</v>
      </c>
      <c r="BL388" s="16" t="s">
        <v>165</v>
      </c>
      <c r="BM388" s="145" t="s">
        <v>631</v>
      </c>
    </row>
    <row r="389" spans="2:65" s="12" customFormat="1" ht="10.199999999999999">
      <c r="B389" s="147"/>
      <c r="D389" s="148" t="s">
        <v>167</v>
      </c>
      <c r="E389" s="149" t="s">
        <v>1</v>
      </c>
      <c r="F389" s="150" t="s">
        <v>632</v>
      </c>
      <c r="H389" s="151">
        <v>5.3</v>
      </c>
      <c r="I389" s="152"/>
      <c r="L389" s="147"/>
      <c r="M389" s="153"/>
      <c r="T389" s="154"/>
      <c r="AT389" s="149" t="s">
        <v>167</v>
      </c>
      <c r="AU389" s="149" t="s">
        <v>86</v>
      </c>
      <c r="AV389" s="12" t="s">
        <v>86</v>
      </c>
      <c r="AW389" s="12" t="s">
        <v>32</v>
      </c>
      <c r="AX389" s="12" t="s">
        <v>84</v>
      </c>
      <c r="AY389" s="149" t="s">
        <v>159</v>
      </c>
    </row>
    <row r="390" spans="2:65" s="1" customFormat="1" ht="14.4" customHeight="1">
      <c r="B390" s="132"/>
      <c r="C390" s="162" t="s">
        <v>633</v>
      </c>
      <c r="D390" s="162" t="s">
        <v>261</v>
      </c>
      <c r="E390" s="163" t="s">
        <v>634</v>
      </c>
      <c r="F390" s="164" t="s">
        <v>635</v>
      </c>
      <c r="G390" s="165" t="s">
        <v>176</v>
      </c>
      <c r="H390" s="166">
        <v>5.5650000000000004</v>
      </c>
      <c r="I390" s="167"/>
      <c r="J390" s="168">
        <f>ROUND(I390*H390,2)</f>
        <v>0</v>
      </c>
      <c r="K390" s="169"/>
      <c r="L390" s="170"/>
      <c r="M390" s="171" t="s">
        <v>1</v>
      </c>
      <c r="N390" s="172" t="s">
        <v>41</v>
      </c>
      <c r="P390" s="143">
        <f>O390*H390</f>
        <v>0</v>
      </c>
      <c r="Q390" s="143">
        <v>5.9999999999999995E-4</v>
      </c>
      <c r="R390" s="143">
        <f>Q390*H390</f>
        <v>3.339E-3</v>
      </c>
      <c r="S390" s="143">
        <v>0</v>
      </c>
      <c r="T390" s="144">
        <f>S390*H390</f>
        <v>0</v>
      </c>
      <c r="AR390" s="145" t="s">
        <v>199</v>
      </c>
      <c r="AT390" s="145" t="s">
        <v>261</v>
      </c>
      <c r="AU390" s="145" t="s">
        <v>86</v>
      </c>
      <c r="AY390" s="16" t="s">
        <v>159</v>
      </c>
      <c r="BE390" s="146">
        <f>IF(N390="základní",J390,0)</f>
        <v>0</v>
      </c>
      <c r="BF390" s="146">
        <f>IF(N390="snížená",J390,0)</f>
        <v>0</v>
      </c>
      <c r="BG390" s="146">
        <f>IF(N390="zákl. přenesená",J390,0)</f>
        <v>0</v>
      </c>
      <c r="BH390" s="146">
        <f>IF(N390="sníž. přenesená",J390,0)</f>
        <v>0</v>
      </c>
      <c r="BI390" s="146">
        <f>IF(N390="nulová",J390,0)</f>
        <v>0</v>
      </c>
      <c r="BJ390" s="16" t="s">
        <v>84</v>
      </c>
      <c r="BK390" s="146">
        <f>ROUND(I390*H390,2)</f>
        <v>0</v>
      </c>
      <c r="BL390" s="16" t="s">
        <v>165</v>
      </c>
      <c r="BM390" s="145" t="s">
        <v>636</v>
      </c>
    </row>
    <row r="391" spans="2:65" s="12" customFormat="1" ht="10.199999999999999">
      <c r="B391" s="147"/>
      <c r="D391" s="148" t="s">
        <v>167</v>
      </c>
      <c r="F391" s="150" t="s">
        <v>637</v>
      </c>
      <c r="H391" s="151">
        <v>5.5650000000000004</v>
      </c>
      <c r="I391" s="152"/>
      <c r="L391" s="147"/>
      <c r="M391" s="153"/>
      <c r="T391" s="154"/>
      <c r="AT391" s="149" t="s">
        <v>167</v>
      </c>
      <c r="AU391" s="149" t="s">
        <v>86</v>
      </c>
      <c r="AV391" s="12" t="s">
        <v>86</v>
      </c>
      <c r="AW391" s="12" t="s">
        <v>3</v>
      </c>
      <c r="AX391" s="12" t="s">
        <v>84</v>
      </c>
      <c r="AY391" s="149" t="s">
        <v>159</v>
      </c>
    </row>
    <row r="392" spans="2:65" s="1" customFormat="1" ht="14.4" customHeight="1">
      <c r="B392" s="132"/>
      <c r="C392" s="133" t="s">
        <v>638</v>
      </c>
      <c r="D392" s="133" t="s">
        <v>161</v>
      </c>
      <c r="E392" s="134" t="s">
        <v>639</v>
      </c>
      <c r="F392" s="135" t="s">
        <v>640</v>
      </c>
      <c r="G392" s="136" t="s">
        <v>176</v>
      </c>
      <c r="H392" s="137">
        <v>23.7</v>
      </c>
      <c r="I392" s="138"/>
      <c r="J392" s="139">
        <f>ROUND(I392*H392,2)</f>
        <v>0</v>
      </c>
      <c r="K392" s="140"/>
      <c r="L392" s="31"/>
      <c r="M392" s="141" t="s">
        <v>1</v>
      </c>
      <c r="N392" s="142" t="s">
        <v>41</v>
      </c>
      <c r="P392" s="143">
        <f>O392*H392</f>
        <v>0</v>
      </c>
      <c r="Q392" s="143">
        <v>0</v>
      </c>
      <c r="R392" s="143">
        <f>Q392*H392</f>
        <v>0</v>
      </c>
      <c r="S392" s="143">
        <v>0</v>
      </c>
      <c r="T392" s="144">
        <f>S392*H392</f>
        <v>0</v>
      </c>
      <c r="AR392" s="145" t="s">
        <v>165</v>
      </c>
      <c r="AT392" s="145" t="s">
        <v>161</v>
      </c>
      <c r="AU392" s="145" t="s">
        <v>86</v>
      </c>
      <c r="AY392" s="16" t="s">
        <v>159</v>
      </c>
      <c r="BE392" s="146">
        <f>IF(N392="základní",J392,0)</f>
        <v>0</v>
      </c>
      <c r="BF392" s="146">
        <f>IF(N392="snížená",J392,0)</f>
        <v>0</v>
      </c>
      <c r="BG392" s="146">
        <f>IF(N392="zákl. přenesená",J392,0)</f>
        <v>0</v>
      </c>
      <c r="BH392" s="146">
        <f>IF(N392="sníž. přenesená",J392,0)</f>
        <v>0</v>
      </c>
      <c r="BI392" s="146">
        <f>IF(N392="nulová",J392,0)</f>
        <v>0</v>
      </c>
      <c r="BJ392" s="16" t="s">
        <v>84</v>
      </c>
      <c r="BK392" s="146">
        <f>ROUND(I392*H392,2)</f>
        <v>0</v>
      </c>
      <c r="BL392" s="16" t="s">
        <v>165</v>
      </c>
      <c r="BM392" s="145" t="s">
        <v>641</v>
      </c>
    </row>
    <row r="393" spans="2:65" s="12" customFormat="1" ht="10.199999999999999">
      <c r="B393" s="147"/>
      <c r="D393" s="148" t="s">
        <v>167</v>
      </c>
      <c r="E393" s="149" t="s">
        <v>1</v>
      </c>
      <c r="F393" s="150" t="s">
        <v>642</v>
      </c>
      <c r="H393" s="151">
        <v>23.7</v>
      </c>
      <c r="I393" s="152"/>
      <c r="L393" s="147"/>
      <c r="M393" s="153"/>
      <c r="T393" s="154"/>
      <c r="AT393" s="149" t="s">
        <v>167</v>
      </c>
      <c r="AU393" s="149" t="s">
        <v>86</v>
      </c>
      <c r="AV393" s="12" t="s">
        <v>86</v>
      </c>
      <c r="AW393" s="12" t="s">
        <v>32</v>
      </c>
      <c r="AX393" s="12" t="s">
        <v>84</v>
      </c>
      <c r="AY393" s="149" t="s">
        <v>159</v>
      </c>
    </row>
    <row r="394" spans="2:65" s="1" customFormat="1" ht="14.4" customHeight="1">
      <c r="B394" s="132"/>
      <c r="C394" s="162" t="s">
        <v>643</v>
      </c>
      <c r="D394" s="162" t="s">
        <v>261</v>
      </c>
      <c r="E394" s="163" t="s">
        <v>644</v>
      </c>
      <c r="F394" s="164" t="s">
        <v>645</v>
      </c>
      <c r="G394" s="165" t="s">
        <v>176</v>
      </c>
      <c r="H394" s="166">
        <v>17.535</v>
      </c>
      <c r="I394" s="167"/>
      <c r="J394" s="168">
        <f>ROUND(I394*H394,2)</f>
        <v>0</v>
      </c>
      <c r="K394" s="169"/>
      <c r="L394" s="170"/>
      <c r="M394" s="171" t="s">
        <v>1</v>
      </c>
      <c r="N394" s="172" t="s">
        <v>41</v>
      </c>
      <c r="P394" s="143">
        <f>O394*H394</f>
        <v>0</v>
      </c>
      <c r="Q394" s="143">
        <v>1.2E-4</v>
      </c>
      <c r="R394" s="143">
        <f>Q394*H394</f>
        <v>2.1042000000000001E-3</v>
      </c>
      <c r="S394" s="143">
        <v>0</v>
      </c>
      <c r="T394" s="144">
        <f>S394*H394</f>
        <v>0</v>
      </c>
      <c r="AR394" s="145" t="s">
        <v>199</v>
      </c>
      <c r="AT394" s="145" t="s">
        <v>261</v>
      </c>
      <c r="AU394" s="145" t="s">
        <v>86</v>
      </c>
      <c r="AY394" s="16" t="s">
        <v>159</v>
      </c>
      <c r="BE394" s="146">
        <f>IF(N394="základní",J394,0)</f>
        <v>0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6" t="s">
        <v>84</v>
      </c>
      <c r="BK394" s="146">
        <f>ROUND(I394*H394,2)</f>
        <v>0</v>
      </c>
      <c r="BL394" s="16" t="s">
        <v>165</v>
      </c>
      <c r="BM394" s="145" t="s">
        <v>646</v>
      </c>
    </row>
    <row r="395" spans="2:65" s="12" customFormat="1" ht="10.199999999999999">
      <c r="B395" s="147"/>
      <c r="D395" s="148" t="s">
        <v>167</v>
      </c>
      <c r="E395" s="149" t="s">
        <v>1</v>
      </c>
      <c r="F395" s="150" t="s">
        <v>647</v>
      </c>
      <c r="H395" s="151">
        <v>16.7</v>
      </c>
      <c r="I395" s="152"/>
      <c r="L395" s="147"/>
      <c r="M395" s="153"/>
      <c r="T395" s="154"/>
      <c r="AT395" s="149" t="s">
        <v>167</v>
      </c>
      <c r="AU395" s="149" t="s">
        <v>86</v>
      </c>
      <c r="AV395" s="12" t="s">
        <v>86</v>
      </c>
      <c r="AW395" s="12" t="s">
        <v>32</v>
      </c>
      <c r="AX395" s="12" t="s">
        <v>84</v>
      </c>
      <c r="AY395" s="149" t="s">
        <v>159</v>
      </c>
    </row>
    <row r="396" spans="2:65" s="12" customFormat="1" ht="10.199999999999999">
      <c r="B396" s="147"/>
      <c r="D396" s="148" t="s">
        <v>167</v>
      </c>
      <c r="F396" s="150" t="s">
        <v>648</v>
      </c>
      <c r="H396" s="151">
        <v>17.535</v>
      </c>
      <c r="I396" s="152"/>
      <c r="L396" s="147"/>
      <c r="M396" s="153"/>
      <c r="T396" s="154"/>
      <c r="AT396" s="149" t="s">
        <v>167</v>
      </c>
      <c r="AU396" s="149" t="s">
        <v>86</v>
      </c>
      <c r="AV396" s="12" t="s">
        <v>86</v>
      </c>
      <c r="AW396" s="12" t="s">
        <v>3</v>
      </c>
      <c r="AX396" s="12" t="s">
        <v>84</v>
      </c>
      <c r="AY396" s="149" t="s">
        <v>159</v>
      </c>
    </row>
    <row r="397" spans="2:65" s="1" customFormat="1" ht="14.4" customHeight="1">
      <c r="B397" s="132"/>
      <c r="C397" s="162" t="s">
        <v>649</v>
      </c>
      <c r="D397" s="162" t="s">
        <v>261</v>
      </c>
      <c r="E397" s="163" t="s">
        <v>650</v>
      </c>
      <c r="F397" s="164" t="s">
        <v>651</v>
      </c>
      <c r="G397" s="165" t="s">
        <v>176</v>
      </c>
      <c r="H397" s="166">
        <v>1.26</v>
      </c>
      <c r="I397" s="167"/>
      <c r="J397" s="168">
        <f>ROUND(I397*H397,2)</f>
        <v>0</v>
      </c>
      <c r="K397" s="169"/>
      <c r="L397" s="170"/>
      <c r="M397" s="171" t="s">
        <v>1</v>
      </c>
      <c r="N397" s="172" t="s">
        <v>41</v>
      </c>
      <c r="P397" s="143">
        <f>O397*H397</f>
        <v>0</v>
      </c>
      <c r="Q397" s="143">
        <v>2.9999999999999997E-4</v>
      </c>
      <c r="R397" s="143">
        <f>Q397*H397</f>
        <v>3.7799999999999997E-4</v>
      </c>
      <c r="S397" s="143">
        <v>0</v>
      </c>
      <c r="T397" s="144">
        <f>S397*H397</f>
        <v>0</v>
      </c>
      <c r="AR397" s="145" t="s">
        <v>199</v>
      </c>
      <c r="AT397" s="145" t="s">
        <v>261</v>
      </c>
      <c r="AU397" s="145" t="s">
        <v>86</v>
      </c>
      <c r="AY397" s="16" t="s">
        <v>159</v>
      </c>
      <c r="BE397" s="146">
        <f>IF(N397="základní",J397,0)</f>
        <v>0</v>
      </c>
      <c r="BF397" s="146">
        <f>IF(N397="snížená",J397,0)</f>
        <v>0</v>
      </c>
      <c r="BG397" s="146">
        <f>IF(N397="zákl. přenesená",J397,0)</f>
        <v>0</v>
      </c>
      <c r="BH397" s="146">
        <f>IF(N397="sníž. přenesená",J397,0)</f>
        <v>0</v>
      </c>
      <c r="BI397" s="146">
        <f>IF(N397="nulová",J397,0)</f>
        <v>0</v>
      </c>
      <c r="BJ397" s="16" t="s">
        <v>84</v>
      </c>
      <c r="BK397" s="146">
        <f>ROUND(I397*H397,2)</f>
        <v>0</v>
      </c>
      <c r="BL397" s="16" t="s">
        <v>165</v>
      </c>
      <c r="BM397" s="145" t="s">
        <v>652</v>
      </c>
    </row>
    <row r="398" spans="2:65" s="12" customFormat="1" ht="10.199999999999999">
      <c r="B398" s="147"/>
      <c r="D398" s="148" t="s">
        <v>167</v>
      </c>
      <c r="E398" s="149" t="s">
        <v>1</v>
      </c>
      <c r="F398" s="150" t="s">
        <v>653</v>
      </c>
      <c r="H398" s="151">
        <v>1.2</v>
      </c>
      <c r="I398" s="152"/>
      <c r="L398" s="147"/>
      <c r="M398" s="153"/>
      <c r="T398" s="154"/>
      <c r="AT398" s="149" t="s">
        <v>167</v>
      </c>
      <c r="AU398" s="149" t="s">
        <v>86</v>
      </c>
      <c r="AV398" s="12" t="s">
        <v>86</v>
      </c>
      <c r="AW398" s="12" t="s">
        <v>32</v>
      </c>
      <c r="AX398" s="12" t="s">
        <v>84</v>
      </c>
      <c r="AY398" s="149" t="s">
        <v>159</v>
      </c>
    </row>
    <row r="399" spans="2:65" s="12" customFormat="1" ht="10.199999999999999">
      <c r="B399" s="147"/>
      <c r="D399" s="148" t="s">
        <v>167</v>
      </c>
      <c r="F399" s="150" t="s">
        <v>654</v>
      </c>
      <c r="H399" s="151">
        <v>1.26</v>
      </c>
      <c r="I399" s="152"/>
      <c r="L399" s="147"/>
      <c r="M399" s="153"/>
      <c r="T399" s="154"/>
      <c r="AT399" s="149" t="s">
        <v>167</v>
      </c>
      <c r="AU399" s="149" t="s">
        <v>86</v>
      </c>
      <c r="AV399" s="12" t="s">
        <v>86</v>
      </c>
      <c r="AW399" s="12" t="s">
        <v>3</v>
      </c>
      <c r="AX399" s="12" t="s">
        <v>84</v>
      </c>
      <c r="AY399" s="149" t="s">
        <v>159</v>
      </c>
    </row>
    <row r="400" spans="2:65" s="1" customFormat="1" ht="14.4" customHeight="1">
      <c r="B400" s="132"/>
      <c r="C400" s="162" t="s">
        <v>655</v>
      </c>
      <c r="D400" s="162" t="s">
        <v>261</v>
      </c>
      <c r="E400" s="163" t="s">
        <v>656</v>
      </c>
      <c r="F400" s="164" t="s">
        <v>657</v>
      </c>
      <c r="G400" s="165" t="s">
        <v>176</v>
      </c>
      <c r="H400" s="166">
        <v>6.09</v>
      </c>
      <c r="I400" s="167"/>
      <c r="J400" s="168">
        <f>ROUND(I400*H400,2)</f>
        <v>0</v>
      </c>
      <c r="K400" s="169"/>
      <c r="L400" s="170"/>
      <c r="M400" s="171" t="s">
        <v>1</v>
      </c>
      <c r="N400" s="172" t="s">
        <v>41</v>
      </c>
      <c r="P400" s="143">
        <f>O400*H400</f>
        <v>0</v>
      </c>
      <c r="Q400" s="143">
        <v>4.0000000000000003E-5</v>
      </c>
      <c r="R400" s="143">
        <f>Q400*H400</f>
        <v>2.4360000000000001E-4</v>
      </c>
      <c r="S400" s="143">
        <v>0</v>
      </c>
      <c r="T400" s="144">
        <f>S400*H400</f>
        <v>0</v>
      </c>
      <c r="AR400" s="145" t="s">
        <v>199</v>
      </c>
      <c r="AT400" s="145" t="s">
        <v>261</v>
      </c>
      <c r="AU400" s="145" t="s">
        <v>86</v>
      </c>
      <c r="AY400" s="16" t="s">
        <v>159</v>
      </c>
      <c r="BE400" s="146">
        <f>IF(N400="základní",J400,0)</f>
        <v>0</v>
      </c>
      <c r="BF400" s="146">
        <f>IF(N400="snížená",J400,0)</f>
        <v>0</v>
      </c>
      <c r="BG400" s="146">
        <f>IF(N400="zákl. přenesená",J400,0)</f>
        <v>0</v>
      </c>
      <c r="BH400" s="146">
        <f>IF(N400="sníž. přenesená",J400,0)</f>
        <v>0</v>
      </c>
      <c r="BI400" s="146">
        <f>IF(N400="nulová",J400,0)</f>
        <v>0</v>
      </c>
      <c r="BJ400" s="16" t="s">
        <v>84</v>
      </c>
      <c r="BK400" s="146">
        <f>ROUND(I400*H400,2)</f>
        <v>0</v>
      </c>
      <c r="BL400" s="16" t="s">
        <v>165</v>
      </c>
      <c r="BM400" s="145" t="s">
        <v>658</v>
      </c>
    </row>
    <row r="401" spans="2:65" s="12" customFormat="1" ht="10.199999999999999">
      <c r="B401" s="147"/>
      <c r="D401" s="148" t="s">
        <v>167</v>
      </c>
      <c r="E401" s="149" t="s">
        <v>1</v>
      </c>
      <c r="F401" s="150" t="s">
        <v>659</v>
      </c>
      <c r="H401" s="151">
        <v>5.8</v>
      </c>
      <c r="I401" s="152"/>
      <c r="L401" s="147"/>
      <c r="M401" s="153"/>
      <c r="T401" s="154"/>
      <c r="AT401" s="149" t="s">
        <v>167</v>
      </c>
      <c r="AU401" s="149" t="s">
        <v>86</v>
      </c>
      <c r="AV401" s="12" t="s">
        <v>86</v>
      </c>
      <c r="AW401" s="12" t="s">
        <v>32</v>
      </c>
      <c r="AX401" s="12" t="s">
        <v>84</v>
      </c>
      <c r="AY401" s="149" t="s">
        <v>159</v>
      </c>
    </row>
    <row r="402" spans="2:65" s="12" customFormat="1" ht="10.199999999999999">
      <c r="B402" s="147"/>
      <c r="D402" s="148" t="s">
        <v>167</v>
      </c>
      <c r="F402" s="150" t="s">
        <v>660</v>
      </c>
      <c r="H402" s="151">
        <v>6.09</v>
      </c>
      <c r="I402" s="152"/>
      <c r="L402" s="147"/>
      <c r="M402" s="153"/>
      <c r="T402" s="154"/>
      <c r="AT402" s="149" t="s">
        <v>167</v>
      </c>
      <c r="AU402" s="149" t="s">
        <v>86</v>
      </c>
      <c r="AV402" s="12" t="s">
        <v>86</v>
      </c>
      <c r="AW402" s="12" t="s">
        <v>3</v>
      </c>
      <c r="AX402" s="12" t="s">
        <v>84</v>
      </c>
      <c r="AY402" s="149" t="s">
        <v>159</v>
      </c>
    </row>
    <row r="403" spans="2:65" s="1" customFormat="1" ht="14.4" customHeight="1">
      <c r="B403" s="132"/>
      <c r="C403" s="133" t="s">
        <v>661</v>
      </c>
      <c r="D403" s="133" t="s">
        <v>161</v>
      </c>
      <c r="E403" s="134" t="s">
        <v>662</v>
      </c>
      <c r="F403" s="135" t="s">
        <v>663</v>
      </c>
      <c r="G403" s="136" t="s">
        <v>164</v>
      </c>
      <c r="H403" s="137">
        <v>21.39</v>
      </c>
      <c r="I403" s="138"/>
      <c r="J403" s="139">
        <f>ROUND(I403*H403,2)</f>
        <v>0</v>
      </c>
      <c r="K403" s="140"/>
      <c r="L403" s="31"/>
      <c r="M403" s="141" t="s">
        <v>1</v>
      </c>
      <c r="N403" s="142" t="s">
        <v>41</v>
      </c>
      <c r="P403" s="143">
        <f>O403*H403</f>
        <v>0</v>
      </c>
      <c r="Q403" s="143">
        <v>3.15E-2</v>
      </c>
      <c r="R403" s="143">
        <f>Q403*H403</f>
        <v>0.67378499999999997</v>
      </c>
      <c r="S403" s="143">
        <v>0</v>
      </c>
      <c r="T403" s="144">
        <f>S403*H403</f>
        <v>0</v>
      </c>
      <c r="AR403" s="145" t="s">
        <v>165</v>
      </c>
      <c r="AT403" s="145" t="s">
        <v>161</v>
      </c>
      <c r="AU403" s="145" t="s">
        <v>86</v>
      </c>
      <c r="AY403" s="16" t="s">
        <v>159</v>
      </c>
      <c r="BE403" s="146">
        <f>IF(N403="základní",J403,0)</f>
        <v>0</v>
      </c>
      <c r="BF403" s="146">
        <f>IF(N403="snížená",J403,0)</f>
        <v>0</v>
      </c>
      <c r="BG403" s="146">
        <f>IF(N403="zákl. přenesená",J403,0)</f>
        <v>0</v>
      </c>
      <c r="BH403" s="146">
        <f>IF(N403="sníž. přenesená",J403,0)</f>
        <v>0</v>
      </c>
      <c r="BI403" s="146">
        <f>IF(N403="nulová",J403,0)</f>
        <v>0</v>
      </c>
      <c r="BJ403" s="16" t="s">
        <v>84</v>
      </c>
      <c r="BK403" s="146">
        <f>ROUND(I403*H403,2)</f>
        <v>0</v>
      </c>
      <c r="BL403" s="16" t="s">
        <v>165</v>
      </c>
      <c r="BM403" s="145" t="s">
        <v>664</v>
      </c>
    </row>
    <row r="404" spans="2:65" s="12" customFormat="1" ht="10.199999999999999">
      <c r="B404" s="147"/>
      <c r="D404" s="148" t="s">
        <v>167</v>
      </c>
      <c r="E404" s="149" t="s">
        <v>1</v>
      </c>
      <c r="F404" s="150" t="s">
        <v>665</v>
      </c>
      <c r="H404" s="151">
        <v>21.39</v>
      </c>
      <c r="I404" s="152"/>
      <c r="L404" s="147"/>
      <c r="M404" s="153"/>
      <c r="T404" s="154"/>
      <c r="AT404" s="149" t="s">
        <v>167</v>
      </c>
      <c r="AU404" s="149" t="s">
        <v>86</v>
      </c>
      <c r="AV404" s="12" t="s">
        <v>86</v>
      </c>
      <c r="AW404" s="12" t="s">
        <v>32</v>
      </c>
      <c r="AX404" s="12" t="s">
        <v>84</v>
      </c>
      <c r="AY404" s="149" t="s">
        <v>159</v>
      </c>
    </row>
    <row r="405" spans="2:65" s="1" customFormat="1" ht="14.4" customHeight="1">
      <c r="B405" s="132"/>
      <c r="C405" s="133" t="s">
        <v>666</v>
      </c>
      <c r="D405" s="133" t="s">
        <v>161</v>
      </c>
      <c r="E405" s="134" t="s">
        <v>667</v>
      </c>
      <c r="F405" s="135" t="s">
        <v>668</v>
      </c>
      <c r="G405" s="136" t="s">
        <v>164</v>
      </c>
      <c r="H405" s="137">
        <v>42.78</v>
      </c>
      <c r="I405" s="138"/>
      <c r="J405" s="139">
        <f>ROUND(I405*H405,2)</f>
        <v>0</v>
      </c>
      <c r="K405" s="140"/>
      <c r="L405" s="31"/>
      <c r="M405" s="141" t="s">
        <v>1</v>
      </c>
      <c r="N405" s="142" t="s">
        <v>41</v>
      </c>
      <c r="P405" s="143">
        <f>O405*H405</f>
        <v>0</v>
      </c>
      <c r="Q405" s="143">
        <v>1.0500000000000001E-2</v>
      </c>
      <c r="R405" s="143">
        <f>Q405*H405</f>
        <v>0.44919000000000003</v>
      </c>
      <c r="S405" s="143">
        <v>0</v>
      </c>
      <c r="T405" s="144">
        <f>S405*H405</f>
        <v>0</v>
      </c>
      <c r="AR405" s="145" t="s">
        <v>165</v>
      </c>
      <c r="AT405" s="145" t="s">
        <v>161</v>
      </c>
      <c r="AU405" s="145" t="s">
        <v>86</v>
      </c>
      <c r="AY405" s="16" t="s">
        <v>159</v>
      </c>
      <c r="BE405" s="146">
        <f>IF(N405="základní",J405,0)</f>
        <v>0</v>
      </c>
      <c r="BF405" s="146">
        <f>IF(N405="snížená",J405,0)</f>
        <v>0</v>
      </c>
      <c r="BG405" s="146">
        <f>IF(N405="zákl. přenesená",J405,0)</f>
        <v>0</v>
      </c>
      <c r="BH405" s="146">
        <f>IF(N405="sníž. přenesená",J405,0)</f>
        <v>0</v>
      </c>
      <c r="BI405" s="146">
        <f>IF(N405="nulová",J405,0)</f>
        <v>0</v>
      </c>
      <c r="BJ405" s="16" t="s">
        <v>84</v>
      </c>
      <c r="BK405" s="146">
        <f>ROUND(I405*H405,2)</f>
        <v>0</v>
      </c>
      <c r="BL405" s="16" t="s">
        <v>165</v>
      </c>
      <c r="BM405" s="145" t="s">
        <v>669</v>
      </c>
    </row>
    <row r="406" spans="2:65" s="12" customFormat="1" ht="10.199999999999999">
      <c r="B406" s="147"/>
      <c r="D406" s="148" t="s">
        <v>167</v>
      </c>
      <c r="E406" s="149" t="s">
        <v>1</v>
      </c>
      <c r="F406" s="150" t="s">
        <v>670</v>
      </c>
      <c r="H406" s="151">
        <v>42.78</v>
      </c>
      <c r="I406" s="152"/>
      <c r="L406" s="147"/>
      <c r="M406" s="153"/>
      <c r="T406" s="154"/>
      <c r="AT406" s="149" t="s">
        <v>167</v>
      </c>
      <c r="AU406" s="149" t="s">
        <v>86</v>
      </c>
      <c r="AV406" s="12" t="s">
        <v>86</v>
      </c>
      <c r="AW406" s="12" t="s">
        <v>32</v>
      </c>
      <c r="AX406" s="12" t="s">
        <v>84</v>
      </c>
      <c r="AY406" s="149" t="s">
        <v>159</v>
      </c>
    </row>
    <row r="407" spans="2:65" s="1" customFormat="1" ht="19.8" customHeight="1">
      <c r="B407" s="132"/>
      <c r="C407" s="133" t="s">
        <v>671</v>
      </c>
      <c r="D407" s="133" t="s">
        <v>161</v>
      </c>
      <c r="E407" s="134" t="s">
        <v>672</v>
      </c>
      <c r="F407" s="135" t="s">
        <v>673</v>
      </c>
      <c r="G407" s="136" t="s">
        <v>164</v>
      </c>
      <c r="H407" s="137">
        <v>73.605999999999995</v>
      </c>
      <c r="I407" s="138"/>
      <c r="J407" s="139">
        <f>ROUND(I407*H407,2)</f>
        <v>0</v>
      </c>
      <c r="K407" s="140"/>
      <c r="L407" s="31"/>
      <c r="M407" s="141" t="s">
        <v>1</v>
      </c>
      <c r="N407" s="142" t="s">
        <v>41</v>
      </c>
      <c r="P407" s="143">
        <f>O407*H407</f>
        <v>0</v>
      </c>
      <c r="Q407" s="143">
        <v>0</v>
      </c>
      <c r="R407" s="143">
        <f>Q407*H407</f>
        <v>0</v>
      </c>
      <c r="S407" s="143">
        <v>0</v>
      </c>
      <c r="T407" s="144">
        <f>S407*H407</f>
        <v>0</v>
      </c>
      <c r="AR407" s="145" t="s">
        <v>165</v>
      </c>
      <c r="AT407" s="145" t="s">
        <v>161</v>
      </c>
      <c r="AU407" s="145" t="s">
        <v>86</v>
      </c>
      <c r="AY407" s="16" t="s">
        <v>159</v>
      </c>
      <c r="BE407" s="146">
        <f>IF(N407="základní",J407,0)</f>
        <v>0</v>
      </c>
      <c r="BF407" s="146">
        <f>IF(N407="snížená",J407,0)</f>
        <v>0</v>
      </c>
      <c r="BG407" s="146">
        <f>IF(N407="zákl. přenesená",J407,0)</f>
        <v>0</v>
      </c>
      <c r="BH407" s="146">
        <f>IF(N407="sníž. přenesená",J407,0)</f>
        <v>0</v>
      </c>
      <c r="BI407" s="146">
        <f>IF(N407="nulová",J407,0)</f>
        <v>0</v>
      </c>
      <c r="BJ407" s="16" t="s">
        <v>84</v>
      </c>
      <c r="BK407" s="146">
        <f>ROUND(I407*H407,2)</f>
        <v>0</v>
      </c>
      <c r="BL407" s="16" t="s">
        <v>165</v>
      </c>
      <c r="BM407" s="145" t="s">
        <v>674</v>
      </c>
    </row>
    <row r="408" spans="2:65" s="14" customFormat="1" ht="10.199999999999999">
      <c r="B408" s="173"/>
      <c r="D408" s="148" t="s">
        <v>167</v>
      </c>
      <c r="E408" s="174" t="s">
        <v>1</v>
      </c>
      <c r="F408" s="175" t="s">
        <v>675</v>
      </c>
      <c r="H408" s="174" t="s">
        <v>1</v>
      </c>
      <c r="I408" s="176"/>
      <c r="L408" s="173"/>
      <c r="M408" s="177"/>
      <c r="T408" s="178"/>
      <c r="AT408" s="174" t="s">
        <v>167</v>
      </c>
      <c r="AU408" s="174" t="s">
        <v>86</v>
      </c>
      <c r="AV408" s="14" t="s">
        <v>84</v>
      </c>
      <c r="AW408" s="14" t="s">
        <v>32</v>
      </c>
      <c r="AX408" s="14" t="s">
        <v>76</v>
      </c>
      <c r="AY408" s="174" t="s">
        <v>159</v>
      </c>
    </row>
    <row r="409" spans="2:65" s="12" customFormat="1" ht="10.199999999999999">
      <c r="B409" s="147"/>
      <c r="D409" s="148" t="s">
        <v>167</v>
      </c>
      <c r="E409" s="149" t="s">
        <v>1</v>
      </c>
      <c r="F409" s="150" t="s">
        <v>676</v>
      </c>
      <c r="H409" s="151">
        <v>33.787999999999997</v>
      </c>
      <c r="I409" s="152"/>
      <c r="L409" s="147"/>
      <c r="M409" s="153"/>
      <c r="T409" s="154"/>
      <c r="AT409" s="149" t="s">
        <v>167</v>
      </c>
      <c r="AU409" s="149" t="s">
        <v>86</v>
      </c>
      <c r="AV409" s="12" t="s">
        <v>86</v>
      </c>
      <c r="AW409" s="12" t="s">
        <v>32</v>
      </c>
      <c r="AX409" s="12" t="s">
        <v>76</v>
      </c>
      <c r="AY409" s="149" t="s">
        <v>159</v>
      </c>
    </row>
    <row r="410" spans="2:65" s="12" customFormat="1" ht="10.199999999999999">
      <c r="B410" s="147"/>
      <c r="D410" s="148" t="s">
        <v>167</v>
      </c>
      <c r="E410" s="149" t="s">
        <v>1</v>
      </c>
      <c r="F410" s="150" t="s">
        <v>677</v>
      </c>
      <c r="H410" s="151">
        <v>44.137999999999998</v>
      </c>
      <c r="I410" s="152"/>
      <c r="L410" s="147"/>
      <c r="M410" s="153"/>
      <c r="T410" s="154"/>
      <c r="AT410" s="149" t="s">
        <v>167</v>
      </c>
      <c r="AU410" s="149" t="s">
        <v>86</v>
      </c>
      <c r="AV410" s="12" t="s">
        <v>86</v>
      </c>
      <c r="AW410" s="12" t="s">
        <v>32</v>
      </c>
      <c r="AX410" s="12" t="s">
        <v>76</v>
      </c>
      <c r="AY410" s="149" t="s">
        <v>159</v>
      </c>
    </row>
    <row r="411" spans="2:65" s="12" customFormat="1" ht="10.199999999999999">
      <c r="B411" s="147"/>
      <c r="D411" s="148" t="s">
        <v>167</v>
      </c>
      <c r="E411" s="149" t="s">
        <v>1</v>
      </c>
      <c r="F411" s="150" t="s">
        <v>678</v>
      </c>
      <c r="H411" s="151">
        <v>-4.32</v>
      </c>
      <c r="I411" s="152"/>
      <c r="L411" s="147"/>
      <c r="M411" s="153"/>
      <c r="T411" s="154"/>
      <c r="AT411" s="149" t="s">
        <v>167</v>
      </c>
      <c r="AU411" s="149" t="s">
        <v>86</v>
      </c>
      <c r="AV411" s="12" t="s">
        <v>86</v>
      </c>
      <c r="AW411" s="12" t="s">
        <v>32</v>
      </c>
      <c r="AX411" s="12" t="s">
        <v>76</v>
      </c>
      <c r="AY411" s="149" t="s">
        <v>159</v>
      </c>
    </row>
    <row r="412" spans="2:65" s="13" customFormat="1" ht="10.199999999999999">
      <c r="B412" s="155"/>
      <c r="D412" s="148" t="s">
        <v>167</v>
      </c>
      <c r="E412" s="156" t="s">
        <v>1</v>
      </c>
      <c r="F412" s="157" t="s">
        <v>236</v>
      </c>
      <c r="H412" s="158">
        <v>73.605999999999995</v>
      </c>
      <c r="I412" s="159"/>
      <c r="L412" s="155"/>
      <c r="M412" s="160"/>
      <c r="T412" s="161"/>
      <c r="AT412" s="156" t="s">
        <v>167</v>
      </c>
      <c r="AU412" s="156" t="s">
        <v>86</v>
      </c>
      <c r="AV412" s="13" t="s">
        <v>165</v>
      </c>
      <c r="AW412" s="13" t="s">
        <v>32</v>
      </c>
      <c r="AX412" s="13" t="s">
        <v>84</v>
      </c>
      <c r="AY412" s="156" t="s">
        <v>159</v>
      </c>
    </row>
    <row r="413" spans="2:65" s="1" customFormat="1" ht="14.4" customHeight="1">
      <c r="B413" s="132"/>
      <c r="C413" s="133" t="s">
        <v>679</v>
      </c>
      <c r="D413" s="133" t="s">
        <v>161</v>
      </c>
      <c r="E413" s="134" t="s">
        <v>680</v>
      </c>
      <c r="F413" s="135" t="s">
        <v>681</v>
      </c>
      <c r="G413" s="136" t="s">
        <v>164</v>
      </c>
      <c r="H413" s="137">
        <v>21.937999999999999</v>
      </c>
      <c r="I413" s="138"/>
      <c r="J413" s="139">
        <f>ROUND(I413*H413,2)</f>
        <v>0</v>
      </c>
      <c r="K413" s="140"/>
      <c r="L413" s="31"/>
      <c r="M413" s="141" t="s">
        <v>1</v>
      </c>
      <c r="N413" s="142" t="s">
        <v>41</v>
      </c>
      <c r="P413" s="143">
        <f>O413*H413</f>
        <v>0</v>
      </c>
      <c r="Q413" s="143">
        <v>0</v>
      </c>
      <c r="R413" s="143">
        <f>Q413*H413</f>
        <v>0</v>
      </c>
      <c r="S413" s="143">
        <v>0</v>
      </c>
      <c r="T413" s="144">
        <f>S413*H413</f>
        <v>0</v>
      </c>
      <c r="AR413" s="145" t="s">
        <v>165</v>
      </c>
      <c r="AT413" s="145" t="s">
        <v>161</v>
      </c>
      <c r="AU413" s="145" t="s">
        <v>86</v>
      </c>
      <c r="AY413" s="16" t="s">
        <v>159</v>
      </c>
      <c r="BE413" s="146">
        <f>IF(N413="základní",J413,0)</f>
        <v>0</v>
      </c>
      <c r="BF413" s="146">
        <f>IF(N413="snížená",J413,0)</f>
        <v>0</v>
      </c>
      <c r="BG413" s="146">
        <f>IF(N413="zákl. přenesená",J413,0)</f>
        <v>0</v>
      </c>
      <c r="BH413" s="146">
        <f>IF(N413="sníž. přenesená",J413,0)</f>
        <v>0</v>
      </c>
      <c r="BI413" s="146">
        <f>IF(N413="nulová",J413,0)</f>
        <v>0</v>
      </c>
      <c r="BJ413" s="16" t="s">
        <v>84</v>
      </c>
      <c r="BK413" s="146">
        <f>ROUND(I413*H413,2)</f>
        <v>0</v>
      </c>
      <c r="BL413" s="16" t="s">
        <v>165</v>
      </c>
      <c r="BM413" s="145" t="s">
        <v>682</v>
      </c>
    </row>
    <row r="414" spans="2:65" s="12" customFormat="1" ht="10.199999999999999">
      <c r="B414" s="147"/>
      <c r="D414" s="148" t="s">
        <v>167</v>
      </c>
      <c r="E414" s="149" t="s">
        <v>1</v>
      </c>
      <c r="F414" s="150" t="s">
        <v>683</v>
      </c>
      <c r="H414" s="151">
        <v>21.937999999999999</v>
      </c>
      <c r="I414" s="152"/>
      <c r="L414" s="147"/>
      <c r="M414" s="153"/>
      <c r="T414" s="154"/>
      <c r="AT414" s="149" t="s">
        <v>167</v>
      </c>
      <c r="AU414" s="149" t="s">
        <v>86</v>
      </c>
      <c r="AV414" s="12" t="s">
        <v>86</v>
      </c>
      <c r="AW414" s="12" t="s">
        <v>32</v>
      </c>
      <c r="AX414" s="12" t="s">
        <v>84</v>
      </c>
      <c r="AY414" s="149" t="s">
        <v>159</v>
      </c>
    </row>
    <row r="415" spans="2:65" s="1" customFormat="1" ht="14.4" customHeight="1">
      <c r="B415" s="132"/>
      <c r="C415" s="133" t="s">
        <v>684</v>
      </c>
      <c r="D415" s="133" t="s">
        <v>161</v>
      </c>
      <c r="E415" s="134" t="s">
        <v>685</v>
      </c>
      <c r="F415" s="135" t="s">
        <v>686</v>
      </c>
      <c r="G415" s="136" t="s">
        <v>164</v>
      </c>
      <c r="H415" s="137">
        <v>19.5</v>
      </c>
      <c r="I415" s="138"/>
      <c r="J415" s="139">
        <f>ROUND(I415*H415,2)</f>
        <v>0</v>
      </c>
      <c r="K415" s="140"/>
      <c r="L415" s="31"/>
      <c r="M415" s="141" t="s">
        <v>1</v>
      </c>
      <c r="N415" s="142" t="s">
        <v>41</v>
      </c>
      <c r="P415" s="143">
        <f>O415*H415</f>
        <v>0</v>
      </c>
      <c r="Q415" s="143">
        <v>0</v>
      </c>
      <c r="R415" s="143">
        <f>Q415*H415</f>
        <v>0</v>
      </c>
      <c r="S415" s="143">
        <v>0</v>
      </c>
      <c r="T415" s="144">
        <f>S415*H415</f>
        <v>0</v>
      </c>
      <c r="AR415" s="145" t="s">
        <v>165</v>
      </c>
      <c r="AT415" s="145" t="s">
        <v>161</v>
      </c>
      <c r="AU415" s="145" t="s">
        <v>86</v>
      </c>
      <c r="AY415" s="16" t="s">
        <v>159</v>
      </c>
      <c r="BE415" s="146">
        <f>IF(N415="základní",J415,0)</f>
        <v>0</v>
      </c>
      <c r="BF415" s="146">
        <f>IF(N415="snížená",J415,0)</f>
        <v>0</v>
      </c>
      <c r="BG415" s="146">
        <f>IF(N415="zákl. přenesená",J415,0)</f>
        <v>0</v>
      </c>
      <c r="BH415" s="146">
        <f>IF(N415="sníž. přenesená",J415,0)</f>
        <v>0</v>
      </c>
      <c r="BI415" s="146">
        <f>IF(N415="nulová",J415,0)</f>
        <v>0</v>
      </c>
      <c r="BJ415" s="16" t="s">
        <v>84</v>
      </c>
      <c r="BK415" s="146">
        <f>ROUND(I415*H415,2)</f>
        <v>0</v>
      </c>
      <c r="BL415" s="16" t="s">
        <v>165</v>
      </c>
      <c r="BM415" s="145" t="s">
        <v>687</v>
      </c>
    </row>
    <row r="416" spans="2:65" s="12" customFormat="1" ht="10.199999999999999">
      <c r="B416" s="147"/>
      <c r="D416" s="148" t="s">
        <v>167</v>
      </c>
      <c r="E416" s="149" t="s">
        <v>1</v>
      </c>
      <c r="F416" s="150" t="s">
        <v>688</v>
      </c>
      <c r="H416" s="151">
        <v>19.5</v>
      </c>
      <c r="I416" s="152"/>
      <c r="L416" s="147"/>
      <c r="M416" s="153"/>
      <c r="T416" s="154"/>
      <c r="AT416" s="149" t="s">
        <v>167</v>
      </c>
      <c r="AU416" s="149" t="s">
        <v>86</v>
      </c>
      <c r="AV416" s="12" t="s">
        <v>86</v>
      </c>
      <c r="AW416" s="12" t="s">
        <v>32</v>
      </c>
      <c r="AX416" s="12" t="s">
        <v>84</v>
      </c>
      <c r="AY416" s="149" t="s">
        <v>159</v>
      </c>
    </row>
    <row r="417" spans="2:65" s="1" customFormat="1" ht="14.4" customHeight="1">
      <c r="B417" s="132"/>
      <c r="C417" s="133" t="s">
        <v>689</v>
      </c>
      <c r="D417" s="133" t="s">
        <v>161</v>
      </c>
      <c r="E417" s="134" t="s">
        <v>690</v>
      </c>
      <c r="F417" s="135" t="s">
        <v>691</v>
      </c>
      <c r="G417" s="136" t="s">
        <v>164</v>
      </c>
      <c r="H417" s="137">
        <v>28.9</v>
      </c>
      <c r="I417" s="138"/>
      <c r="J417" s="139">
        <f>ROUND(I417*H417,2)</f>
        <v>0</v>
      </c>
      <c r="K417" s="140"/>
      <c r="L417" s="31"/>
      <c r="M417" s="141" t="s">
        <v>1</v>
      </c>
      <c r="N417" s="142" t="s">
        <v>41</v>
      </c>
      <c r="P417" s="143">
        <f>O417*H417</f>
        <v>0</v>
      </c>
      <c r="Q417" s="143">
        <v>1.0500000000000001E-2</v>
      </c>
      <c r="R417" s="143">
        <f>Q417*H417</f>
        <v>0.30345</v>
      </c>
      <c r="S417" s="143">
        <v>0</v>
      </c>
      <c r="T417" s="144">
        <f>S417*H417</f>
        <v>0</v>
      </c>
      <c r="AR417" s="145" t="s">
        <v>165</v>
      </c>
      <c r="AT417" s="145" t="s">
        <v>161</v>
      </c>
      <c r="AU417" s="145" t="s">
        <v>86</v>
      </c>
      <c r="AY417" s="16" t="s">
        <v>159</v>
      </c>
      <c r="BE417" s="146">
        <f>IF(N417="základní",J417,0)</f>
        <v>0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6" t="s">
        <v>84</v>
      </c>
      <c r="BK417" s="146">
        <f>ROUND(I417*H417,2)</f>
        <v>0</v>
      </c>
      <c r="BL417" s="16" t="s">
        <v>165</v>
      </c>
      <c r="BM417" s="145" t="s">
        <v>692</v>
      </c>
    </row>
    <row r="418" spans="2:65" s="12" customFormat="1" ht="10.199999999999999">
      <c r="B418" s="147"/>
      <c r="D418" s="148" t="s">
        <v>167</v>
      </c>
      <c r="E418" s="149" t="s">
        <v>1</v>
      </c>
      <c r="F418" s="150" t="s">
        <v>597</v>
      </c>
      <c r="H418" s="151">
        <v>28.9</v>
      </c>
      <c r="I418" s="152"/>
      <c r="L418" s="147"/>
      <c r="M418" s="153"/>
      <c r="T418" s="154"/>
      <c r="AT418" s="149" t="s">
        <v>167</v>
      </c>
      <c r="AU418" s="149" t="s">
        <v>86</v>
      </c>
      <c r="AV418" s="12" t="s">
        <v>86</v>
      </c>
      <c r="AW418" s="12" t="s">
        <v>32</v>
      </c>
      <c r="AX418" s="12" t="s">
        <v>84</v>
      </c>
      <c r="AY418" s="149" t="s">
        <v>159</v>
      </c>
    </row>
    <row r="419" spans="2:65" s="1" customFormat="1" ht="14.4" customHeight="1">
      <c r="B419" s="132"/>
      <c r="C419" s="133" t="s">
        <v>693</v>
      </c>
      <c r="D419" s="133" t="s">
        <v>161</v>
      </c>
      <c r="E419" s="134" t="s">
        <v>694</v>
      </c>
      <c r="F419" s="135" t="s">
        <v>695</v>
      </c>
      <c r="G419" s="136" t="s">
        <v>164</v>
      </c>
      <c r="H419" s="137">
        <v>193.47499999999999</v>
      </c>
      <c r="I419" s="138"/>
      <c r="J419" s="139">
        <f>ROUND(I419*H419,2)</f>
        <v>0</v>
      </c>
      <c r="K419" s="140"/>
      <c r="L419" s="31"/>
      <c r="M419" s="141" t="s">
        <v>1</v>
      </c>
      <c r="N419" s="142" t="s">
        <v>41</v>
      </c>
      <c r="P419" s="143">
        <f>O419*H419</f>
        <v>0</v>
      </c>
      <c r="Q419" s="143">
        <v>3.3E-3</v>
      </c>
      <c r="R419" s="143">
        <f>Q419*H419</f>
        <v>0.63846749999999997</v>
      </c>
      <c r="S419" s="143">
        <v>0</v>
      </c>
      <c r="T419" s="144">
        <f>S419*H419</f>
        <v>0</v>
      </c>
      <c r="AR419" s="145" t="s">
        <v>165</v>
      </c>
      <c r="AT419" s="145" t="s">
        <v>161</v>
      </c>
      <c r="AU419" s="145" t="s">
        <v>86</v>
      </c>
      <c r="AY419" s="16" t="s">
        <v>159</v>
      </c>
      <c r="BE419" s="146">
        <f>IF(N419="základní",J419,0)</f>
        <v>0</v>
      </c>
      <c r="BF419" s="146">
        <f>IF(N419="snížená",J419,0)</f>
        <v>0</v>
      </c>
      <c r="BG419" s="146">
        <f>IF(N419="zákl. přenesená",J419,0)</f>
        <v>0</v>
      </c>
      <c r="BH419" s="146">
        <f>IF(N419="sníž. přenesená",J419,0)</f>
        <v>0</v>
      </c>
      <c r="BI419" s="146">
        <f>IF(N419="nulová",J419,0)</f>
        <v>0</v>
      </c>
      <c r="BJ419" s="16" t="s">
        <v>84</v>
      </c>
      <c r="BK419" s="146">
        <f>ROUND(I419*H419,2)</f>
        <v>0</v>
      </c>
      <c r="BL419" s="16" t="s">
        <v>165</v>
      </c>
      <c r="BM419" s="145" t="s">
        <v>696</v>
      </c>
    </row>
    <row r="420" spans="2:65" s="12" customFormat="1" ht="10.199999999999999">
      <c r="B420" s="147"/>
      <c r="D420" s="148" t="s">
        <v>167</v>
      </c>
      <c r="E420" s="149" t="s">
        <v>1</v>
      </c>
      <c r="F420" s="150" t="s">
        <v>607</v>
      </c>
      <c r="H420" s="151">
        <v>64.099999999999994</v>
      </c>
      <c r="I420" s="152"/>
      <c r="L420" s="147"/>
      <c r="M420" s="153"/>
      <c r="T420" s="154"/>
      <c r="AT420" s="149" t="s">
        <v>167</v>
      </c>
      <c r="AU420" s="149" t="s">
        <v>86</v>
      </c>
      <c r="AV420" s="12" t="s">
        <v>86</v>
      </c>
      <c r="AW420" s="12" t="s">
        <v>32</v>
      </c>
      <c r="AX420" s="12" t="s">
        <v>76</v>
      </c>
      <c r="AY420" s="149" t="s">
        <v>159</v>
      </c>
    </row>
    <row r="421" spans="2:65" s="12" customFormat="1" ht="10.199999999999999">
      <c r="B421" s="147"/>
      <c r="D421" s="148" t="s">
        <v>167</v>
      </c>
      <c r="E421" s="149" t="s">
        <v>1</v>
      </c>
      <c r="F421" s="150" t="s">
        <v>608</v>
      </c>
      <c r="H421" s="151">
        <v>4.5750000000000002</v>
      </c>
      <c r="I421" s="152"/>
      <c r="L421" s="147"/>
      <c r="M421" s="153"/>
      <c r="T421" s="154"/>
      <c r="AT421" s="149" t="s">
        <v>167</v>
      </c>
      <c r="AU421" s="149" t="s">
        <v>86</v>
      </c>
      <c r="AV421" s="12" t="s">
        <v>86</v>
      </c>
      <c r="AW421" s="12" t="s">
        <v>32</v>
      </c>
      <c r="AX421" s="12" t="s">
        <v>76</v>
      </c>
      <c r="AY421" s="149" t="s">
        <v>159</v>
      </c>
    </row>
    <row r="422" spans="2:65" s="12" customFormat="1" ht="10.199999999999999">
      <c r="B422" s="147"/>
      <c r="D422" s="148" t="s">
        <v>167</v>
      </c>
      <c r="E422" s="149" t="s">
        <v>1</v>
      </c>
      <c r="F422" s="150" t="s">
        <v>598</v>
      </c>
      <c r="H422" s="151">
        <v>124.8</v>
      </c>
      <c r="I422" s="152"/>
      <c r="L422" s="147"/>
      <c r="M422" s="153"/>
      <c r="T422" s="154"/>
      <c r="AT422" s="149" t="s">
        <v>167</v>
      </c>
      <c r="AU422" s="149" t="s">
        <v>86</v>
      </c>
      <c r="AV422" s="12" t="s">
        <v>86</v>
      </c>
      <c r="AW422" s="12" t="s">
        <v>32</v>
      </c>
      <c r="AX422" s="12" t="s">
        <v>76</v>
      </c>
      <c r="AY422" s="149" t="s">
        <v>159</v>
      </c>
    </row>
    <row r="423" spans="2:65" s="13" customFormat="1" ht="10.199999999999999">
      <c r="B423" s="155"/>
      <c r="D423" s="148" t="s">
        <v>167</v>
      </c>
      <c r="E423" s="156" t="s">
        <v>1</v>
      </c>
      <c r="F423" s="157" t="s">
        <v>236</v>
      </c>
      <c r="H423" s="158">
        <v>193.47499999999999</v>
      </c>
      <c r="I423" s="159"/>
      <c r="L423" s="155"/>
      <c r="M423" s="160"/>
      <c r="T423" s="161"/>
      <c r="AT423" s="156" t="s">
        <v>167</v>
      </c>
      <c r="AU423" s="156" t="s">
        <v>86</v>
      </c>
      <c r="AV423" s="13" t="s">
        <v>165</v>
      </c>
      <c r="AW423" s="13" t="s">
        <v>32</v>
      </c>
      <c r="AX423" s="13" t="s">
        <v>84</v>
      </c>
      <c r="AY423" s="156" t="s">
        <v>159</v>
      </c>
    </row>
    <row r="424" spans="2:65" s="1" customFormat="1" ht="14.4" customHeight="1">
      <c r="B424" s="132"/>
      <c r="C424" s="133" t="s">
        <v>697</v>
      </c>
      <c r="D424" s="133" t="s">
        <v>161</v>
      </c>
      <c r="E424" s="134" t="s">
        <v>698</v>
      </c>
      <c r="F424" s="135" t="s">
        <v>699</v>
      </c>
      <c r="G424" s="136" t="s">
        <v>164</v>
      </c>
      <c r="H424" s="137">
        <v>75</v>
      </c>
      <c r="I424" s="138"/>
      <c r="J424" s="139">
        <f>ROUND(I424*H424,2)</f>
        <v>0</v>
      </c>
      <c r="K424" s="140"/>
      <c r="L424" s="31"/>
      <c r="M424" s="141" t="s">
        <v>1</v>
      </c>
      <c r="N424" s="142" t="s">
        <v>41</v>
      </c>
      <c r="P424" s="143">
        <f>O424*H424</f>
        <v>0</v>
      </c>
      <c r="Q424" s="143">
        <v>0</v>
      </c>
      <c r="R424" s="143">
        <f>Q424*H424</f>
        <v>0</v>
      </c>
      <c r="S424" s="143">
        <v>1.0000000000000001E-5</v>
      </c>
      <c r="T424" s="144">
        <f>S424*H424</f>
        <v>7.5000000000000002E-4</v>
      </c>
      <c r="AR424" s="145" t="s">
        <v>165</v>
      </c>
      <c r="AT424" s="145" t="s">
        <v>161</v>
      </c>
      <c r="AU424" s="145" t="s">
        <v>86</v>
      </c>
      <c r="AY424" s="16" t="s">
        <v>159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6" t="s">
        <v>84</v>
      </c>
      <c r="BK424" s="146">
        <f>ROUND(I424*H424,2)</f>
        <v>0</v>
      </c>
      <c r="BL424" s="16" t="s">
        <v>165</v>
      </c>
      <c r="BM424" s="145" t="s">
        <v>700</v>
      </c>
    </row>
    <row r="425" spans="2:65" s="12" customFormat="1" ht="10.199999999999999">
      <c r="B425" s="147"/>
      <c r="D425" s="148" t="s">
        <v>167</v>
      </c>
      <c r="E425" s="149" t="s">
        <v>1</v>
      </c>
      <c r="F425" s="150" t="s">
        <v>701</v>
      </c>
      <c r="H425" s="151">
        <v>75</v>
      </c>
      <c r="I425" s="152"/>
      <c r="L425" s="147"/>
      <c r="M425" s="153"/>
      <c r="T425" s="154"/>
      <c r="AT425" s="149" t="s">
        <v>167</v>
      </c>
      <c r="AU425" s="149" t="s">
        <v>86</v>
      </c>
      <c r="AV425" s="12" t="s">
        <v>86</v>
      </c>
      <c r="AW425" s="12" t="s">
        <v>32</v>
      </c>
      <c r="AX425" s="12" t="s">
        <v>84</v>
      </c>
      <c r="AY425" s="149" t="s">
        <v>159</v>
      </c>
    </row>
    <row r="426" spans="2:65" s="1" customFormat="1" ht="14.4" customHeight="1">
      <c r="B426" s="132"/>
      <c r="C426" s="133" t="s">
        <v>702</v>
      </c>
      <c r="D426" s="133" t="s">
        <v>161</v>
      </c>
      <c r="E426" s="134" t="s">
        <v>703</v>
      </c>
      <c r="F426" s="135" t="s">
        <v>704</v>
      </c>
      <c r="G426" s="136" t="s">
        <v>164</v>
      </c>
      <c r="H426" s="137">
        <v>153.69999999999999</v>
      </c>
      <c r="I426" s="138"/>
      <c r="J426" s="139">
        <f>ROUND(I426*H426,2)</f>
        <v>0</v>
      </c>
      <c r="K426" s="140"/>
      <c r="L426" s="31"/>
      <c r="M426" s="141" t="s">
        <v>1</v>
      </c>
      <c r="N426" s="142" t="s">
        <v>41</v>
      </c>
      <c r="P426" s="143">
        <f>O426*H426</f>
        <v>0</v>
      </c>
      <c r="Q426" s="143">
        <v>0</v>
      </c>
      <c r="R426" s="143">
        <f>Q426*H426</f>
        <v>0</v>
      </c>
      <c r="S426" s="143">
        <v>0</v>
      </c>
      <c r="T426" s="144">
        <f>S426*H426</f>
        <v>0</v>
      </c>
      <c r="AR426" s="145" t="s">
        <v>165</v>
      </c>
      <c r="AT426" s="145" t="s">
        <v>161</v>
      </c>
      <c r="AU426" s="145" t="s">
        <v>86</v>
      </c>
      <c r="AY426" s="16" t="s">
        <v>159</v>
      </c>
      <c r="BE426" s="146">
        <f>IF(N426="základní",J426,0)</f>
        <v>0</v>
      </c>
      <c r="BF426" s="146">
        <f>IF(N426="snížená",J426,0)</f>
        <v>0</v>
      </c>
      <c r="BG426" s="146">
        <f>IF(N426="zákl. přenesená",J426,0)</f>
        <v>0</v>
      </c>
      <c r="BH426" s="146">
        <f>IF(N426="sníž. přenesená",J426,0)</f>
        <v>0</v>
      </c>
      <c r="BI426" s="146">
        <f>IF(N426="nulová",J426,0)</f>
        <v>0</v>
      </c>
      <c r="BJ426" s="16" t="s">
        <v>84</v>
      </c>
      <c r="BK426" s="146">
        <f>ROUND(I426*H426,2)</f>
        <v>0</v>
      </c>
      <c r="BL426" s="16" t="s">
        <v>165</v>
      </c>
      <c r="BM426" s="145" t="s">
        <v>705</v>
      </c>
    </row>
    <row r="427" spans="2:65" s="12" customFormat="1" ht="10.199999999999999">
      <c r="B427" s="147"/>
      <c r="D427" s="148" t="s">
        <v>167</v>
      </c>
      <c r="E427" s="149" t="s">
        <v>1</v>
      </c>
      <c r="F427" s="150" t="s">
        <v>597</v>
      </c>
      <c r="H427" s="151">
        <v>28.9</v>
      </c>
      <c r="I427" s="152"/>
      <c r="L427" s="147"/>
      <c r="M427" s="153"/>
      <c r="T427" s="154"/>
      <c r="AT427" s="149" t="s">
        <v>167</v>
      </c>
      <c r="AU427" s="149" t="s">
        <v>86</v>
      </c>
      <c r="AV427" s="12" t="s">
        <v>86</v>
      </c>
      <c r="AW427" s="12" t="s">
        <v>32</v>
      </c>
      <c r="AX427" s="12" t="s">
        <v>76</v>
      </c>
      <c r="AY427" s="149" t="s">
        <v>159</v>
      </c>
    </row>
    <row r="428" spans="2:65" s="12" customFormat="1" ht="10.199999999999999">
      <c r="B428" s="147"/>
      <c r="D428" s="148" t="s">
        <v>167</v>
      </c>
      <c r="E428" s="149" t="s">
        <v>1</v>
      </c>
      <c r="F428" s="150" t="s">
        <v>598</v>
      </c>
      <c r="H428" s="151">
        <v>124.8</v>
      </c>
      <c r="I428" s="152"/>
      <c r="L428" s="147"/>
      <c r="M428" s="153"/>
      <c r="T428" s="154"/>
      <c r="AT428" s="149" t="s">
        <v>167</v>
      </c>
      <c r="AU428" s="149" t="s">
        <v>86</v>
      </c>
      <c r="AV428" s="12" t="s">
        <v>86</v>
      </c>
      <c r="AW428" s="12" t="s">
        <v>32</v>
      </c>
      <c r="AX428" s="12" t="s">
        <v>76</v>
      </c>
      <c r="AY428" s="149" t="s">
        <v>159</v>
      </c>
    </row>
    <row r="429" spans="2:65" s="13" customFormat="1" ht="10.199999999999999">
      <c r="B429" s="155"/>
      <c r="D429" s="148" t="s">
        <v>167</v>
      </c>
      <c r="E429" s="156" t="s">
        <v>1</v>
      </c>
      <c r="F429" s="157" t="s">
        <v>236</v>
      </c>
      <c r="H429" s="158">
        <v>153.69999999999999</v>
      </c>
      <c r="I429" s="159"/>
      <c r="L429" s="155"/>
      <c r="M429" s="160"/>
      <c r="T429" s="161"/>
      <c r="AT429" s="156" t="s">
        <v>167</v>
      </c>
      <c r="AU429" s="156" t="s">
        <v>86</v>
      </c>
      <c r="AV429" s="13" t="s">
        <v>165</v>
      </c>
      <c r="AW429" s="13" t="s">
        <v>32</v>
      </c>
      <c r="AX429" s="13" t="s">
        <v>84</v>
      </c>
      <c r="AY429" s="156" t="s">
        <v>159</v>
      </c>
    </row>
    <row r="430" spans="2:65" s="1" customFormat="1" ht="19.8" customHeight="1">
      <c r="B430" s="132"/>
      <c r="C430" s="133" t="s">
        <v>706</v>
      </c>
      <c r="D430" s="133" t="s">
        <v>161</v>
      </c>
      <c r="E430" s="134" t="s">
        <v>707</v>
      </c>
      <c r="F430" s="135" t="s">
        <v>708</v>
      </c>
      <c r="G430" s="136" t="s">
        <v>196</v>
      </c>
      <c r="H430" s="137">
        <v>1.0920000000000001</v>
      </c>
      <c r="I430" s="138"/>
      <c r="J430" s="139">
        <f>ROUND(I430*H430,2)</f>
        <v>0</v>
      </c>
      <c r="K430" s="140"/>
      <c r="L430" s="31"/>
      <c r="M430" s="141" t="s">
        <v>1</v>
      </c>
      <c r="N430" s="142" t="s">
        <v>41</v>
      </c>
      <c r="P430" s="143">
        <f>O430*H430</f>
        <v>0</v>
      </c>
      <c r="Q430" s="143">
        <v>2.5018699999999998</v>
      </c>
      <c r="R430" s="143">
        <f>Q430*H430</f>
        <v>2.7320420400000001</v>
      </c>
      <c r="S430" s="143">
        <v>0</v>
      </c>
      <c r="T430" s="144">
        <f>S430*H430</f>
        <v>0</v>
      </c>
      <c r="AR430" s="145" t="s">
        <v>165</v>
      </c>
      <c r="AT430" s="145" t="s">
        <v>161</v>
      </c>
      <c r="AU430" s="145" t="s">
        <v>86</v>
      </c>
      <c r="AY430" s="16" t="s">
        <v>159</v>
      </c>
      <c r="BE430" s="146">
        <f>IF(N430="základní",J430,0)</f>
        <v>0</v>
      </c>
      <c r="BF430" s="146">
        <f>IF(N430="snížená",J430,0)</f>
        <v>0</v>
      </c>
      <c r="BG430" s="146">
        <f>IF(N430="zákl. přenesená",J430,0)</f>
        <v>0</v>
      </c>
      <c r="BH430" s="146">
        <f>IF(N430="sníž. přenesená",J430,0)</f>
        <v>0</v>
      </c>
      <c r="BI430" s="146">
        <f>IF(N430="nulová",J430,0)</f>
        <v>0</v>
      </c>
      <c r="BJ430" s="16" t="s">
        <v>84</v>
      </c>
      <c r="BK430" s="146">
        <f>ROUND(I430*H430,2)</f>
        <v>0</v>
      </c>
      <c r="BL430" s="16" t="s">
        <v>165</v>
      </c>
      <c r="BM430" s="145" t="s">
        <v>709</v>
      </c>
    </row>
    <row r="431" spans="2:65" s="12" customFormat="1" ht="10.199999999999999">
      <c r="B431" s="147"/>
      <c r="D431" s="148" t="s">
        <v>167</v>
      </c>
      <c r="E431" s="149" t="s">
        <v>1</v>
      </c>
      <c r="F431" s="150" t="s">
        <v>710</v>
      </c>
      <c r="H431" s="151">
        <v>1.0920000000000001</v>
      </c>
      <c r="I431" s="152"/>
      <c r="L431" s="147"/>
      <c r="M431" s="153"/>
      <c r="T431" s="154"/>
      <c r="AT431" s="149" t="s">
        <v>167</v>
      </c>
      <c r="AU431" s="149" t="s">
        <v>86</v>
      </c>
      <c r="AV431" s="12" t="s">
        <v>86</v>
      </c>
      <c r="AW431" s="12" t="s">
        <v>32</v>
      </c>
      <c r="AX431" s="12" t="s">
        <v>84</v>
      </c>
      <c r="AY431" s="149" t="s">
        <v>159</v>
      </c>
    </row>
    <row r="432" spans="2:65" s="1" customFormat="1" ht="14.4" customHeight="1">
      <c r="B432" s="132"/>
      <c r="C432" s="133" t="s">
        <v>711</v>
      </c>
      <c r="D432" s="133" t="s">
        <v>161</v>
      </c>
      <c r="E432" s="134" t="s">
        <v>712</v>
      </c>
      <c r="F432" s="135" t="s">
        <v>713</v>
      </c>
      <c r="G432" s="136" t="s">
        <v>196</v>
      </c>
      <c r="H432" s="137">
        <v>5.56</v>
      </c>
      <c r="I432" s="138"/>
      <c r="J432" s="139">
        <f>ROUND(I432*H432,2)</f>
        <v>0</v>
      </c>
      <c r="K432" s="140"/>
      <c r="L432" s="31"/>
      <c r="M432" s="141" t="s">
        <v>1</v>
      </c>
      <c r="N432" s="142" t="s">
        <v>41</v>
      </c>
      <c r="P432" s="143">
        <f>O432*H432</f>
        <v>0</v>
      </c>
      <c r="Q432" s="143">
        <v>1.6479999999999999</v>
      </c>
      <c r="R432" s="143">
        <f>Q432*H432</f>
        <v>9.1628799999999995</v>
      </c>
      <c r="S432" s="143">
        <v>0</v>
      </c>
      <c r="T432" s="144">
        <f>S432*H432</f>
        <v>0</v>
      </c>
      <c r="AR432" s="145" t="s">
        <v>165</v>
      </c>
      <c r="AT432" s="145" t="s">
        <v>161</v>
      </c>
      <c r="AU432" s="145" t="s">
        <v>86</v>
      </c>
      <c r="AY432" s="16" t="s">
        <v>159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6" t="s">
        <v>84</v>
      </c>
      <c r="BK432" s="146">
        <f>ROUND(I432*H432,2)</f>
        <v>0</v>
      </c>
      <c r="BL432" s="16" t="s">
        <v>165</v>
      </c>
      <c r="BM432" s="145" t="s">
        <v>714</v>
      </c>
    </row>
    <row r="433" spans="2:65" s="12" customFormat="1" ht="10.199999999999999">
      <c r="B433" s="147"/>
      <c r="D433" s="148" t="s">
        <v>167</v>
      </c>
      <c r="E433" s="149" t="s">
        <v>1</v>
      </c>
      <c r="F433" s="150" t="s">
        <v>715</v>
      </c>
      <c r="H433" s="151">
        <v>5.56</v>
      </c>
      <c r="I433" s="152"/>
      <c r="L433" s="147"/>
      <c r="M433" s="153"/>
      <c r="T433" s="154"/>
      <c r="AT433" s="149" t="s">
        <v>167</v>
      </c>
      <c r="AU433" s="149" t="s">
        <v>86</v>
      </c>
      <c r="AV433" s="12" t="s">
        <v>86</v>
      </c>
      <c r="AW433" s="12" t="s">
        <v>32</v>
      </c>
      <c r="AX433" s="12" t="s">
        <v>84</v>
      </c>
      <c r="AY433" s="149" t="s">
        <v>159</v>
      </c>
    </row>
    <row r="434" spans="2:65" s="1" customFormat="1" ht="14.4" customHeight="1">
      <c r="B434" s="132"/>
      <c r="C434" s="133" t="s">
        <v>716</v>
      </c>
      <c r="D434" s="133" t="s">
        <v>161</v>
      </c>
      <c r="E434" s="134" t="s">
        <v>717</v>
      </c>
      <c r="F434" s="135" t="s">
        <v>718</v>
      </c>
      <c r="G434" s="136" t="s">
        <v>164</v>
      </c>
      <c r="H434" s="137">
        <v>3.6749999999999998</v>
      </c>
      <c r="I434" s="138"/>
      <c r="J434" s="139">
        <f>ROUND(I434*H434,2)</f>
        <v>0</v>
      </c>
      <c r="K434" s="140"/>
      <c r="L434" s="31"/>
      <c r="M434" s="141" t="s">
        <v>1</v>
      </c>
      <c r="N434" s="142" t="s">
        <v>41</v>
      </c>
      <c r="P434" s="143">
        <f>O434*H434</f>
        <v>0</v>
      </c>
      <c r="Q434" s="143">
        <v>1.6070000000000001E-2</v>
      </c>
      <c r="R434" s="143">
        <f>Q434*H434</f>
        <v>5.9057249999999999E-2</v>
      </c>
      <c r="S434" s="143">
        <v>0</v>
      </c>
      <c r="T434" s="144">
        <f>S434*H434</f>
        <v>0</v>
      </c>
      <c r="AR434" s="145" t="s">
        <v>165</v>
      </c>
      <c r="AT434" s="145" t="s">
        <v>161</v>
      </c>
      <c r="AU434" s="145" t="s">
        <v>86</v>
      </c>
      <c r="AY434" s="16" t="s">
        <v>159</v>
      </c>
      <c r="BE434" s="146">
        <f>IF(N434="základní",J434,0)</f>
        <v>0</v>
      </c>
      <c r="BF434" s="146">
        <f>IF(N434="snížená",J434,0)</f>
        <v>0</v>
      </c>
      <c r="BG434" s="146">
        <f>IF(N434="zákl. přenesená",J434,0)</f>
        <v>0</v>
      </c>
      <c r="BH434" s="146">
        <f>IF(N434="sníž. přenesená",J434,0)</f>
        <v>0</v>
      </c>
      <c r="BI434" s="146">
        <f>IF(N434="nulová",J434,0)</f>
        <v>0</v>
      </c>
      <c r="BJ434" s="16" t="s">
        <v>84</v>
      </c>
      <c r="BK434" s="146">
        <f>ROUND(I434*H434,2)</f>
        <v>0</v>
      </c>
      <c r="BL434" s="16" t="s">
        <v>165</v>
      </c>
      <c r="BM434" s="145" t="s">
        <v>719</v>
      </c>
    </row>
    <row r="435" spans="2:65" s="12" customFormat="1" ht="10.199999999999999">
      <c r="B435" s="147"/>
      <c r="D435" s="148" t="s">
        <v>167</v>
      </c>
      <c r="E435" s="149" t="s">
        <v>1</v>
      </c>
      <c r="F435" s="150" t="s">
        <v>720</v>
      </c>
      <c r="H435" s="151">
        <v>3.6749999999999998</v>
      </c>
      <c r="I435" s="152"/>
      <c r="L435" s="147"/>
      <c r="M435" s="153"/>
      <c r="T435" s="154"/>
      <c r="AT435" s="149" t="s">
        <v>167</v>
      </c>
      <c r="AU435" s="149" t="s">
        <v>86</v>
      </c>
      <c r="AV435" s="12" t="s">
        <v>86</v>
      </c>
      <c r="AW435" s="12" t="s">
        <v>32</v>
      </c>
      <c r="AX435" s="12" t="s">
        <v>84</v>
      </c>
      <c r="AY435" s="149" t="s">
        <v>159</v>
      </c>
    </row>
    <row r="436" spans="2:65" s="1" customFormat="1" ht="14.4" customHeight="1">
      <c r="B436" s="132"/>
      <c r="C436" s="133" t="s">
        <v>721</v>
      </c>
      <c r="D436" s="133" t="s">
        <v>161</v>
      </c>
      <c r="E436" s="134" t="s">
        <v>722</v>
      </c>
      <c r="F436" s="135" t="s">
        <v>723</v>
      </c>
      <c r="G436" s="136" t="s">
        <v>164</v>
      </c>
      <c r="H436" s="137">
        <v>3.6749999999999998</v>
      </c>
      <c r="I436" s="138"/>
      <c r="J436" s="139">
        <f>ROUND(I436*H436,2)</f>
        <v>0</v>
      </c>
      <c r="K436" s="140"/>
      <c r="L436" s="31"/>
      <c r="M436" s="141" t="s">
        <v>1</v>
      </c>
      <c r="N436" s="142" t="s">
        <v>41</v>
      </c>
      <c r="P436" s="143">
        <f>O436*H436</f>
        <v>0</v>
      </c>
      <c r="Q436" s="143">
        <v>0</v>
      </c>
      <c r="R436" s="143">
        <f>Q436*H436</f>
        <v>0</v>
      </c>
      <c r="S436" s="143">
        <v>0</v>
      </c>
      <c r="T436" s="144">
        <f>S436*H436</f>
        <v>0</v>
      </c>
      <c r="AR436" s="145" t="s">
        <v>165</v>
      </c>
      <c r="AT436" s="145" t="s">
        <v>161</v>
      </c>
      <c r="AU436" s="145" t="s">
        <v>86</v>
      </c>
      <c r="AY436" s="16" t="s">
        <v>159</v>
      </c>
      <c r="BE436" s="146">
        <f>IF(N436="základní",J436,0)</f>
        <v>0</v>
      </c>
      <c r="BF436" s="146">
        <f>IF(N436="snížená",J436,0)</f>
        <v>0</v>
      </c>
      <c r="BG436" s="146">
        <f>IF(N436="zákl. přenesená",J436,0)</f>
        <v>0</v>
      </c>
      <c r="BH436" s="146">
        <f>IF(N436="sníž. přenesená",J436,0)</f>
        <v>0</v>
      </c>
      <c r="BI436" s="146">
        <f>IF(N436="nulová",J436,0)</f>
        <v>0</v>
      </c>
      <c r="BJ436" s="16" t="s">
        <v>84</v>
      </c>
      <c r="BK436" s="146">
        <f>ROUND(I436*H436,2)</f>
        <v>0</v>
      </c>
      <c r="BL436" s="16" t="s">
        <v>165</v>
      </c>
      <c r="BM436" s="145" t="s">
        <v>724</v>
      </c>
    </row>
    <row r="437" spans="2:65" s="1" customFormat="1" ht="14.4" customHeight="1">
      <c r="B437" s="132"/>
      <c r="C437" s="133" t="s">
        <v>725</v>
      </c>
      <c r="D437" s="133" t="s">
        <v>161</v>
      </c>
      <c r="E437" s="134" t="s">
        <v>726</v>
      </c>
      <c r="F437" s="135" t="s">
        <v>727</v>
      </c>
      <c r="G437" s="136" t="s">
        <v>164</v>
      </c>
      <c r="H437" s="137">
        <v>3.87</v>
      </c>
      <c r="I437" s="138"/>
      <c r="J437" s="139">
        <f>ROUND(I437*H437,2)</f>
        <v>0</v>
      </c>
      <c r="K437" s="140"/>
      <c r="L437" s="31"/>
      <c r="M437" s="141" t="s">
        <v>1</v>
      </c>
      <c r="N437" s="142" t="s">
        <v>41</v>
      </c>
      <c r="P437" s="143">
        <f>O437*H437</f>
        <v>0</v>
      </c>
      <c r="Q437" s="143">
        <v>7.4260000000000007E-2</v>
      </c>
      <c r="R437" s="143">
        <f>Q437*H437</f>
        <v>0.28738620000000004</v>
      </c>
      <c r="S437" s="143">
        <v>0</v>
      </c>
      <c r="T437" s="144">
        <f>S437*H437</f>
        <v>0</v>
      </c>
      <c r="AR437" s="145" t="s">
        <v>165</v>
      </c>
      <c r="AT437" s="145" t="s">
        <v>161</v>
      </c>
      <c r="AU437" s="145" t="s">
        <v>86</v>
      </c>
      <c r="AY437" s="16" t="s">
        <v>159</v>
      </c>
      <c r="BE437" s="146">
        <f>IF(N437="základní",J437,0)</f>
        <v>0</v>
      </c>
      <c r="BF437" s="146">
        <f>IF(N437="snížená",J437,0)</f>
        <v>0</v>
      </c>
      <c r="BG437" s="146">
        <f>IF(N437="zákl. přenesená",J437,0)</f>
        <v>0</v>
      </c>
      <c r="BH437" s="146">
        <f>IF(N437="sníž. přenesená",J437,0)</f>
        <v>0</v>
      </c>
      <c r="BI437" s="146">
        <f>IF(N437="nulová",J437,0)</f>
        <v>0</v>
      </c>
      <c r="BJ437" s="16" t="s">
        <v>84</v>
      </c>
      <c r="BK437" s="146">
        <f>ROUND(I437*H437,2)</f>
        <v>0</v>
      </c>
      <c r="BL437" s="16" t="s">
        <v>165</v>
      </c>
      <c r="BM437" s="145" t="s">
        <v>728</v>
      </c>
    </row>
    <row r="438" spans="2:65" s="12" customFormat="1" ht="10.199999999999999">
      <c r="B438" s="147"/>
      <c r="D438" s="148" t="s">
        <v>167</v>
      </c>
      <c r="E438" s="149" t="s">
        <v>1</v>
      </c>
      <c r="F438" s="150" t="s">
        <v>729</v>
      </c>
      <c r="H438" s="151">
        <v>3.87</v>
      </c>
      <c r="I438" s="152"/>
      <c r="L438" s="147"/>
      <c r="M438" s="153"/>
      <c r="T438" s="154"/>
      <c r="AT438" s="149" t="s">
        <v>167</v>
      </c>
      <c r="AU438" s="149" t="s">
        <v>86</v>
      </c>
      <c r="AV438" s="12" t="s">
        <v>86</v>
      </c>
      <c r="AW438" s="12" t="s">
        <v>32</v>
      </c>
      <c r="AX438" s="12" t="s">
        <v>84</v>
      </c>
      <c r="AY438" s="149" t="s">
        <v>159</v>
      </c>
    </row>
    <row r="439" spans="2:65" s="1" customFormat="1" ht="14.4" customHeight="1">
      <c r="B439" s="132"/>
      <c r="C439" s="133" t="s">
        <v>730</v>
      </c>
      <c r="D439" s="133" t="s">
        <v>161</v>
      </c>
      <c r="E439" s="134" t="s">
        <v>731</v>
      </c>
      <c r="F439" s="135" t="s">
        <v>732</v>
      </c>
      <c r="G439" s="136" t="s">
        <v>164</v>
      </c>
      <c r="H439" s="137">
        <v>3.87</v>
      </c>
      <c r="I439" s="138"/>
      <c r="J439" s="139">
        <f>ROUND(I439*H439,2)</f>
        <v>0</v>
      </c>
      <c r="K439" s="140"/>
      <c r="L439" s="31"/>
      <c r="M439" s="141" t="s">
        <v>1</v>
      </c>
      <c r="N439" s="142" t="s">
        <v>41</v>
      </c>
      <c r="P439" s="143">
        <f>O439*H439</f>
        <v>0</v>
      </c>
      <c r="Q439" s="143">
        <v>0.1231</v>
      </c>
      <c r="R439" s="143">
        <f>Q439*H439</f>
        <v>0.47639700000000001</v>
      </c>
      <c r="S439" s="143">
        <v>0</v>
      </c>
      <c r="T439" s="144">
        <f>S439*H439</f>
        <v>0</v>
      </c>
      <c r="AR439" s="145" t="s">
        <v>165</v>
      </c>
      <c r="AT439" s="145" t="s">
        <v>161</v>
      </c>
      <c r="AU439" s="145" t="s">
        <v>86</v>
      </c>
      <c r="AY439" s="16" t="s">
        <v>159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6" t="s">
        <v>84</v>
      </c>
      <c r="BK439" s="146">
        <f>ROUND(I439*H439,2)</f>
        <v>0</v>
      </c>
      <c r="BL439" s="16" t="s">
        <v>165</v>
      </c>
      <c r="BM439" s="145" t="s">
        <v>733</v>
      </c>
    </row>
    <row r="440" spans="2:65" s="12" customFormat="1" ht="10.199999999999999">
      <c r="B440" s="147"/>
      <c r="D440" s="148" t="s">
        <v>167</v>
      </c>
      <c r="E440" s="149" t="s">
        <v>1</v>
      </c>
      <c r="F440" s="150" t="s">
        <v>729</v>
      </c>
      <c r="H440" s="151">
        <v>3.87</v>
      </c>
      <c r="I440" s="152"/>
      <c r="L440" s="147"/>
      <c r="M440" s="153"/>
      <c r="T440" s="154"/>
      <c r="AT440" s="149" t="s">
        <v>167</v>
      </c>
      <c r="AU440" s="149" t="s">
        <v>86</v>
      </c>
      <c r="AV440" s="12" t="s">
        <v>86</v>
      </c>
      <c r="AW440" s="12" t="s">
        <v>32</v>
      </c>
      <c r="AX440" s="12" t="s">
        <v>84</v>
      </c>
      <c r="AY440" s="149" t="s">
        <v>159</v>
      </c>
    </row>
    <row r="441" spans="2:65" s="1" customFormat="1" ht="14.4" customHeight="1">
      <c r="B441" s="132"/>
      <c r="C441" s="133" t="s">
        <v>734</v>
      </c>
      <c r="D441" s="133" t="s">
        <v>161</v>
      </c>
      <c r="E441" s="134" t="s">
        <v>735</v>
      </c>
      <c r="F441" s="135" t="s">
        <v>736</v>
      </c>
      <c r="G441" s="136" t="s">
        <v>164</v>
      </c>
      <c r="H441" s="137">
        <v>15.6</v>
      </c>
      <c r="I441" s="138"/>
      <c r="J441" s="139">
        <f>ROUND(I441*H441,2)</f>
        <v>0</v>
      </c>
      <c r="K441" s="140"/>
      <c r="L441" s="31"/>
      <c r="M441" s="141" t="s">
        <v>1</v>
      </c>
      <c r="N441" s="142" t="s">
        <v>41</v>
      </c>
      <c r="P441" s="143">
        <f>O441*H441</f>
        <v>0</v>
      </c>
      <c r="Q441" s="143">
        <v>1.2999999999999999E-4</v>
      </c>
      <c r="R441" s="143">
        <f>Q441*H441</f>
        <v>2.0279999999999999E-3</v>
      </c>
      <c r="S441" s="143">
        <v>0</v>
      </c>
      <c r="T441" s="144">
        <f>S441*H441</f>
        <v>0</v>
      </c>
      <c r="AR441" s="145" t="s">
        <v>165</v>
      </c>
      <c r="AT441" s="145" t="s">
        <v>161</v>
      </c>
      <c r="AU441" s="145" t="s">
        <v>86</v>
      </c>
      <c r="AY441" s="16" t="s">
        <v>159</v>
      </c>
      <c r="BE441" s="146">
        <f>IF(N441="základní",J441,0)</f>
        <v>0</v>
      </c>
      <c r="BF441" s="146">
        <f>IF(N441="snížená",J441,0)</f>
        <v>0</v>
      </c>
      <c r="BG441" s="146">
        <f>IF(N441="zákl. přenesená",J441,0)</f>
        <v>0</v>
      </c>
      <c r="BH441" s="146">
        <f>IF(N441="sníž. přenesená",J441,0)</f>
        <v>0</v>
      </c>
      <c r="BI441" s="146">
        <f>IF(N441="nulová",J441,0)</f>
        <v>0</v>
      </c>
      <c r="BJ441" s="16" t="s">
        <v>84</v>
      </c>
      <c r="BK441" s="146">
        <f>ROUND(I441*H441,2)</f>
        <v>0</v>
      </c>
      <c r="BL441" s="16" t="s">
        <v>165</v>
      </c>
      <c r="BM441" s="145" t="s">
        <v>737</v>
      </c>
    </row>
    <row r="442" spans="2:65" s="12" customFormat="1" ht="10.199999999999999">
      <c r="B442" s="147"/>
      <c r="D442" s="148" t="s">
        <v>167</v>
      </c>
      <c r="E442" s="149" t="s">
        <v>1</v>
      </c>
      <c r="F442" s="150" t="s">
        <v>471</v>
      </c>
      <c r="H442" s="151">
        <v>15.6</v>
      </c>
      <c r="I442" s="152"/>
      <c r="L442" s="147"/>
      <c r="M442" s="153"/>
      <c r="T442" s="154"/>
      <c r="AT442" s="149" t="s">
        <v>167</v>
      </c>
      <c r="AU442" s="149" t="s">
        <v>86</v>
      </c>
      <c r="AV442" s="12" t="s">
        <v>86</v>
      </c>
      <c r="AW442" s="12" t="s">
        <v>32</v>
      </c>
      <c r="AX442" s="12" t="s">
        <v>84</v>
      </c>
      <c r="AY442" s="149" t="s">
        <v>159</v>
      </c>
    </row>
    <row r="443" spans="2:65" s="11" customFormat="1" ht="22.8" customHeight="1">
      <c r="B443" s="120"/>
      <c r="D443" s="121" t="s">
        <v>75</v>
      </c>
      <c r="E443" s="130" t="s">
        <v>199</v>
      </c>
      <c r="F443" s="130" t="s">
        <v>738</v>
      </c>
      <c r="I443" s="123"/>
      <c r="J443" s="131">
        <f>BK443</f>
        <v>0</v>
      </c>
      <c r="L443" s="120"/>
      <c r="M443" s="125"/>
      <c r="P443" s="126">
        <f>SUM(P444:P445)</f>
        <v>0</v>
      </c>
      <c r="R443" s="126">
        <f>SUM(R444:R445)</f>
        <v>0</v>
      </c>
      <c r="T443" s="127">
        <f>SUM(T444:T445)</f>
        <v>0.44999999999999996</v>
      </c>
      <c r="AR443" s="121" t="s">
        <v>84</v>
      </c>
      <c r="AT443" s="128" t="s">
        <v>75</v>
      </c>
      <c r="AU443" s="128" t="s">
        <v>84</v>
      </c>
      <c r="AY443" s="121" t="s">
        <v>159</v>
      </c>
      <c r="BK443" s="129">
        <f>SUM(BK444:BK445)</f>
        <v>0</v>
      </c>
    </row>
    <row r="444" spans="2:65" s="1" customFormat="1" ht="14.4" customHeight="1">
      <c r="B444" s="132"/>
      <c r="C444" s="133" t="s">
        <v>739</v>
      </c>
      <c r="D444" s="133" t="s">
        <v>161</v>
      </c>
      <c r="E444" s="134" t="s">
        <v>740</v>
      </c>
      <c r="F444" s="135" t="s">
        <v>741</v>
      </c>
      <c r="G444" s="136" t="s">
        <v>390</v>
      </c>
      <c r="H444" s="137">
        <v>3</v>
      </c>
      <c r="I444" s="138"/>
      <c r="J444" s="139">
        <f>ROUND(I444*H444,2)</f>
        <v>0</v>
      </c>
      <c r="K444" s="140"/>
      <c r="L444" s="31"/>
      <c r="M444" s="141" t="s">
        <v>1</v>
      </c>
      <c r="N444" s="142" t="s">
        <v>41</v>
      </c>
      <c r="P444" s="143">
        <f>O444*H444</f>
        <v>0</v>
      </c>
      <c r="Q444" s="143">
        <v>0</v>
      </c>
      <c r="R444" s="143">
        <f>Q444*H444</f>
        <v>0</v>
      </c>
      <c r="S444" s="143">
        <v>0.15</v>
      </c>
      <c r="T444" s="144">
        <f>S444*H444</f>
        <v>0.44999999999999996</v>
      </c>
      <c r="AR444" s="145" t="s">
        <v>165</v>
      </c>
      <c r="AT444" s="145" t="s">
        <v>161</v>
      </c>
      <c r="AU444" s="145" t="s">
        <v>86</v>
      </c>
      <c r="AY444" s="16" t="s">
        <v>159</v>
      </c>
      <c r="BE444" s="146">
        <f>IF(N444="základní",J444,0)</f>
        <v>0</v>
      </c>
      <c r="BF444" s="146">
        <f>IF(N444="snížená",J444,0)</f>
        <v>0</v>
      </c>
      <c r="BG444" s="146">
        <f>IF(N444="zákl. přenesená",J444,0)</f>
        <v>0</v>
      </c>
      <c r="BH444" s="146">
        <f>IF(N444="sníž. přenesená",J444,0)</f>
        <v>0</v>
      </c>
      <c r="BI444" s="146">
        <f>IF(N444="nulová",J444,0)</f>
        <v>0</v>
      </c>
      <c r="BJ444" s="16" t="s">
        <v>84</v>
      </c>
      <c r="BK444" s="146">
        <f>ROUND(I444*H444,2)</f>
        <v>0</v>
      </c>
      <c r="BL444" s="16" t="s">
        <v>165</v>
      </c>
      <c r="BM444" s="145" t="s">
        <v>742</v>
      </c>
    </row>
    <row r="445" spans="2:65" s="12" customFormat="1" ht="10.199999999999999">
      <c r="B445" s="147"/>
      <c r="D445" s="148" t="s">
        <v>167</v>
      </c>
      <c r="E445" s="149" t="s">
        <v>1</v>
      </c>
      <c r="F445" s="150" t="s">
        <v>743</v>
      </c>
      <c r="H445" s="151">
        <v>3</v>
      </c>
      <c r="I445" s="152"/>
      <c r="L445" s="147"/>
      <c r="M445" s="153"/>
      <c r="T445" s="154"/>
      <c r="AT445" s="149" t="s">
        <v>167</v>
      </c>
      <c r="AU445" s="149" t="s">
        <v>86</v>
      </c>
      <c r="AV445" s="12" t="s">
        <v>86</v>
      </c>
      <c r="AW445" s="12" t="s">
        <v>32</v>
      </c>
      <c r="AX445" s="12" t="s">
        <v>84</v>
      </c>
      <c r="AY445" s="149" t="s">
        <v>159</v>
      </c>
    </row>
    <row r="446" spans="2:65" s="11" customFormat="1" ht="22.8" customHeight="1">
      <c r="B446" s="120"/>
      <c r="D446" s="121" t="s">
        <v>75</v>
      </c>
      <c r="E446" s="130" t="s">
        <v>204</v>
      </c>
      <c r="F446" s="130" t="s">
        <v>744</v>
      </c>
      <c r="I446" s="123"/>
      <c r="J446" s="131">
        <f>BK446</f>
        <v>0</v>
      </c>
      <c r="L446" s="120"/>
      <c r="M446" s="125"/>
      <c r="P446" s="126">
        <f>SUM(P447:P553)</f>
        <v>0</v>
      </c>
      <c r="R446" s="126">
        <f>SUM(R447:R553)</f>
        <v>2.1632232000000005</v>
      </c>
      <c r="T446" s="127">
        <f>SUM(T447:T553)</f>
        <v>75.378892000000008</v>
      </c>
      <c r="AR446" s="121" t="s">
        <v>84</v>
      </c>
      <c r="AT446" s="128" t="s">
        <v>75</v>
      </c>
      <c r="AU446" s="128" t="s">
        <v>84</v>
      </c>
      <c r="AY446" s="121" t="s">
        <v>159</v>
      </c>
      <c r="BK446" s="129">
        <f>SUM(BK447:BK553)</f>
        <v>0</v>
      </c>
    </row>
    <row r="447" spans="2:65" s="1" customFormat="1" ht="14.4" customHeight="1">
      <c r="B447" s="132"/>
      <c r="C447" s="133" t="s">
        <v>745</v>
      </c>
      <c r="D447" s="133" t="s">
        <v>161</v>
      </c>
      <c r="E447" s="134" t="s">
        <v>746</v>
      </c>
      <c r="F447" s="135" t="s">
        <v>747</v>
      </c>
      <c r="G447" s="136" t="s">
        <v>390</v>
      </c>
      <c r="H447" s="137">
        <v>8</v>
      </c>
      <c r="I447" s="138"/>
      <c r="J447" s="139">
        <f>ROUND(I447*H447,2)</f>
        <v>0</v>
      </c>
      <c r="K447" s="140"/>
      <c r="L447" s="31"/>
      <c r="M447" s="141" t="s">
        <v>1</v>
      </c>
      <c r="N447" s="142" t="s">
        <v>41</v>
      </c>
      <c r="P447" s="143">
        <f>O447*H447</f>
        <v>0</v>
      </c>
      <c r="Q447" s="143">
        <v>0</v>
      </c>
      <c r="R447" s="143">
        <f>Q447*H447</f>
        <v>0</v>
      </c>
      <c r="S447" s="143">
        <v>0</v>
      </c>
      <c r="T447" s="144">
        <f>S447*H447</f>
        <v>0</v>
      </c>
      <c r="AR447" s="145" t="s">
        <v>165</v>
      </c>
      <c r="AT447" s="145" t="s">
        <v>161</v>
      </c>
      <c r="AU447" s="145" t="s">
        <v>86</v>
      </c>
      <c r="AY447" s="16" t="s">
        <v>159</v>
      </c>
      <c r="BE447" s="146">
        <f>IF(N447="základní",J447,0)</f>
        <v>0</v>
      </c>
      <c r="BF447" s="146">
        <f>IF(N447="snížená",J447,0)</f>
        <v>0</v>
      </c>
      <c r="BG447" s="146">
        <f>IF(N447="zákl. přenesená",J447,0)</f>
        <v>0</v>
      </c>
      <c r="BH447" s="146">
        <f>IF(N447="sníž. přenesená",J447,0)</f>
        <v>0</v>
      </c>
      <c r="BI447" s="146">
        <f>IF(N447="nulová",J447,0)</f>
        <v>0</v>
      </c>
      <c r="BJ447" s="16" t="s">
        <v>84</v>
      </c>
      <c r="BK447" s="146">
        <f>ROUND(I447*H447,2)</f>
        <v>0</v>
      </c>
      <c r="BL447" s="16" t="s">
        <v>165</v>
      </c>
      <c r="BM447" s="145" t="s">
        <v>748</v>
      </c>
    </row>
    <row r="448" spans="2:65" s="12" customFormat="1" ht="10.199999999999999">
      <c r="B448" s="147"/>
      <c r="D448" s="148" t="s">
        <v>167</v>
      </c>
      <c r="E448" s="149" t="s">
        <v>1</v>
      </c>
      <c r="F448" s="150" t="s">
        <v>749</v>
      </c>
      <c r="H448" s="151">
        <v>8</v>
      </c>
      <c r="I448" s="152"/>
      <c r="L448" s="147"/>
      <c r="M448" s="153"/>
      <c r="T448" s="154"/>
      <c r="AT448" s="149" t="s">
        <v>167</v>
      </c>
      <c r="AU448" s="149" t="s">
        <v>86</v>
      </c>
      <c r="AV448" s="12" t="s">
        <v>86</v>
      </c>
      <c r="AW448" s="12" t="s">
        <v>32</v>
      </c>
      <c r="AX448" s="12" t="s">
        <v>84</v>
      </c>
      <c r="AY448" s="149" t="s">
        <v>159</v>
      </c>
    </row>
    <row r="449" spans="2:65" s="1" customFormat="1" ht="14.4" customHeight="1">
      <c r="B449" s="132"/>
      <c r="C449" s="133" t="s">
        <v>750</v>
      </c>
      <c r="D449" s="133" t="s">
        <v>161</v>
      </c>
      <c r="E449" s="134" t="s">
        <v>751</v>
      </c>
      <c r="F449" s="135" t="s">
        <v>752</v>
      </c>
      <c r="G449" s="136" t="s">
        <v>390</v>
      </c>
      <c r="H449" s="137">
        <v>1</v>
      </c>
      <c r="I449" s="138"/>
      <c r="J449" s="139">
        <f>ROUND(I449*H449,2)</f>
        <v>0</v>
      </c>
      <c r="K449" s="140"/>
      <c r="L449" s="31"/>
      <c r="M449" s="141" t="s">
        <v>1</v>
      </c>
      <c r="N449" s="142" t="s">
        <v>41</v>
      </c>
      <c r="P449" s="143">
        <f>O449*H449</f>
        <v>0</v>
      </c>
      <c r="Q449" s="143">
        <v>0</v>
      </c>
      <c r="R449" s="143">
        <f>Q449*H449</f>
        <v>0</v>
      </c>
      <c r="S449" s="143">
        <v>0</v>
      </c>
      <c r="T449" s="144">
        <f>S449*H449</f>
        <v>0</v>
      </c>
      <c r="AR449" s="145" t="s">
        <v>165</v>
      </c>
      <c r="AT449" s="145" t="s">
        <v>161</v>
      </c>
      <c r="AU449" s="145" t="s">
        <v>86</v>
      </c>
      <c r="AY449" s="16" t="s">
        <v>159</v>
      </c>
      <c r="BE449" s="146">
        <f>IF(N449="základní",J449,0)</f>
        <v>0</v>
      </c>
      <c r="BF449" s="146">
        <f>IF(N449="snížená",J449,0)</f>
        <v>0</v>
      </c>
      <c r="BG449" s="146">
        <f>IF(N449="zákl. přenesená",J449,0)</f>
        <v>0</v>
      </c>
      <c r="BH449" s="146">
        <f>IF(N449="sníž. přenesená",J449,0)</f>
        <v>0</v>
      </c>
      <c r="BI449" s="146">
        <f>IF(N449="nulová",J449,0)</f>
        <v>0</v>
      </c>
      <c r="BJ449" s="16" t="s">
        <v>84</v>
      </c>
      <c r="BK449" s="146">
        <f>ROUND(I449*H449,2)</f>
        <v>0</v>
      </c>
      <c r="BL449" s="16" t="s">
        <v>165</v>
      </c>
      <c r="BM449" s="145" t="s">
        <v>753</v>
      </c>
    </row>
    <row r="450" spans="2:65" s="12" customFormat="1" ht="10.199999999999999">
      <c r="B450" s="147"/>
      <c r="D450" s="148" t="s">
        <v>167</v>
      </c>
      <c r="E450" s="149" t="s">
        <v>1</v>
      </c>
      <c r="F450" s="150" t="s">
        <v>754</v>
      </c>
      <c r="H450" s="151">
        <v>1</v>
      </c>
      <c r="I450" s="152"/>
      <c r="L450" s="147"/>
      <c r="M450" s="153"/>
      <c r="T450" s="154"/>
      <c r="AT450" s="149" t="s">
        <v>167</v>
      </c>
      <c r="AU450" s="149" t="s">
        <v>86</v>
      </c>
      <c r="AV450" s="12" t="s">
        <v>86</v>
      </c>
      <c r="AW450" s="12" t="s">
        <v>32</v>
      </c>
      <c r="AX450" s="12" t="s">
        <v>84</v>
      </c>
      <c r="AY450" s="149" t="s">
        <v>159</v>
      </c>
    </row>
    <row r="451" spans="2:65" s="1" customFormat="1" ht="14.4" customHeight="1">
      <c r="B451" s="132"/>
      <c r="C451" s="133" t="s">
        <v>755</v>
      </c>
      <c r="D451" s="133" t="s">
        <v>161</v>
      </c>
      <c r="E451" s="134" t="s">
        <v>756</v>
      </c>
      <c r="F451" s="135" t="s">
        <v>757</v>
      </c>
      <c r="G451" s="136" t="s">
        <v>390</v>
      </c>
      <c r="H451" s="137">
        <v>1</v>
      </c>
      <c r="I451" s="138"/>
      <c r="J451" s="139">
        <f>ROUND(I451*H451,2)</f>
        <v>0</v>
      </c>
      <c r="K451" s="140"/>
      <c r="L451" s="31"/>
      <c r="M451" s="141" t="s">
        <v>1</v>
      </c>
      <c r="N451" s="142" t="s">
        <v>41</v>
      </c>
      <c r="P451" s="143">
        <f>O451*H451</f>
        <v>0</v>
      </c>
      <c r="Q451" s="143">
        <v>0</v>
      </c>
      <c r="R451" s="143">
        <f>Q451*H451</f>
        <v>0</v>
      </c>
      <c r="S451" s="143">
        <v>0</v>
      </c>
      <c r="T451" s="144">
        <f>S451*H451</f>
        <v>0</v>
      </c>
      <c r="AR451" s="145" t="s">
        <v>165</v>
      </c>
      <c r="AT451" s="145" t="s">
        <v>161</v>
      </c>
      <c r="AU451" s="145" t="s">
        <v>86</v>
      </c>
      <c r="AY451" s="16" t="s">
        <v>159</v>
      </c>
      <c r="BE451" s="146">
        <f>IF(N451="základní",J451,0)</f>
        <v>0</v>
      </c>
      <c r="BF451" s="146">
        <f>IF(N451="snížená",J451,0)</f>
        <v>0</v>
      </c>
      <c r="BG451" s="146">
        <f>IF(N451="zákl. přenesená",J451,0)</f>
        <v>0</v>
      </c>
      <c r="BH451" s="146">
        <f>IF(N451="sníž. přenesená",J451,0)</f>
        <v>0</v>
      </c>
      <c r="BI451" s="146">
        <f>IF(N451="nulová",J451,0)</f>
        <v>0</v>
      </c>
      <c r="BJ451" s="16" t="s">
        <v>84</v>
      </c>
      <c r="BK451" s="146">
        <f>ROUND(I451*H451,2)</f>
        <v>0</v>
      </c>
      <c r="BL451" s="16" t="s">
        <v>165</v>
      </c>
      <c r="BM451" s="145" t="s">
        <v>758</v>
      </c>
    </row>
    <row r="452" spans="2:65" s="12" customFormat="1" ht="10.199999999999999">
      <c r="B452" s="147"/>
      <c r="D452" s="148" t="s">
        <v>167</v>
      </c>
      <c r="E452" s="149" t="s">
        <v>1</v>
      </c>
      <c r="F452" s="150" t="s">
        <v>84</v>
      </c>
      <c r="H452" s="151">
        <v>1</v>
      </c>
      <c r="I452" s="152"/>
      <c r="L452" s="147"/>
      <c r="M452" s="153"/>
      <c r="T452" s="154"/>
      <c r="AT452" s="149" t="s">
        <v>167</v>
      </c>
      <c r="AU452" s="149" t="s">
        <v>86</v>
      </c>
      <c r="AV452" s="12" t="s">
        <v>86</v>
      </c>
      <c r="AW452" s="12" t="s">
        <v>32</v>
      </c>
      <c r="AX452" s="12" t="s">
        <v>84</v>
      </c>
      <c r="AY452" s="149" t="s">
        <v>159</v>
      </c>
    </row>
    <row r="453" spans="2:65" s="1" customFormat="1" ht="14.4" customHeight="1">
      <c r="B453" s="132"/>
      <c r="C453" s="133" t="s">
        <v>759</v>
      </c>
      <c r="D453" s="133" t="s">
        <v>161</v>
      </c>
      <c r="E453" s="134" t="s">
        <v>760</v>
      </c>
      <c r="F453" s="135" t="s">
        <v>761</v>
      </c>
      <c r="G453" s="136" t="s">
        <v>176</v>
      </c>
      <c r="H453" s="137">
        <v>7.5</v>
      </c>
      <c r="I453" s="138"/>
      <c r="J453" s="139">
        <f>ROUND(I453*H453,2)</f>
        <v>0</v>
      </c>
      <c r="K453" s="140"/>
      <c r="L453" s="31"/>
      <c r="M453" s="141" t="s">
        <v>1</v>
      </c>
      <c r="N453" s="142" t="s">
        <v>41</v>
      </c>
      <c r="P453" s="143">
        <f>O453*H453</f>
        <v>0</v>
      </c>
      <c r="Q453" s="143">
        <v>0.10095</v>
      </c>
      <c r="R453" s="143">
        <f>Q453*H453</f>
        <v>0.75712499999999994</v>
      </c>
      <c r="S453" s="143">
        <v>0</v>
      </c>
      <c r="T453" s="144">
        <f>S453*H453</f>
        <v>0</v>
      </c>
      <c r="AR453" s="145" t="s">
        <v>165</v>
      </c>
      <c r="AT453" s="145" t="s">
        <v>161</v>
      </c>
      <c r="AU453" s="145" t="s">
        <v>86</v>
      </c>
      <c r="AY453" s="16" t="s">
        <v>159</v>
      </c>
      <c r="BE453" s="146">
        <f>IF(N453="základní",J453,0)</f>
        <v>0</v>
      </c>
      <c r="BF453" s="146">
        <f>IF(N453="snížená",J453,0)</f>
        <v>0</v>
      </c>
      <c r="BG453" s="146">
        <f>IF(N453="zákl. přenesená",J453,0)</f>
        <v>0</v>
      </c>
      <c r="BH453" s="146">
        <f>IF(N453="sníž. přenesená",J453,0)</f>
        <v>0</v>
      </c>
      <c r="BI453" s="146">
        <f>IF(N453="nulová",J453,0)</f>
        <v>0</v>
      </c>
      <c r="BJ453" s="16" t="s">
        <v>84</v>
      </c>
      <c r="BK453" s="146">
        <f>ROUND(I453*H453,2)</f>
        <v>0</v>
      </c>
      <c r="BL453" s="16" t="s">
        <v>165</v>
      </c>
      <c r="BM453" s="145" t="s">
        <v>762</v>
      </c>
    </row>
    <row r="454" spans="2:65" s="12" customFormat="1" ht="10.199999999999999">
      <c r="B454" s="147"/>
      <c r="D454" s="148" t="s">
        <v>167</v>
      </c>
      <c r="E454" s="149" t="s">
        <v>1</v>
      </c>
      <c r="F454" s="150" t="s">
        <v>763</v>
      </c>
      <c r="H454" s="151">
        <v>7.5</v>
      </c>
      <c r="I454" s="152"/>
      <c r="L454" s="147"/>
      <c r="M454" s="153"/>
      <c r="T454" s="154"/>
      <c r="AT454" s="149" t="s">
        <v>167</v>
      </c>
      <c r="AU454" s="149" t="s">
        <v>86</v>
      </c>
      <c r="AV454" s="12" t="s">
        <v>86</v>
      </c>
      <c r="AW454" s="12" t="s">
        <v>32</v>
      </c>
      <c r="AX454" s="12" t="s">
        <v>84</v>
      </c>
      <c r="AY454" s="149" t="s">
        <v>159</v>
      </c>
    </row>
    <row r="455" spans="2:65" s="1" customFormat="1" ht="14.4" customHeight="1">
      <c r="B455" s="132"/>
      <c r="C455" s="162" t="s">
        <v>764</v>
      </c>
      <c r="D455" s="162" t="s">
        <v>261</v>
      </c>
      <c r="E455" s="163" t="s">
        <v>765</v>
      </c>
      <c r="F455" s="164" t="s">
        <v>766</v>
      </c>
      <c r="G455" s="165" t="s">
        <v>176</v>
      </c>
      <c r="H455" s="166">
        <v>7.5</v>
      </c>
      <c r="I455" s="167"/>
      <c r="J455" s="168">
        <f>ROUND(I455*H455,2)</f>
        <v>0</v>
      </c>
      <c r="K455" s="169"/>
      <c r="L455" s="170"/>
      <c r="M455" s="171" t="s">
        <v>1</v>
      </c>
      <c r="N455" s="172" t="s">
        <v>41</v>
      </c>
      <c r="P455" s="143">
        <f>O455*H455</f>
        <v>0</v>
      </c>
      <c r="Q455" s="143">
        <v>4.5999999999999999E-2</v>
      </c>
      <c r="R455" s="143">
        <f>Q455*H455</f>
        <v>0.34499999999999997</v>
      </c>
      <c r="S455" s="143">
        <v>0</v>
      </c>
      <c r="T455" s="144">
        <f>S455*H455</f>
        <v>0</v>
      </c>
      <c r="AR455" s="145" t="s">
        <v>199</v>
      </c>
      <c r="AT455" s="145" t="s">
        <v>261</v>
      </c>
      <c r="AU455" s="145" t="s">
        <v>86</v>
      </c>
      <c r="AY455" s="16" t="s">
        <v>159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6" t="s">
        <v>84</v>
      </c>
      <c r="BK455" s="146">
        <f>ROUND(I455*H455,2)</f>
        <v>0</v>
      </c>
      <c r="BL455" s="16" t="s">
        <v>165</v>
      </c>
      <c r="BM455" s="145" t="s">
        <v>767</v>
      </c>
    </row>
    <row r="456" spans="2:65" s="1" customFormat="1" ht="14.4" customHeight="1">
      <c r="B456" s="132"/>
      <c r="C456" s="133" t="s">
        <v>768</v>
      </c>
      <c r="D456" s="133" t="s">
        <v>161</v>
      </c>
      <c r="E456" s="134" t="s">
        <v>769</v>
      </c>
      <c r="F456" s="135" t="s">
        <v>770</v>
      </c>
      <c r="G456" s="136" t="s">
        <v>176</v>
      </c>
      <c r="H456" s="137">
        <v>2</v>
      </c>
      <c r="I456" s="138"/>
      <c r="J456" s="139">
        <f>ROUND(I456*H456,2)</f>
        <v>0</v>
      </c>
      <c r="K456" s="140"/>
      <c r="L456" s="31"/>
      <c r="M456" s="141" t="s">
        <v>1</v>
      </c>
      <c r="N456" s="142" t="s">
        <v>41</v>
      </c>
      <c r="P456" s="143">
        <f>O456*H456</f>
        <v>0</v>
      </c>
      <c r="Q456" s="143">
        <v>0.29221000000000003</v>
      </c>
      <c r="R456" s="143">
        <f>Q456*H456</f>
        <v>0.58442000000000005</v>
      </c>
      <c r="S456" s="143">
        <v>0</v>
      </c>
      <c r="T456" s="144">
        <f>S456*H456</f>
        <v>0</v>
      </c>
      <c r="AR456" s="145" t="s">
        <v>165</v>
      </c>
      <c r="AT456" s="145" t="s">
        <v>161</v>
      </c>
      <c r="AU456" s="145" t="s">
        <v>86</v>
      </c>
      <c r="AY456" s="16" t="s">
        <v>159</v>
      </c>
      <c r="BE456" s="146">
        <f>IF(N456="základní",J456,0)</f>
        <v>0</v>
      </c>
      <c r="BF456" s="146">
        <f>IF(N456="snížená",J456,0)</f>
        <v>0</v>
      </c>
      <c r="BG456" s="146">
        <f>IF(N456="zákl. přenesená",J456,0)</f>
        <v>0</v>
      </c>
      <c r="BH456" s="146">
        <f>IF(N456="sníž. přenesená",J456,0)</f>
        <v>0</v>
      </c>
      <c r="BI456" s="146">
        <f>IF(N456="nulová",J456,0)</f>
        <v>0</v>
      </c>
      <c r="BJ456" s="16" t="s">
        <v>84</v>
      </c>
      <c r="BK456" s="146">
        <f>ROUND(I456*H456,2)</f>
        <v>0</v>
      </c>
      <c r="BL456" s="16" t="s">
        <v>165</v>
      </c>
      <c r="BM456" s="145" t="s">
        <v>771</v>
      </c>
    </row>
    <row r="457" spans="2:65" s="12" customFormat="1" ht="10.199999999999999">
      <c r="B457" s="147"/>
      <c r="D457" s="148" t="s">
        <v>167</v>
      </c>
      <c r="E457" s="149" t="s">
        <v>1</v>
      </c>
      <c r="F457" s="150" t="s">
        <v>772</v>
      </c>
      <c r="H457" s="151">
        <v>2</v>
      </c>
      <c r="I457" s="152"/>
      <c r="L457" s="147"/>
      <c r="M457" s="153"/>
      <c r="T457" s="154"/>
      <c r="AT457" s="149" t="s">
        <v>167</v>
      </c>
      <c r="AU457" s="149" t="s">
        <v>86</v>
      </c>
      <c r="AV457" s="12" t="s">
        <v>86</v>
      </c>
      <c r="AW457" s="12" t="s">
        <v>32</v>
      </c>
      <c r="AX457" s="12" t="s">
        <v>84</v>
      </c>
      <c r="AY457" s="149" t="s">
        <v>159</v>
      </c>
    </row>
    <row r="458" spans="2:65" s="1" customFormat="1" ht="14.4" customHeight="1">
      <c r="B458" s="132"/>
      <c r="C458" s="162" t="s">
        <v>773</v>
      </c>
      <c r="D458" s="162" t="s">
        <v>261</v>
      </c>
      <c r="E458" s="163" t="s">
        <v>774</v>
      </c>
      <c r="F458" s="164" t="s">
        <v>775</v>
      </c>
      <c r="G458" s="165" t="s">
        <v>176</v>
      </c>
      <c r="H458" s="166">
        <v>2</v>
      </c>
      <c r="I458" s="167"/>
      <c r="J458" s="168">
        <f>ROUND(I458*H458,2)</f>
        <v>0</v>
      </c>
      <c r="K458" s="169"/>
      <c r="L458" s="170"/>
      <c r="M458" s="171" t="s">
        <v>1</v>
      </c>
      <c r="N458" s="172" t="s">
        <v>41</v>
      </c>
      <c r="P458" s="143">
        <f>O458*H458</f>
        <v>0</v>
      </c>
      <c r="Q458" s="143">
        <v>3.3000000000000002E-2</v>
      </c>
      <c r="R458" s="143">
        <f>Q458*H458</f>
        <v>6.6000000000000003E-2</v>
      </c>
      <c r="S458" s="143">
        <v>0</v>
      </c>
      <c r="T458" s="144">
        <f>S458*H458</f>
        <v>0</v>
      </c>
      <c r="AR458" s="145" t="s">
        <v>199</v>
      </c>
      <c r="AT458" s="145" t="s">
        <v>261</v>
      </c>
      <c r="AU458" s="145" t="s">
        <v>86</v>
      </c>
      <c r="AY458" s="16" t="s">
        <v>159</v>
      </c>
      <c r="BE458" s="146">
        <f>IF(N458="základní",J458,0)</f>
        <v>0</v>
      </c>
      <c r="BF458" s="146">
        <f>IF(N458="snížená",J458,0)</f>
        <v>0</v>
      </c>
      <c r="BG458" s="146">
        <f>IF(N458="zákl. přenesená",J458,0)</f>
        <v>0</v>
      </c>
      <c r="BH458" s="146">
        <f>IF(N458="sníž. přenesená",J458,0)</f>
        <v>0</v>
      </c>
      <c r="BI458" s="146">
        <f>IF(N458="nulová",J458,0)</f>
        <v>0</v>
      </c>
      <c r="BJ458" s="16" t="s">
        <v>84</v>
      </c>
      <c r="BK458" s="146">
        <f>ROUND(I458*H458,2)</f>
        <v>0</v>
      </c>
      <c r="BL458" s="16" t="s">
        <v>165</v>
      </c>
      <c r="BM458" s="145" t="s">
        <v>776</v>
      </c>
    </row>
    <row r="459" spans="2:65" s="1" customFormat="1" ht="19.8" customHeight="1">
      <c r="B459" s="132"/>
      <c r="C459" s="133" t="s">
        <v>777</v>
      </c>
      <c r="D459" s="133" t="s">
        <v>161</v>
      </c>
      <c r="E459" s="134" t="s">
        <v>778</v>
      </c>
      <c r="F459" s="135" t="s">
        <v>779</v>
      </c>
      <c r="G459" s="136" t="s">
        <v>164</v>
      </c>
      <c r="H459" s="137">
        <v>520</v>
      </c>
      <c r="I459" s="138"/>
      <c r="J459" s="139">
        <f>ROUND(I459*H459,2)</f>
        <v>0</v>
      </c>
      <c r="K459" s="140"/>
      <c r="L459" s="31"/>
      <c r="M459" s="141" t="s">
        <v>1</v>
      </c>
      <c r="N459" s="142" t="s">
        <v>41</v>
      </c>
      <c r="P459" s="143">
        <f>O459*H459</f>
        <v>0</v>
      </c>
      <c r="Q459" s="143">
        <v>0</v>
      </c>
      <c r="R459" s="143">
        <f>Q459*H459</f>
        <v>0</v>
      </c>
      <c r="S459" s="143">
        <v>0</v>
      </c>
      <c r="T459" s="144">
        <f>S459*H459</f>
        <v>0</v>
      </c>
      <c r="AR459" s="145" t="s">
        <v>165</v>
      </c>
      <c r="AT459" s="145" t="s">
        <v>161</v>
      </c>
      <c r="AU459" s="145" t="s">
        <v>86</v>
      </c>
      <c r="AY459" s="16" t="s">
        <v>159</v>
      </c>
      <c r="BE459" s="146">
        <f>IF(N459="základní",J459,0)</f>
        <v>0</v>
      </c>
      <c r="BF459" s="146">
        <f>IF(N459="snížená",J459,0)</f>
        <v>0</v>
      </c>
      <c r="BG459" s="146">
        <f>IF(N459="zákl. přenesená",J459,0)</f>
        <v>0</v>
      </c>
      <c r="BH459" s="146">
        <f>IF(N459="sníž. přenesená",J459,0)</f>
        <v>0</v>
      </c>
      <c r="BI459" s="146">
        <f>IF(N459="nulová",J459,0)</f>
        <v>0</v>
      </c>
      <c r="BJ459" s="16" t="s">
        <v>84</v>
      </c>
      <c r="BK459" s="146">
        <f>ROUND(I459*H459,2)</f>
        <v>0</v>
      </c>
      <c r="BL459" s="16" t="s">
        <v>165</v>
      </c>
      <c r="BM459" s="145" t="s">
        <v>780</v>
      </c>
    </row>
    <row r="460" spans="2:65" s="12" customFormat="1" ht="10.199999999999999">
      <c r="B460" s="147"/>
      <c r="D460" s="148" t="s">
        <v>167</v>
      </c>
      <c r="E460" s="149" t="s">
        <v>1</v>
      </c>
      <c r="F460" s="150" t="s">
        <v>781</v>
      </c>
      <c r="H460" s="151">
        <v>96</v>
      </c>
      <c r="I460" s="152"/>
      <c r="L460" s="147"/>
      <c r="M460" s="153"/>
      <c r="T460" s="154"/>
      <c r="AT460" s="149" t="s">
        <v>167</v>
      </c>
      <c r="AU460" s="149" t="s">
        <v>86</v>
      </c>
      <c r="AV460" s="12" t="s">
        <v>86</v>
      </c>
      <c r="AW460" s="12" t="s">
        <v>32</v>
      </c>
      <c r="AX460" s="12" t="s">
        <v>76</v>
      </c>
      <c r="AY460" s="149" t="s">
        <v>159</v>
      </c>
    </row>
    <row r="461" spans="2:65" s="12" customFormat="1" ht="10.199999999999999">
      <c r="B461" s="147"/>
      <c r="D461" s="148" t="s">
        <v>167</v>
      </c>
      <c r="E461" s="149" t="s">
        <v>1</v>
      </c>
      <c r="F461" s="150" t="s">
        <v>782</v>
      </c>
      <c r="H461" s="151">
        <v>160</v>
      </c>
      <c r="I461" s="152"/>
      <c r="L461" s="147"/>
      <c r="M461" s="153"/>
      <c r="T461" s="154"/>
      <c r="AT461" s="149" t="s">
        <v>167</v>
      </c>
      <c r="AU461" s="149" t="s">
        <v>86</v>
      </c>
      <c r="AV461" s="12" t="s">
        <v>86</v>
      </c>
      <c r="AW461" s="12" t="s">
        <v>32</v>
      </c>
      <c r="AX461" s="12" t="s">
        <v>76</v>
      </c>
      <c r="AY461" s="149" t="s">
        <v>159</v>
      </c>
    </row>
    <row r="462" spans="2:65" s="12" customFormat="1" ht="10.199999999999999">
      <c r="B462" s="147"/>
      <c r="D462" s="148" t="s">
        <v>167</v>
      </c>
      <c r="E462" s="149" t="s">
        <v>1</v>
      </c>
      <c r="F462" s="150" t="s">
        <v>783</v>
      </c>
      <c r="H462" s="151">
        <v>264</v>
      </c>
      <c r="I462" s="152"/>
      <c r="L462" s="147"/>
      <c r="M462" s="153"/>
      <c r="T462" s="154"/>
      <c r="AT462" s="149" t="s">
        <v>167</v>
      </c>
      <c r="AU462" s="149" t="s">
        <v>86</v>
      </c>
      <c r="AV462" s="12" t="s">
        <v>86</v>
      </c>
      <c r="AW462" s="12" t="s">
        <v>32</v>
      </c>
      <c r="AX462" s="12" t="s">
        <v>76</v>
      </c>
      <c r="AY462" s="149" t="s">
        <v>159</v>
      </c>
    </row>
    <row r="463" spans="2:65" s="13" customFormat="1" ht="10.199999999999999">
      <c r="B463" s="155"/>
      <c r="D463" s="148" t="s">
        <v>167</v>
      </c>
      <c r="E463" s="156" t="s">
        <v>1</v>
      </c>
      <c r="F463" s="157" t="s">
        <v>236</v>
      </c>
      <c r="H463" s="158">
        <v>520</v>
      </c>
      <c r="I463" s="159"/>
      <c r="L463" s="155"/>
      <c r="M463" s="160"/>
      <c r="T463" s="161"/>
      <c r="AT463" s="156" t="s">
        <v>167</v>
      </c>
      <c r="AU463" s="156" t="s">
        <v>86</v>
      </c>
      <c r="AV463" s="13" t="s">
        <v>165</v>
      </c>
      <c r="AW463" s="13" t="s">
        <v>32</v>
      </c>
      <c r="AX463" s="13" t="s">
        <v>84</v>
      </c>
      <c r="AY463" s="156" t="s">
        <v>159</v>
      </c>
    </row>
    <row r="464" spans="2:65" s="1" customFormat="1" ht="22.2" customHeight="1">
      <c r="B464" s="132"/>
      <c r="C464" s="133" t="s">
        <v>784</v>
      </c>
      <c r="D464" s="133" t="s">
        <v>161</v>
      </c>
      <c r="E464" s="134" t="s">
        <v>785</v>
      </c>
      <c r="F464" s="135" t="s">
        <v>786</v>
      </c>
      <c r="G464" s="136" t="s">
        <v>164</v>
      </c>
      <c r="H464" s="137">
        <v>46800</v>
      </c>
      <c r="I464" s="138"/>
      <c r="J464" s="139">
        <f>ROUND(I464*H464,2)</f>
        <v>0</v>
      </c>
      <c r="K464" s="140"/>
      <c r="L464" s="31"/>
      <c r="M464" s="141" t="s">
        <v>1</v>
      </c>
      <c r="N464" s="142" t="s">
        <v>41</v>
      </c>
      <c r="P464" s="143">
        <f>O464*H464</f>
        <v>0</v>
      </c>
      <c r="Q464" s="143">
        <v>0</v>
      </c>
      <c r="R464" s="143">
        <f>Q464*H464</f>
        <v>0</v>
      </c>
      <c r="S464" s="143">
        <v>0</v>
      </c>
      <c r="T464" s="144">
        <f>S464*H464</f>
        <v>0</v>
      </c>
      <c r="AR464" s="145" t="s">
        <v>165</v>
      </c>
      <c r="AT464" s="145" t="s">
        <v>161</v>
      </c>
      <c r="AU464" s="145" t="s">
        <v>86</v>
      </c>
      <c r="AY464" s="16" t="s">
        <v>159</v>
      </c>
      <c r="BE464" s="146">
        <f>IF(N464="základní",J464,0)</f>
        <v>0</v>
      </c>
      <c r="BF464" s="146">
        <f>IF(N464="snížená",J464,0)</f>
        <v>0</v>
      </c>
      <c r="BG464" s="146">
        <f>IF(N464="zákl. přenesená",J464,0)</f>
        <v>0</v>
      </c>
      <c r="BH464" s="146">
        <f>IF(N464="sníž. přenesená",J464,0)</f>
        <v>0</v>
      </c>
      <c r="BI464" s="146">
        <f>IF(N464="nulová",J464,0)</f>
        <v>0</v>
      </c>
      <c r="BJ464" s="16" t="s">
        <v>84</v>
      </c>
      <c r="BK464" s="146">
        <f>ROUND(I464*H464,2)</f>
        <v>0</v>
      </c>
      <c r="BL464" s="16" t="s">
        <v>165</v>
      </c>
      <c r="BM464" s="145" t="s">
        <v>787</v>
      </c>
    </row>
    <row r="465" spans="2:65" s="12" customFormat="1" ht="10.199999999999999">
      <c r="B465" s="147"/>
      <c r="D465" s="148" t="s">
        <v>167</v>
      </c>
      <c r="E465" s="149" t="s">
        <v>1</v>
      </c>
      <c r="F465" s="150" t="s">
        <v>788</v>
      </c>
      <c r="H465" s="151">
        <v>46800</v>
      </c>
      <c r="I465" s="152"/>
      <c r="L465" s="147"/>
      <c r="M465" s="153"/>
      <c r="T465" s="154"/>
      <c r="AT465" s="149" t="s">
        <v>167</v>
      </c>
      <c r="AU465" s="149" t="s">
        <v>86</v>
      </c>
      <c r="AV465" s="12" t="s">
        <v>86</v>
      </c>
      <c r="AW465" s="12" t="s">
        <v>32</v>
      </c>
      <c r="AX465" s="12" t="s">
        <v>84</v>
      </c>
      <c r="AY465" s="149" t="s">
        <v>159</v>
      </c>
    </row>
    <row r="466" spans="2:65" s="1" customFormat="1" ht="19.8" customHeight="1">
      <c r="B466" s="132"/>
      <c r="C466" s="133" t="s">
        <v>789</v>
      </c>
      <c r="D466" s="133" t="s">
        <v>161</v>
      </c>
      <c r="E466" s="134" t="s">
        <v>790</v>
      </c>
      <c r="F466" s="135" t="s">
        <v>791</v>
      </c>
      <c r="G466" s="136" t="s">
        <v>164</v>
      </c>
      <c r="H466" s="137">
        <v>520</v>
      </c>
      <c r="I466" s="138"/>
      <c r="J466" s="139">
        <f>ROUND(I466*H466,2)</f>
        <v>0</v>
      </c>
      <c r="K466" s="140"/>
      <c r="L466" s="31"/>
      <c r="M466" s="141" t="s">
        <v>1</v>
      </c>
      <c r="N466" s="142" t="s">
        <v>41</v>
      </c>
      <c r="P466" s="143">
        <f>O466*H466</f>
        <v>0</v>
      </c>
      <c r="Q466" s="143">
        <v>0</v>
      </c>
      <c r="R466" s="143">
        <f>Q466*H466</f>
        <v>0</v>
      </c>
      <c r="S466" s="143">
        <v>0</v>
      </c>
      <c r="T466" s="144">
        <f>S466*H466</f>
        <v>0</v>
      </c>
      <c r="AR466" s="145" t="s">
        <v>165</v>
      </c>
      <c r="AT466" s="145" t="s">
        <v>161</v>
      </c>
      <c r="AU466" s="145" t="s">
        <v>86</v>
      </c>
      <c r="AY466" s="16" t="s">
        <v>159</v>
      </c>
      <c r="BE466" s="146">
        <f>IF(N466="základní",J466,0)</f>
        <v>0</v>
      </c>
      <c r="BF466" s="146">
        <f>IF(N466="snížená",J466,0)</f>
        <v>0</v>
      </c>
      <c r="BG466" s="146">
        <f>IF(N466="zákl. přenesená",J466,0)</f>
        <v>0</v>
      </c>
      <c r="BH466" s="146">
        <f>IF(N466="sníž. přenesená",J466,0)</f>
        <v>0</v>
      </c>
      <c r="BI466" s="146">
        <f>IF(N466="nulová",J466,0)</f>
        <v>0</v>
      </c>
      <c r="BJ466" s="16" t="s">
        <v>84</v>
      </c>
      <c r="BK466" s="146">
        <f>ROUND(I466*H466,2)</f>
        <v>0</v>
      </c>
      <c r="BL466" s="16" t="s">
        <v>165</v>
      </c>
      <c r="BM466" s="145" t="s">
        <v>792</v>
      </c>
    </row>
    <row r="467" spans="2:65" s="1" customFormat="1" ht="14.4" customHeight="1">
      <c r="B467" s="132"/>
      <c r="C467" s="133" t="s">
        <v>793</v>
      </c>
      <c r="D467" s="133" t="s">
        <v>161</v>
      </c>
      <c r="E467" s="134" t="s">
        <v>794</v>
      </c>
      <c r="F467" s="135" t="s">
        <v>795</v>
      </c>
      <c r="G467" s="136" t="s">
        <v>164</v>
      </c>
      <c r="H467" s="137">
        <v>520</v>
      </c>
      <c r="I467" s="138"/>
      <c r="J467" s="139">
        <f>ROUND(I467*H467,2)</f>
        <v>0</v>
      </c>
      <c r="K467" s="140"/>
      <c r="L467" s="31"/>
      <c r="M467" s="141" t="s">
        <v>1</v>
      </c>
      <c r="N467" s="142" t="s">
        <v>41</v>
      </c>
      <c r="P467" s="143">
        <f>O467*H467</f>
        <v>0</v>
      </c>
      <c r="Q467" s="143">
        <v>0</v>
      </c>
      <c r="R467" s="143">
        <f>Q467*H467</f>
        <v>0</v>
      </c>
      <c r="S467" s="143">
        <v>0</v>
      </c>
      <c r="T467" s="144">
        <f>S467*H467</f>
        <v>0</v>
      </c>
      <c r="AR467" s="145" t="s">
        <v>165</v>
      </c>
      <c r="AT467" s="145" t="s">
        <v>161</v>
      </c>
      <c r="AU467" s="145" t="s">
        <v>86</v>
      </c>
      <c r="AY467" s="16" t="s">
        <v>159</v>
      </c>
      <c r="BE467" s="146">
        <f>IF(N467="základní",J467,0)</f>
        <v>0</v>
      </c>
      <c r="BF467" s="146">
        <f>IF(N467="snížená",J467,0)</f>
        <v>0</v>
      </c>
      <c r="BG467" s="146">
        <f>IF(N467="zákl. přenesená",J467,0)</f>
        <v>0</v>
      </c>
      <c r="BH467" s="146">
        <f>IF(N467="sníž. přenesená",J467,0)</f>
        <v>0</v>
      </c>
      <c r="BI467" s="146">
        <f>IF(N467="nulová",J467,0)</f>
        <v>0</v>
      </c>
      <c r="BJ467" s="16" t="s">
        <v>84</v>
      </c>
      <c r="BK467" s="146">
        <f>ROUND(I467*H467,2)</f>
        <v>0</v>
      </c>
      <c r="BL467" s="16" t="s">
        <v>165</v>
      </c>
      <c r="BM467" s="145" t="s">
        <v>796</v>
      </c>
    </row>
    <row r="468" spans="2:65" s="1" customFormat="1" ht="14.4" customHeight="1">
      <c r="B468" s="132"/>
      <c r="C468" s="133" t="s">
        <v>797</v>
      </c>
      <c r="D468" s="133" t="s">
        <v>161</v>
      </c>
      <c r="E468" s="134" t="s">
        <v>798</v>
      </c>
      <c r="F468" s="135" t="s">
        <v>799</v>
      </c>
      <c r="G468" s="136" t="s">
        <v>164</v>
      </c>
      <c r="H468" s="137">
        <v>46800</v>
      </c>
      <c r="I468" s="138"/>
      <c r="J468" s="139">
        <f>ROUND(I468*H468,2)</f>
        <v>0</v>
      </c>
      <c r="K468" s="140"/>
      <c r="L468" s="31"/>
      <c r="M468" s="141" t="s">
        <v>1</v>
      </c>
      <c r="N468" s="142" t="s">
        <v>41</v>
      </c>
      <c r="P468" s="143">
        <f>O468*H468</f>
        <v>0</v>
      </c>
      <c r="Q468" s="143">
        <v>0</v>
      </c>
      <c r="R468" s="143">
        <f>Q468*H468</f>
        <v>0</v>
      </c>
      <c r="S468" s="143">
        <v>0</v>
      </c>
      <c r="T468" s="144">
        <f>S468*H468</f>
        <v>0</v>
      </c>
      <c r="AR468" s="145" t="s">
        <v>165</v>
      </c>
      <c r="AT468" s="145" t="s">
        <v>161</v>
      </c>
      <c r="AU468" s="145" t="s">
        <v>86</v>
      </c>
      <c r="AY468" s="16" t="s">
        <v>159</v>
      </c>
      <c r="BE468" s="146">
        <f>IF(N468="základní",J468,0)</f>
        <v>0</v>
      </c>
      <c r="BF468" s="146">
        <f>IF(N468="snížená",J468,0)</f>
        <v>0</v>
      </c>
      <c r="BG468" s="146">
        <f>IF(N468="zákl. přenesená",J468,0)</f>
        <v>0</v>
      </c>
      <c r="BH468" s="146">
        <f>IF(N468="sníž. přenesená",J468,0)</f>
        <v>0</v>
      </c>
      <c r="BI468" s="146">
        <f>IF(N468="nulová",J468,0)</f>
        <v>0</v>
      </c>
      <c r="BJ468" s="16" t="s">
        <v>84</v>
      </c>
      <c r="BK468" s="146">
        <f>ROUND(I468*H468,2)</f>
        <v>0</v>
      </c>
      <c r="BL468" s="16" t="s">
        <v>165</v>
      </c>
      <c r="BM468" s="145" t="s">
        <v>800</v>
      </c>
    </row>
    <row r="469" spans="2:65" s="12" customFormat="1" ht="10.199999999999999">
      <c r="B469" s="147"/>
      <c r="D469" s="148" t="s">
        <v>167</v>
      </c>
      <c r="E469" s="149" t="s">
        <v>1</v>
      </c>
      <c r="F469" s="150" t="s">
        <v>801</v>
      </c>
      <c r="H469" s="151">
        <v>46800</v>
      </c>
      <c r="I469" s="152"/>
      <c r="L469" s="147"/>
      <c r="M469" s="153"/>
      <c r="T469" s="154"/>
      <c r="AT469" s="149" t="s">
        <v>167</v>
      </c>
      <c r="AU469" s="149" t="s">
        <v>86</v>
      </c>
      <c r="AV469" s="12" t="s">
        <v>86</v>
      </c>
      <c r="AW469" s="12" t="s">
        <v>32</v>
      </c>
      <c r="AX469" s="12" t="s">
        <v>84</v>
      </c>
      <c r="AY469" s="149" t="s">
        <v>159</v>
      </c>
    </row>
    <row r="470" spans="2:65" s="1" customFormat="1" ht="14.4" customHeight="1">
      <c r="B470" s="132"/>
      <c r="C470" s="133" t="s">
        <v>802</v>
      </c>
      <c r="D470" s="133" t="s">
        <v>161</v>
      </c>
      <c r="E470" s="134" t="s">
        <v>803</v>
      </c>
      <c r="F470" s="135" t="s">
        <v>804</v>
      </c>
      <c r="G470" s="136" t="s">
        <v>164</v>
      </c>
      <c r="H470" s="137">
        <v>520</v>
      </c>
      <c r="I470" s="138"/>
      <c r="J470" s="139">
        <f>ROUND(I470*H470,2)</f>
        <v>0</v>
      </c>
      <c r="K470" s="140"/>
      <c r="L470" s="31"/>
      <c r="M470" s="141" t="s">
        <v>1</v>
      </c>
      <c r="N470" s="142" t="s">
        <v>41</v>
      </c>
      <c r="P470" s="143">
        <f>O470*H470</f>
        <v>0</v>
      </c>
      <c r="Q470" s="143">
        <v>0</v>
      </c>
      <c r="R470" s="143">
        <f>Q470*H470</f>
        <v>0</v>
      </c>
      <c r="S470" s="143">
        <v>0</v>
      </c>
      <c r="T470" s="144">
        <f>S470*H470</f>
        <v>0</v>
      </c>
      <c r="AR470" s="145" t="s">
        <v>165</v>
      </c>
      <c r="AT470" s="145" t="s">
        <v>161</v>
      </c>
      <c r="AU470" s="145" t="s">
        <v>86</v>
      </c>
      <c r="AY470" s="16" t="s">
        <v>159</v>
      </c>
      <c r="BE470" s="146">
        <f>IF(N470="základní",J470,0)</f>
        <v>0</v>
      </c>
      <c r="BF470" s="146">
        <f>IF(N470="snížená",J470,0)</f>
        <v>0</v>
      </c>
      <c r="BG470" s="146">
        <f>IF(N470="zákl. přenesená",J470,0)</f>
        <v>0</v>
      </c>
      <c r="BH470" s="146">
        <f>IF(N470="sníž. přenesená",J470,0)</f>
        <v>0</v>
      </c>
      <c r="BI470" s="146">
        <f>IF(N470="nulová",J470,0)</f>
        <v>0</v>
      </c>
      <c r="BJ470" s="16" t="s">
        <v>84</v>
      </c>
      <c r="BK470" s="146">
        <f>ROUND(I470*H470,2)</f>
        <v>0</v>
      </c>
      <c r="BL470" s="16" t="s">
        <v>165</v>
      </c>
      <c r="BM470" s="145" t="s">
        <v>805</v>
      </c>
    </row>
    <row r="471" spans="2:65" s="1" customFormat="1" ht="19.8" customHeight="1">
      <c r="B471" s="132"/>
      <c r="C471" s="133" t="s">
        <v>806</v>
      </c>
      <c r="D471" s="133" t="s">
        <v>161</v>
      </c>
      <c r="E471" s="134" t="s">
        <v>807</v>
      </c>
      <c r="F471" s="135" t="s">
        <v>808</v>
      </c>
      <c r="G471" s="136" t="s">
        <v>164</v>
      </c>
      <c r="H471" s="137">
        <v>1977.42</v>
      </c>
      <c r="I471" s="138"/>
      <c r="J471" s="139">
        <f>ROUND(I471*H471,2)</f>
        <v>0</v>
      </c>
      <c r="K471" s="140"/>
      <c r="L471" s="31"/>
      <c r="M471" s="141" t="s">
        <v>1</v>
      </c>
      <c r="N471" s="142" t="s">
        <v>41</v>
      </c>
      <c r="P471" s="143">
        <f>O471*H471</f>
        <v>0</v>
      </c>
      <c r="Q471" s="143">
        <v>1.2999999999999999E-4</v>
      </c>
      <c r="R471" s="143">
        <f>Q471*H471</f>
        <v>0.25706459999999998</v>
      </c>
      <c r="S471" s="143">
        <v>0</v>
      </c>
      <c r="T471" s="144">
        <f>S471*H471</f>
        <v>0</v>
      </c>
      <c r="AR471" s="145" t="s">
        <v>165</v>
      </c>
      <c r="AT471" s="145" t="s">
        <v>161</v>
      </c>
      <c r="AU471" s="145" t="s">
        <v>86</v>
      </c>
      <c r="AY471" s="16" t="s">
        <v>159</v>
      </c>
      <c r="BE471" s="146">
        <f>IF(N471="základní",J471,0)</f>
        <v>0</v>
      </c>
      <c r="BF471" s="146">
        <f>IF(N471="snížená",J471,0)</f>
        <v>0</v>
      </c>
      <c r="BG471" s="146">
        <f>IF(N471="zákl. přenesená",J471,0)</f>
        <v>0</v>
      </c>
      <c r="BH471" s="146">
        <f>IF(N471="sníž. přenesená",J471,0)</f>
        <v>0</v>
      </c>
      <c r="BI471" s="146">
        <f>IF(N471="nulová",J471,0)</f>
        <v>0</v>
      </c>
      <c r="BJ471" s="16" t="s">
        <v>84</v>
      </c>
      <c r="BK471" s="146">
        <f>ROUND(I471*H471,2)</f>
        <v>0</v>
      </c>
      <c r="BL471" s="16" t="s">
        <v>165</v>
      </c>
      <c r="BM471" s="145" t="s">
        <v>809</v>
      </c>
    </row>
    <row r="472" spans="2:65" s="12" customFormat="1" ht="10.199999999999999">
      <c r="B472" s="147"/>
      <c r="D472" s="148" t="s">
        <v>167</v>
      </c>
      <c r="E472" s="149" t="s">
        <v>1</v>
      </c>
      <c r="F472" s="150" t="s">
        <v>810</v>
      </c>
      <c r="H472" s="151">
        <v>21.21</v>
      </c>
      <c r="I472" s="152"/>
      <c r="L472" s="147"/>
      <c r="M472" s="153"/>
      <c r="T472" s="154"/>
      <c r="AT472" s="149" t="s">
        <v>167</v>
      </c>
      <c r="AU472" s="149" t="s">
        <v>86</v>
      </c>
      <c r="AV472" s="12" t="s">
        <v>86</v>
      </c>
      <c r="AW472" s="12" t="s">
        <v>32</v>
      </c>
      <c r="AX472" s="12" t="s">
        <v>76</v>
      </c>
      <c r="AY472" s="149" t="s">
        <v>159</v>
      </c>
    </row>
    <row r="473" spans="2:65" s="12" customFormat="1" ht="10.199999999999999">
      <c r="B473" s="147"/>
      <c r="D473" s="148" t="s">
        <v>167</v>
      </c>
      <c r="E473" s="149" t="s">
        <v>1</v>
      </c>
      <c r="F473" s="150" t="s">
        <v>811</v>
      </c>
      <c r="H473" s="151">
        <v>36.270000000000003</v>
      </c>
      <c r="I473" s="152"/>
      <c r="L473" s="147"/>
      <c r="M473" s="153"/>
      <c r="T473" s="154"/>
      <c r="AT473" s="149" t="s">
        <v>167</v>
      </c>
      <c r="AU473" s="149" t="s">
        <v>86</v>
      </c>
      <c r="AV473" s="12" t="s">
        <v>86</v>
      </c>
      <c r="AW473" s="12" t="s">
        <v>32</v>
      </c>
      <c r="AX473" s="12" t="s">
        <v>76</v>
      </c>
      <c r="AY473" s="149" t="s">
        <v>159</v>
      </c>
    </row>
    <row r="474" spans="2:65" s="12" customFormat="1" ht="10.199999999999999">
      <c r="B474" s="147"/>
      <c r="D474" s="148" t="s">
        <v>167</v>
      </c>
      <c r="E474" s="149" t="s">
        <v>1</v>
      </c>
      <c r="F474" s="150" t="s">
        <v>812</v>
      </c>
      <c r="H474" s="151">
        <v>889.8</v>
      </c>
      <c r="I474" s="152"/>
      <c r="L474" s="147"/>
      <c r="M474" s="153"/>
      <c r="T474" s="154"/>
      <c r="AT474" s="149" t="s">
        <v>167</v>
      </c>
      <c r="AU474" s="149" t="s">
        <v>86</v>
      </c>
      <c r="AV474" s="12" t="s">
        <v>86</v>
      </c>
      <c r="AW474" s="12" t="s">
        <v>32</v>
      </c>
      <c r="AX474" s="12" t="s">
        <v>76</v>
      </c>
      <c r="AY474" s="149" t="s">
        <v>159</v>
      </c>
    </row>
    <row r="475" spans="2:65" s="12" customFormat="1" ht="10.199999999999999">
      <c r="B475" s="147"/>
      <c r="D475" s="148" t="s">
        <v>167</v>
      </c>
      <c r="E475" s="149" t="s">
        <v>1</v>
      </c>
      <c r="F475" s="150" t="s">
        <v>813</v>
      </c>
      <c r="H475" s="151">
        <v>223.4</v>
      </c>
      <c r="I475" s="152"/>
      <c r="L475" s="147"/>
      <c r="M475" s="153"/>
      <c r="T475" s="154"/>
      <c r="AT475" s="149" t="s">
        <v>167</v>
      </c>
      <c r="AU475" s="149" t="s">
        <v>86</v>
      </c>
      <c r="AV475" s="12" t="s">
        <v>86</v>
      </c>
      <c r="AW475" s="12" t="s">
        <v>32</v>
      </c>
      <c r="AX475" s="12" t="s">
        <v>76</v>
      </c>
      <c r="AY475" s="149" t="s">
        <v>159</v>
      </c>
    </row>
    <row r="476" spans="2:65" s="12" customFormat="1" ht="10.199999999999999">
      <c r="B476" s="147"/>
      <c r="D476" s="148" t="s">
        <v>167</v>
      </c>
      <c r="E476" s="149" t="s">
        <v>1</v>
      </c>
      <c r="F476" s="150" t="s">
        <v>814</v>
      </c>
      <c r="H476" s="151">
        <v>391.2</v>
      </c>
      <c r="I476" s="152"/>
      <c r="L476" s="147"/>
      <c r="M476" s="153"/>
      <c r="T476" s="154"/>
      <c r="AT476" s="149" t="s">
        <v>167</v>
      </c>
      <c r="AU476" s="149" t="s">
        <v>86</v>
      </c>
      <c r="AV476" s="12" t="s">
        <v>86</v>
      </c>
      <c r="AW476" s="12" t="s">
        <v>32</v>
      </c>
      <c r="AX476" s="12" t="s">
        <v>76</v>
      </c>
      <c r="AY476" s="149" t="s">
        <v>159</v>
      </c>
    </row>
    <row r="477" spans="2:65" s="12" customFormat="1" ht="10.199999999999999">
      <c r="B477" s="147"/>
      <c r="D477" s="148" t="s">
        <v>167</v>
      </c>
      <c r="E477" s="149" t="s">
        <v>1</v>
      </c>
      <c r="F477" s="150" t="s">
        <v>815</v>
      </c>
      <c r="H477" s="151">
        <v>415.54</v>
      </c>
      <c r="I477" s="152"/>
      <c r="L477" s="147"/>
      <c r="M477" s="153"/>
      <c r="T477" s="154"/>
      <c r="AT477" s="149" t="s">
        <v>167</v>
      </c>
      <c r="AU477" s="149" t="s">
        <v>86</v>
      </c>
      <c r="AV477" s="12" t="s">
        <v>86</v>
      </c>
      <c r="AW477" s="12" t="s">
        <v>32</v>
      </c>
      <c r="AX477" s="12" t="s">
        <v>76</v>
      </c>
      <c r="AY477" s="149" t="s">
        <v>159</v>
      </c>
    </row>
    <row r="478" spans="2:65" s="13" customFormat="1" ht="10.199999999999999">
      <c r="B478" s="155"/>
      <c r="D478" s="148" t="s">
        <v>167</v>
      </c>
      <c r="E478" s="156" t="s">
        <v>1</v>
      </c>
      <c r="F478" s="157" t="s">
        <v>236</v>
      </c>
      <c r="H478" s="158">
        <v>1977.42</v>
      </c>
      <c r="I478" s="159"/>
      <c r="L478" s="155"/>
      <c r="M478" s="160"/>
      <c r="T478" s="161"/>
      <c r="AT478" s="156" t="s">
        <v>167</v>
      </c>
      <c r="AU478" s="156" t="s">
        <v>86</v>
      </c>
      <c r="AV478" s="13" t="s">
        <v>165</v>
      </c>
      <c r="AW478" s="13" t="s">
        <v>32</v>
      </c>
      <c r="AX478" s="13" t="s">
        <v>84</v>
      </c>
      <c r="AY478" s="156" t="s">
        <v>159</v>
      </c>
    </row>
    <row r="479" spans="2:65" s="1" customFormat="1" ht="14.4" customHeight="1">
      <c r="B479" s="132"/>
      <c r="C479" s="133" t="s">
        <v>816</v>
      </c>
      <c r="D479" s="133" t="s">
        <v>161</v>
      </c>
      <c r="E479" s="134" t="s">
        <v>817</v>
      </c>
      <c r="F479" s="135" t="s">
        <v>818</v>
      </c>
      <c r="G479" s="136" t="s">
        <v>176</v>
      </c>
      <c r="H479" s="137">
        <v>16</v>
      </c>
      <c r="I479" s="138"/>
      <c r="J479" s="139">
        <f>ROUND(I479*H479,2)</f>
        <v>0</v>
      </c>
      <c r="K479" s="140"/>
      <c r="L479" s="31"/>
      <c r="M479" s="141" t="s">
        <v>1</v>
      </c>
      <c r="N479" s="142" t="s">
        <v>41</v>
      </c>
      <c r="P479" s="143">
        <f>O479*H479</f>
        <v>0</v>
      </c>
      <c r="Q479" s="143">
        <v>0</v>
      </c>
      <c r="R479" s="143">
        <f>Q479*H479</f>
        <v>0</v>
      </c>
      <c r="S479" s="143">
        <v>0</v>
      </c>
      <c r="T479" s="144">
        <f>S479*H479</f>
        <v>0</v>
      </c>
      <c r="AR479" s="145" t="s">
        <v>165</v>
      </c>
      <c r="AT479" s="145" t="s">
        <v>161</v>
      </c>
      <c r="AU479" s="145" t="s">
        <v>86</v>
      </c>
      <c r="AY479" s="16" t="s">
        <v>159</v>
      </c>
      <c r="BE479" s="146">
        <f>IF(N479="základní",J479,0)</f>
        <v>0</v>
      </c>
      <c r="BF479" s="146">
        <f>IF(N479="snížená",J479,0)</f>
        <v>0</v>
      </c>
      <c r="BG479" s="146">
        <f>IF(N479="zákl. přenesená",J479,0)</f>
        <v>0</v>
      </c>
      <c r="BH479" s="146">
        <f>IF(N479="sníž. přenesená",J479,0)</f>
        <v>0</v>
      </c>
      <c r="BI479" s="146">
        <f>IF(N479="nulová",J479,0)</f>
        <v>0</v>
      </c>
      <c r="BJ479" s="16" t="s">
        <v>84</v>
      </c>
      <c r="BK479" s="146">
        <f>ROUND(I479*H479,2)</f>
        <v>0</v>
      </c>
      <c r="BL479" s="16" t="s">
        <v>165</v>
      </c>
      <c r="BM479" s="145" t="s">
        <v>819</v>
      </c>
    </row>
    <row r="480" spans="2:65" s="12" customFormat="1" ht="10.199999999999999">
      <c r="B480" s="147"/>
      <c r="D480" s="148" t="s">
        <v>167</v>
      </c>
      <c r="E480" s="149" t="s">
        <v>1</v>
      </c>
      <c r="F480" s="150" t="s">
        <v>820</v>
      </c>
      <c r="H480" s="151">
        <v>16</v>
      </c>
      <c r="I480" s="152"/>
      <c r="L480" s="147"/>
      <c r="M480" s="153"/>
      <c r="T480" s="154"/>
      <c r="AT480" s="149" t="s">
        <v>167</v>
      </c>
      <c r="AU480" s="149" t="s">
        <v>86</v>
      </c>
      <c r="AV480" s="12" t="s">
        <v>86</v>
      </c>
      <c r="AW480" s="12" t="s">
        <v>32</v>
      </c>
      <c r="AX480" s="12" t="s">
        <v>84</v>
      </c>
      <c r="AY480" s="149" t="s">
        <v>159</v>
      </c>
    </row>
    <row r="481" spans="2:65" s="1" customFormat="1" ht="14.4" customHeight="1">
      <c r="B481" s="132"/>
      <c r="C481" s="133" t="s">
        <v>821</v>
      </c>
      <c r="D481" s="133" t="s">
        <v>161</v>
      </c>
      <c r="E481" s="134" t="s">
        <v>822</v>
      </c>
      <c r="F481" s="135" t="s">
        <v>823</v>
      </c>
      <c r="G481" s="136" t="s">
        <v>176</v>
      </c>
      <c r="H481" s="137">
        <v>1440</v>
      </c>
      <c r="I481" s="138"/>
      <c r="J481" s="139">
        <f>ROUND(I481*H481,2)</f>
        <v>0</v>
      </c>
      <c r="K481" s="140"/>
      <c r="L481" s="31"/>
      <c r="M481" s="141" t="s">
        <v>1</v>
      </c>
      <c r="N481" s="142" t="s">
        <v>41</v>
      </c>
      <c r="P481" s="143">
        <f>O481*H481</f>
        <v>0</v>
      </c>
      <c r="Q481" s="143">
        <v>0</v>
      </c>
      <c r="R481" s="143">
        <f>Q481*H481</f>
        <v>0</v>
      </c>
      <c r="S481" s="143">
        <v>0</v>
      </c>
      <c r="T481" s="144">
        <f>S481*H481</f>
        <v>0</v>
      </c>
      <c r="AR481" s="145" t="s">
        <v>165</v>
      </c>
      <c r="AT481" s="145" t="s">
        <v>161</v>
      </c>
      <c r="AU481" s="145" t="s">
        <v>86</v>
      </c>
      <c r="AY481" s="16" t="s">
        <v>159</v>
      </c>
      <c r="BE481" s="146">
        <f>IF(N481="základní",J481,0)</f>
        <v>0</v>
      </c>
      <c r="BF481" s="146">
        <f>IF(N481="snížená",J481,0)</f>
        <v>0</v>
      </c>
      <c r="BG481" s="146">
        <f>IF(N481="zákl. přenesená",J481,0)</f>
        <v>0</v>
      </c>
      <c r="BH481" s="146">
        <f>IF(N481="sníž. přenesená",J481,0)</f>
        <v>0</v>
      </c>
      <c r="BI481" s="146">
        <f>IF(N481="nulová",J481,0)</f>
        <v>0</v>
      </c>
      <c r="BJ481" s="16" t="s">
        <v>84</v>
      </c>
      <c r="BK481" s="146">
        <f>ROUND(I481*H481,2)</f>
        <v>0</v>
      </c>
      <c r="BL481" s="16" t="s">
        <v>165</v>
      </c>
      <c r="BM481" s="145" t="s">
        <v>824</v>
      </c>
    </row>
    <row r="482" spans="2:65" s="12" customFormat="1" ht="10.199999999999999">
      <c r="B482" s="147"/>
      <c r="D482" s="148" t="s">
        <v>167</v>
      </c>
      <c r="E482" s="149" t="s">
        <v>1</v>
      </c>
      <c r="F482" s="150" t="s">
        <v>825</v>
      </c>
      <c r="H482" s="151">
        <v>1440</v>
      </c>
      <c r="I482" s="152"/>
      <c r="L482" s="147"/>
      <c r="M482" s="153"/>
      <c r="T482" s="154"/>
      <c r="AT482" s="149" t="s">
        <v>167</v>
      </c>
      <c r="AU482" s="149" t="s">
        <v>86</v>
      </c>
      <c r="AV482" s="12" t="s">
        <v>86</v>
      </c>
      <c r="AW482" s="12" t="s">
        <v>32</v>
      </c>
      <c r="AX482" s="12" t="s">
        <v>84</v>
      </c>
      <c r="AY482" s="149" t="s">
        <v>159</v>
      </c>
    </row>
    <row r="483" spans="2:65" s="1" customFormat="1" ht="14.4" customHeight="1">
      <c r="B483" s="132"/>
      <c r="C483" s="133" t="s">
        <v>826</v>
      </c>
      <c r="D483" s="133" t="s">
        <v>161</v>
      </c>
      <c r="E483" s="134" t="s">
        <v>827</v>
      </c>
      <c r="F483" s="135" t="s">
        <v>828</v>
      </c>
      <c r="G483" s="136" t="s">
        <v>176</v>
      </c>
      <c r="H483" s="137">
        <v>16</v>
      </c>
      <c r="I483" s="138"/>
      <c r="J483" s="139">
        <f>ROUND(I483*H483,2)</f>
        <v>0</v>
      </c>
      <c r="K483" s="140"/>
      <c r="L483" s="31"/>
      <c r="M483" s="141" t="s">
        <v>1</v>
      </c>
      <c r="N483" s="142" t="s">
        <v>41</v>
      </c>
      <c r="P483" s="143">
        <f>O483*H483</f>
        <v>0</v>
      </c>
      <c r="Q483" s="143">
        <v>0</v>
      </c>
      <c r="R483" s="143">
        <f>Q483*H483</f>
        <v>0</v>
      </c>
      <c r="S483" s="143">
        <v>0</v>
      </c>
      <c r="T483" s="144">
        <f>S483*H483</f>
        <v>0</v>
      </c>
      <c r="AR483" s="145" t="s">
        <v>165</v>
      </c>
      <c r="AT483" s="145" t="s">
        <v>161</v>
      </c>
      <c r="AU483" s="145" t="s">
        <v>86</v>
      </c>
      <c r="AY483" s="16" t="s">
        <v>159</v>
      </c>
      <c r="BE483" s="146">
        <f>IF(N483="základní",J483,0)</f>
        <v>0</v>
      </c>
      <c r="BF483" s="146">
        <f>IF(N483="snížená",J483,0)</f>
        <v>0</v>
      </c>
      <c r="BG483" s="146">
        <f>IF(N483="zákl. přenesená",J483,0)</f>
        <v>0</v>
      </c>
      <c r="BH483" s="146">
        <f>IF(N483="sníž. přenesená",J483,0)</f>
        <v>0</v>
      </c>
      <c r="BI483" s="146">
        <f>IF(N483="nulová",J483,0)</f>
        <v>0</v>
      </c>
      <c r="BJ483" s="16" t="s">
        <v>84</v>
      </c>
      <c r="BK483" s="146">
        <f>ROUND(I483*H483,2)</f>
        <v>0</v>
      </c>
      <c r="BL483" s="16" t="s">
        <v>165</v>
      </c>
      <c r="BM483" s="145" t="s">
        <v>829</v>
      </c>
    </row>
    <row r="484" spans="2:65" s="1" customFormat="1" ht="14.4" customHeight="1">
      <c r="B484" s="132"/>
      <c r="C484" s="133" t="s">
        <v>830</v>
      </c>
      <c r="D484" s="133" t="s">
        <v>161</v>
      </c>
      <c r="E484" s="134" t="s">
        <v>831</v>
      </c>
      <c r="F484" s="135" t="s">
        <v>832</v>
      </c>
      <c r="G484" s="136" t="s">
        <v>164</v>
      </c>
      <c r="H484" s="137">
        <v>3342.54</v>
      </c>
      <c r="I484" s="138"/>
      <c r="J484" s="139">
        <f>ROUND(I484*H484,2)</f>
        <v>0</v>
      </c>
      <c r="K484" s="140"/>
      <c r="L484" s="31"/>
      <c r="M484" s="141" t="s">
        <v>1</v>
      </c>
      <c r="N484" s="142" t="s">
        <v>41</v>
      </c>
      <c r="P484" s="143">
        <f>O484*H484</f>
        <v>0</v>
      </c>
      <c r="Q484" s="143">
        <v>4.0000000000000003E-5</v>
      </c>
      <c r="R484" s="143">
        <f>Q484*H484</f>
        <v>0.1337016</v>
      </c>
      <c r="S484" s="143">
        <v>0</v>
      </c>
      <c r="T484" s="144">
        <f>S484*H484</f>
        <v>0</v>
      </c>
      <c r="AR484" s="145" t="s">
        <v>165</v>
      </c>
      <c r="AT484" s="145" t="s">
        <v>161</v>
      </c>
      <c r="AU484" s="145" t="s">
        <v>86</v>
      </c>
      <c r="AY484" s="16" t="s">
        <v>159</v>
      </c>
      <c r="BE484" s="146">
        <f>IF(N484="základní",J484,0)</f>
        <v>0</v>
      </c>
      <c r="BF484" s="146">
        <f>IF(N484="snížená",J484,0)</f>
        <v>0</v>
      </c>
      <c r="BG484" s="146">
        <f>IF(N484="zákl. přenesená",J484,0)</f>
        <v>0</v>
      </c>
      <c r="BH484" s="146">
        <f>IF(N484="sníž. přenesená",J484,0)</f>
        <v>0</v>
      </c>
      <c r="BI484" s="146">
        <f>IF(N484="nulová",J484,0)</f>
        <v>0</v>
      </c>
      <c r="BJ484" s="16" t="s">
        <v>84</v>
      </c>
      <c r="BK484" s="146">
        <f>ROUND(I484*H484,2)</f>
        <v>0</v>
      </c>
      <c r="BL484" s="16" t="s">
        <v>165</v>
      </c>
      <c r="BM484" s="145" t="s">
        <v>833</v>
      </c>
    </row>
    <row r="485" spans="2:65" s="12" customFormat="1" ht="10.199999999999999">
      <c r="B485" s="147"/>
      <c r="D485" s="148" t="s">
        <v>167</v>
      </c>
      <c r="E485" s="149" t="s">
        <v>1</v>
      </c>
      <c r="F485" s="150" t="s">
        <v>810</v>
      </c>
      <c r="H485" s="151">
        <v>21.21</v>
      </c>
      <c r="I485" s="152"/>
      <c r="L485" s="147"/>
      <c r="M485" s="153"/>
      <c r="T485" s="154"/>
      <c r="AT485" s="149" t="s">
        <v>167</v>
      </c>
      <c r="AU485" s="149" t="s">
        <v>86</v>
      </c>
      <c r="AV485" s="12" t="s">
        <v>86</v>
      </c>
      <c r="AW485" s="12" t="s">
        <v>32</v>
      </c>
      <c r="AX485" s="12" t="s">
        <v>76</v>
      </c>
      <c r="AY485" s="149" t="s">
        <v>159</v>
      </c>
    </row>
    <row r="486" spans="2:65" s="12" customFormat="1" ht="10.199999999999999">
      <c r="B486" s="147"/>
      <c r="D486" s="148" t="s">
        <v>167</v>
      </c>
      <c r="E486" s="149" t="s">
        <v>1</v>
      </c>
      <c r="F486" s="150" t="s">
        <v>834</v>
      </c>
      <c r="H486" s="151">
        <v>16.27</v>
      </c>
      <c r="I486" s="152"/>
      <c r="L486" s="147"/>
      <c r="M486" s="153"/>
      <c r="T486" s="154"/>
      <c r="AT486" s="149" t="s">
        <v>167</v>
      </c>
      <c r="AU486" s="149" t="s">
        <v>86</v>
      </c>
      <c r="AV486" s="12" t="s">
        <v>86</v>
      </c>
      <c r="AW486" s="12" t="s">
        <v>32</v>
      </c>
      <c r="AX486" s="12" t="s">
        <v>76</v>
      </c>
      <c r="AY486" s="149" t="s">
        <v>159</v>
      </c>
    </row>
    <row r="487" spans="2:65" s="12" customFormat="1" ht="10.199999999999999">
      <c r="B487" s="147"/>
      <c r="D487" s="148" t="s">
        <v>167</v>
      </c>
      <c r="E487" s="149" t="s">
        <v>1</v>
      </c>
      <c r="F487" s="150" t="s">
        <v>812</v>
      </c>
      <c r="H487" s="151">
        <v>889.8</v>
      </c>
      <c r="I487" s="152"/>
      <c r="L487" s="147"/>
      <c r="M487" s="153"/>
      <c r="T487" s="154"/>
      <c r="AT487" s="149" t="s">
        <v>167</v>
      </c>
      <c r="AU487" s="149" t="s">
        <v>86</v>
      </c>
      <c r="AV487" s="12" t="s">
        <v>86</v>
      </c>
      <c r="AW487" s="12" t="s">
        <v>32</v>
      </c>
      <c r="AX487" s="12" t="s">
        <v>76</v>
      </c>
      <c r="AY487" s="149" t="s">
        <v>159</v>
      </c>
    </row>
    <row r="488" spans="2:65" s="12" customFormat="1" ht="10.199999999999999">
      <c r="B488" s="147"/>
      <c r="D488" s="148" t="s">
        <v>167</v>
      </c>
      <c r="E488" s="149" t="s">
        <v>1</v>
      </c>
      <c r="F488" s="150" t="s">
        <v>835</v>
      </c>
      <c r="H488" s="151">
        <v>673.62</v>
      </c>
      <c r="I488" s="152"/>
      <c r="L488" s="147"/>
      <c r="M488" s="153"/>
      <c r="T488" s="154"/>
      <c r="AT488" s="149" t="s">
        <v>167</v>
      </c>
      <c r="AU488" s="149" t="s">
        <v>86</v>
      </c>
      <c r="AV488" s="12" t="s">
        <v>86</v>
      </c>
      <c r="AW488" s="12" t="s">
        <v>32</v>
      </c>
      <c r="AX488" s="12" t="s">
        <v>76</v>
      </c>
      <c r="AY488" s="149" t="s">
        <v>159</v>
      </c>
    </row>
    <row r="489" spans="2:65" s="12" customFormat="1" ht="10.199999999999999">
      <c r="B489" s="147"/>
      <c r="D489" s="148" t="s">
        <v>167</v>
      </c>
      <c r="E489" s="149" t="s">
        <v>1</v>
      </c>
      <c r="F489" s="150" t="s">
        <v>836</v>
      </c>
      <c r="H489" s="151">
        <v>870.72</v>
      </c>
      <c r="I489" s="152"/>
      <c r="L489" s="147"/>
      <c r="M489" s="153"/>
      <c r="T489" s="154"/>
      <c r="AT489" s="149" t="s">
        <v>167</v>
      </c>
      <c r="AU489" s="149" t="s">
        <v>86</v>
      </c>
      <c r="AV489" s="12" t="s">
        <v>86</v>
      </c>
      <c r="AW489" s="12" t="s">
        <v>32</v>
      </c>
      <c r="AX489" s="12" t="s">
        <v>76</v>
      </c>
      <c r="AY489" s="149" t="s">
        <v>159</v>
      </c>
    </row>
    <row r="490" spans="2:65" s="12" customFormat="1" ht="10.199999999999999">
      <c r="B490" s="147"/>
      <c r="D490" s="148" t="s">
        <v>167</v>
      </c>
      <c r="E490" s="149" t="s">
        <v>1</v>
      </c>
      <c r="F490" s="150" t="s">
        <v>837</v>
      </c>
      <c r="H490" s="151">
        <v>870.92</v>
      </c>
      <c r="I490" s="152"/>
      <c r="L490" s="147"/>
      <c r="M490" s="153"/>
      <c r="T490" s="154"/>
      <c r="AT490" s="149" t="s">
        <v>167</v>
      </c>
      <c r="AU490" s="149" t="s">
        <v>86</v>
      </c>
      <c r="AV490" s="12" t="s">
        <v>86</v>
      </c>
      <c r="AW490" s="12" t="s">
        <v>32</v>
      </c>
      <c r="AX490" s="12" t="s">
        <v>76</v>
      </c>
      <c r="AY490" s="149" t="s">
        <v>159</v>
      </c>
    </row>
    <row r="491" spans="2:65" s="13" customFormat="1" ht="10.199999999999999">
      <c r="B491" s="155"/>
      <c r="D491" s="148" t="s">
        <v>167</v>
      </c>
      <c r="E491" s="156" t="s">
        <v>1</v>
      </c>
      <c r="F491" s="157" t="s">
        <v>236</v>
      </c>
      <c r="H491" s="158">
        <v>3342.54</v>
      </c>
      <c r="I491" s="159"/>
      <c r="L491" s="155"/>
      <c r="M491" s="160"/>
      <c r="T491" s="161"/>
      <c r="AT491" s="156" t="s">
        <v>167</v>
      </c>
      <c r="AU491" s="156" t="s">
        <v>86</v>
      </c>
      <c r="AV491" s="13" t="s">
        <v>165</v>
      </c>
      <c r="AW491" s="13" t="s">
        <v>32</v>
      </c>
      <c r="AX491" s="13" t="s">
        <v>84</v>
      </c>
      <c r="AY491" s="156" t="s">
        <v>159</v>
      </c>
    </row>
    <row r="492" spans="2:65" s="1" customFormat="1" ht="14.4" customHeight="1">
      <c r="B492" s="132"/>
      <c r="C492" s="133" t="s">
        <v>838</v>
      </c>
      <c r="D492" s="133" t="s">
        <v>161</v>
      </c>
      <c r="E492" s="134" t="s">
        <v>839</v>
      </c>
      <c r="F492" s="135" t="s">
        <v>840</v>
      </c>
      <c r="G492" s="136" t="s">
        <v>164</v>
      </c>
      <c r="H492" s="137">
        <v>30.4</v>
      </c>
      <c r="I492" s="138"/>
      <c r="J492" s="139">
        <f>ROUND(I492*H492,2)</f>
        <v>0</v>
      </c>
      <c r="K492" s="140"/>
      <c r="L492" s="31"/>
      <c r="M492" s="141" t="s">
        <v>1</v>
      </c>
      <c r="N492" s="142" t="s">
        <v>41</v>
      </c>
      <c r="P492" s="143">
        <f>O492*H492</f>
        <v>0</v>
      </c>
      <c r="Q492" s="143">
        <v>6.3000000000000003E-4</v>
      </c>
      <c r="R492" s="143">
        <f>Q492*H492</f>
        <v>1.9151999999999999E-2</v>
      </c>
      <c r="S492" s="143">
        <v>0</v>
      </c>
      <c r="T492" s="144">
        <f>S492*H492</f>
        <v>0</v>
      </c>
      <c r="AR492" s="145" t="s">
        <v>165</v>
      </c>
      <c r="AT492" s="145" t="s">
        <v>161</v>
      </c>
      <c r="AU492" s="145" t="s">
        <v>86</v>
      </c>
      <c r="AY492" s="16" t="s">
        <v>159</v>
      </c>
      <c r="BE492" s="146">
        <f>IF(N492="základní",J492,0)</f>
        <v>0</v>
      </c>
      <c r="BF492" s="146">
        <f>IF(N492="snížená",J492,0)</f>
        <v>0</v>
      </c>
      <c r="BG492" s="146">
        <f>IF(N492="zákl. přenesená",J492,0)</f>
        <v>0</v>
      </c>
      <c r="BH492" s="146">
        <f>IF(N492="sníž. přenesená",J492,0)</f>
        <v>0</v>
      </c>
      <c r="BI492" s="146">
        <f>IF(N492="nulová",J492,0)</f>
        <v>0</v>
      </c>
      <c r="BJ492" s="16" t="s">
        <v>84</v>
      </c>
      <c r="BK492" s="146">
        <f>ROUND(I492*H492,2)</f>
        <v>0</v>
      </c>
      <c r="BL492" s="16" t="s">
        <v>165</v>
      </c>
      <c r="BM492" s="145" t="s">
        <v>841</v>
      </c>
    </row>
    <row r="493" spans="2:65" s="12" customFormat="1" ht="10.199999999999999">
      <c r="B493" s="147"/>
      <c r="D493" s="148" t="s">
        <v>167</v>
      </c>
      <c r="E493" s="149" t="s">
        <v>1</v>
      </c>
      <c r="F493" s="150" t="s">
        <v>842</v>
      </c>
      <c r="H493" s="151">
        <v>9.43</v>
      </c>
      <c r="I493" s="152"/>
      <c r="L493" s="147"/>
      <c r="M493" s="153"/>
      <c r="T493" s="154"/>
      <c r="AT493" s="149" t="s">
        <v>167</v>
      </c>
      <c r="AU493" s="149" t="s">
        <v>86</v>
      </c>
      <c r="AV493" s="12" t="s">
        <v>86</v>
      </c>
      <c r="AW493" s="12" t="s">
        <v>32</v>
      </c>
      <c r="AX493" s="12" t="s">
        <v>76</v>
      </c>
      <c r="AY493" s="149" t="s">
        <v>159</v>
      </c>
    </row>
    <row r="494" spans="2:65" s="12" customFormat="1" ht="10.199999999999999">
      <c r="B494" s="147"/>
      <c r="D494" s="148" t="s">
        <v>167</v>
      </c>
      <c r="E494" s="149" t="s">
        <v>1</v>
      </c>
      <c r="F494" s="150" t="s">
        <v>843</v>
      </c>
      <c r="H494" s="151">
        <v>20.97</v>
      </c>
      <c r="I494" s="152"/>
      <c r="L494" s="147"/>
      <c r="M494" s="153"/>
      <c r="T494" s="154"/>
      <c r="AT494" s="149" t="s">
        <v>167</v>
      </c>
      <c r="AU494" s="149" t="s">
        <v>86</v>
      </c>
      <c r="AV494" s="12" t="s">
        <v>86</v>
      </c>
      <c r="AW494" s="12" t="s">
        <v>32</v>
      </c>
      <c r="AX494" s="12" t="s">
        <v>76</v>
      </c>
      <c r="AY494" s="149" t="s">
        <v>159</v>
      </c>
    </row>
    <row r="495" spans="2:65" s="13" customFormat="1" ht="10.199999999999999">
      <c r="B495" s="155"/>
      <c r="D495" s="148" t="s">
        <v>167</v>
      </c>
      <c r="E495" s="156" t="s">
        <v>1</v>
      </c>
      <c r="F495" s="157" t="s">
        <v>236</v>
      </c>
      <c r="H495" s="158">
        <v>30.4</v>
      </c>
      <c r="I495" s="159"/>
      <c r="L495" s="155"/>
      <c r="M495" s="160"/>
      <c r="T495" s="161"/>
      <c r="AT495" s="156" t="s">
        <v>167</v>
      </c>
      <c r="AU495" s="156" t="s">
        <v>86</v>
      </c>
      <c r="AV495" s="13" t="s">
        <v>165</v>
      </c>
      <c r="AW495" s="13" t="s">
        <v>32</v>
      </c>
      <c r="AX495" s="13" t="s">
        <v>84</v>
      </c>
      <c r="AY495" s="156" t="s">
        <v>159</v>
      </c>
    </row>
    <row r="496" spans="2:65" s="1" customFormat="1" ht="14.4" customHeight="1">
      <c r="B496" s="132"/>
      <c r="C496" s="133" t="s">
        <v>844</v>
      </c>
      <c r="D496" s="133" t="s">
        <v>161</v>
      </c>
      <c r="E496" s="134" t="s">
        <v>845</v>
      </c>
      <c r="F496" s="135" t="s">
        <v>846</v>
      </c>
      <c r="G496" s="136" t="s">
        <v>164</v>
      </c>
      <c r="H496" s="137">
        <v>0.8</v>
      </c>
      <c r="I496" s="138"/>
      <c r="J496" s="139">
        <f>ROUND(I496*H496,2)</f>
        <v>0</v>
      </c>
      <c r="K496" s="140"/>
      <c r="L496" s="31"/>
      <c r="M496" s="141" t="s">
        <v>1</v>
      </c>
      <c r="N496" s="142" t="s">
        <v>41</v>
      </c>
      <c r="P496" s="143">
        <f>O496*H496</f>
        <v>0</v>
      </c>
      <c r="Q496" s="143">
        <v>9.5E-4</v>
      </c>
      <c r="R496" s="143">
        <f>Q496*H496</f>
        <v>7.6000000000000004E-4</v>
      </c>
      <c r="S496" s="143">
        <v>0</v>
      </c>
      <c r="T496" s="144">
        <f>S496*H496</f>
        <v>0</v>
      </c>
      <c r="AR496" s="145" t="s">
        <v>165</v>
      </c>
      <c r="AT496" s="145" t="s">
        <v>161</v>
      </c>
      <c r="AU496" s="145" t="s">
        <v>86</v>
      </c>
      <c r="AY496" s="16" t="s">
        <v>159</v>
      </c>
      <c r="BE496" s="146">
        <f>IF(N496="základní",J496,0)</f>
        <v>0</v>
      </c>
      <c r="BF496" s="146">
        <f>IF(N496="snížená",J496,0)</f>
        <v>0</v>
      </c>
      <c r="BG496" s="146">
        <f>IF(N496="zákl. přenesená",J496,0)</f>
        <v>0</v>
      </c>
      <c r="BH496" s="146">
        <f>IF(N496="sníž. přenesená",J496,0)</f>
        <v>0</v>
      </c>
      <c r="BI496" s="146">
        <f>IF(N496="nulová",J496,0)</f>
        <v>0</v>
      </c>
      <c r="BJ496" s="16" t="s">
        <v>84</v>
      </c>
      <c r="BK496" s="146">
        <f>ROUND(I496*H496,2)</f>
        <v>0</v>
      </c>
      <c r="BL496" s="16" t="s">
        <v>165</v>
      </c>
      <c r="BM496" s="145" t="s">
        <v>847</v>
      </c>
    </row>
    <row r="497" spans="2:65" s="12" customFormat="1" ht="10.199999999999999">
      <c r="B497" s="147"/>
      <c r="D497" s="148" t="s">
        <v>167</v>
      </c>
      <c r="E497" s="149" t="s">
        <v>1</v>
      </c>
      <c r="F497" s="150" t="s">
        <v>848</v>
      </c>
      <c r="H497" s="151">
        <v>0.8</v>
      </c>
      <c r="I497" s="152"/>
      <c r="L497" s="147"/>
      <c r="M497" s="153"/>
      <c r="T497" s="154"/>
      <c r="AT497" s="149" t="s">
        <v>167</v>
      </c>
      <c r="AU497" s="149" t="s">
        <v>86</v>
      </c>
      <c r="AV497" s="12" t="s">
        <v>86</v>
      </c>
      <c r="AW497" s="12" t="s">
        <v>32</v>
      </c>
      <c r="AX497" s="12" t="s">
        <v>84</v>
      </c>
      <c r="AY497" s="149" t="s">
        <v>159</v>
      </c>
    </row>
    <row r="498" spans="2:65" s="1" customFormat="1" ht="14.4" customHeight="1">
      <c r="B498" s="132"/>
      <c r="C498" s="133" t="s">
        <v>849</v>
      </c>
      <c r="D498" s="133" t="s">
        <v>161</v>
      </c>
      <c r="E498" s="134" t="s">
        <v>850</v>
      </c>
      <c r="F498" s="135" t="s">
        <v>851</v>
      </c>
      <c r="G498" s="136" t="s">
        <v>196</v>
      </c>
      <c r="H498" s="137">
        <v>8.3640000000000008</v>
      </c>
      <c r="I498" s="138"/>
      <c r="J498" s="139">
        <f>ROUND(I498*H498,2)</f>
        <v>0</v>
      </c>
      <c r="K498" s="140"/>
      <c r="L498" s="31"/>
      <c r="M498" s="141" t="s">
        <v>1</v>
      </c>
      <c r="N498" s="142" t="s">
        <v>41</v>
      </c>
      <c r="P498" s="143">
        <f>O498*H498</f>
        <v>0</v>
      </c>
      <c r="Q498" s="143">
        <v>0</v>
      </c>
      <c r="R498" s="143">
        <f>Q498*H498</f>
        <v>0</v>
      </c>
      <c r="S498" s="143">
        <v>2.4</v>
      </c>
      <c r="T498" s="144">
        <f>S498*H498</f>
        <v>20.073600000000003</v>
      </c>
      <c r="AR498" s="145" t="s">
        <v>165</v>
      </c>
      <c r="AT498" s="145" t="s">
        <v>161</v>
      </c>
      <c r="AU498" s="145" t="s">
        <v>86</v>
      </c>
      <c r="AY498" s="16" t="s">
        <v>159</v>
      </c>
      <c r="BE498" s="146">
        <f>IF(N498="základní",J498,0)</f>
        <v>0</v>
      </c>
      <c r="BF498" s="146">
        <f>IF(N498="snížená",J498,0)</f>
        <v>0</v>
      </c>
      <c r="BG498" s="146">
        <f>IF(N498="zákl. přenesená",J498,0)</f>
        <v>0</v>
      </c>
      <c r="BH498" s="146">
        <f>IF(N498="sníž. přenesená",J498,0)</f>
        <v>0</v>
      </c>
      <c r="BI498" s="146">
        <f>IF(N498="nulová",J498,0)</f>
        <v>0</v>
      </c>
      <c r="BJ498" s="16" t="s">
        <v>84</v>
      </c>
      <c r="BK498" s="146">
        <f>ROUND(I498*H498,2)</f>
        <v>0</v>
      </c>
      <c r="BL498" s="16" t="s">
        <v>165</v>
      </c>
      <c r="BM498" s="145" t="s">
        <v>852</v>
      </c>
    </row>
    <row r="499" spans="2:65" s="14" customFormat="1" ht="10.199999999999999">
      <c r="B499" s="173"/>
      <c r="D499" s="148" t="s">
        <v>167</v>
      </c>
      <c r="E499" s="174" t="s">
        <v>1</v>
      </c>
      <c r="F499" s="175" t="s">
        <v>853</v>
      </c>
      <c r="H499" s="174" t="s">
        <v>1</v>
      </c>
      <c r="I499" s="176"/>
      <c r="L499" s="173"/>
      <c r="M499" s="177"/>
      <c r="T499" s="178"/>
      <c r="AT499" s="174" t="s">
        <v>167</v>
      </c>
      <c r="AU499" s="174" t="s">
        <v>86</v>
      </c>
      <c r="AV499" s="14" t="s">
        <v>84</v>
      </c>
      <c r="AW499" s="14" t="s">
        <v>32</v>
      </c>
      <c r="AX499" s="14" t="s">
        <v>76</v>
      </c>
      <c r="AY499" s="174" t="s">
        <v>159</v>
      </c>
    </row>
    <row r="500" spans="2:65" s="12" customFormat="1" ht="10.199999999999999">
      <c r="B500" s="147"/>
      <c r="D500" s="148" t="s">
        <v>167</v>
      </c>
      <c r="E500" s="149" t="s">
        <v>1</v>
      </c>
      <c r="F500" s="150" t="s">
        <v>854</v>
      </c>
      <c r="H500" s="151">
        <v>8.3640000000000008</v>
      </c>
      <c r="I500" s="152"/>
      <c r="L500" s="147"/>
      <c r="M500" s="153"/>
      <c r="T500" s="154"/>
      <c r="AT500" s="149" t="s">
        <v>167</v>
      </c>
      <c r="AU500" s="149" t="s">
        <v>86</v>
      </c>
      <c r="AV500" s="12" t="s">
        <v>86</v>
      </c>
      <c r="AW500" s="12" t="s">
        <v>32</v>
      </c>
      <c r="AX500" s="12" t="s">
        <v>84</v>
      </c>
      <c r="AY500" s="149" t="s">
        <v>159</v>
      </c>
    </row>
    <row r="501" spans="2:65" s="1" customFormat="1" ht="14.4" customHeight="1">
      <c r="B501" s="132"/>
      <c r="C501" s="133" t="s">
        <v>855</v>
      </c>
      <c r="D501" s="133" t="s">
        <v>161</v>
      </c>
      <c r="E501" s="134" t="s">
        <v>856</v>
      </c>
      <c r="F501" s="135" t="s">
        <v>857</v>
      </c>
      <c r="G501" s="136" t="s">
        <v>164</v>
      </c>
      <c r="H501" s="137">
        <v>61.76</v>
      </c>
      <c r="I501" s="138"/>
      <c r="J501" s="139">
        <f>ROUND(I501*H501,2)</f>
        <v>0</v>
      </c>
      <c r="K501" s="140"/>
      <c r="L501" s="31"/>
      <c r="M501" s="141" t="s">
        <v>1</v>
      </c>
      <c r="N501" s="142" t="s">
        <v>41</v>
      </c>
      <c r="P501" s="143">
        <f>O501*H501</f>
        <v>0</v>
      </c>
      <c r="Q501" s="143">
        <v>0</v>
      </c>
      <c r="R501" s="143">
        <f>Q501*H501</f>
        <v>0</v>
      </c>
      <c r="S501" s="143">
        <v>0.26100000000000001</v>
      </c>
      <c r="T501" s="144">
        <f>S501*H501</f>
        <v>16.11936</v>
      </c>
      <c r="AR501" s="145" t="s">
        <v>165</v>
      </c>
      <c r="AT501" s="145" t="s">
        <v>161</v>
      </c>
      <c r="AU501" s="145" t="s">
        <v>86</v>
      </c>
      <c r="AY501" s="16" t="s">
        <v>159</v>
      </c>
      <c r="BE501" s="146">
        <f>IF(N501="základní",J501,0)</f>
        <v>0</v>
      </c>
      <c r="BF501" s="146">
        <f>IF(N501="snížená",J501,0)</f>
        <v>0</v>
      </c>
      <c r="BG501" s="146">
        <f>IF(N501="zákl. přenesená",J501,0)</f>
        <v>0</v>
      </c>
      <c r="BH501" s="146">
        <f>IF(N501="sníž. přenesená",J501,0)</f>
        <v>0</v>
      </c>
      <c r="BI501" s="146">
        <f>IF(N501="nulová",J501,0)</f>
        <v>0</v>
      </c>
      <c r="BJ501" s="16" t="s">
        <v>84</v>
      </c>
      <c r="BK501" s="146">
        <f>ROUND(I501*H501,2)</f>
        <v>0</v>
      </c>
      <c r="BL501" s="16" t="s">
        <v>165</v>
      </c>
      <c r="BM501" s="145" t="s">
        <v>858</v>
      </c>
    </row>
    <row r="502" spans="2:65" s="12" customFormat="1" ht="10.199999999999999">
      <c r="B502" s="147"/>
      <c r="D502" s="148" t="s">
        <v>167</v>
      </c>
      <c r="E502" s="149" t="s">
        <v>1</v>
      </c>
      <c r="F502" s="150" t="s">
        <v>859</v>
      </c>
      <c r="H502" s="151">
        <v>28.2</v>
      </c>
      <c r="I502" s="152"/>
      <c r="L502" s="147"/>
      <c r="M502" s="153"/>
      <c r="T502" s="154"/>
      <c r="AT502" s="149" t="s">
        <v>167</v>
      </c>
      <c r="AU502" s="149" t="s">
        <v>86</v>
      </c>
      <c r="AV502" s="12" t="s">
        <v>86</v>
      </c>
      <c r="AW502" s="12" t="s">
        <v>32</v>
      </c>
      <c r="AX502" s="12" t="s">
        <v>76</v>
      </c>
      <c r="AY502" s="149" t="s">
        <v>159</v>
      </c>
    </row>
    <row r="503" spans="2:65" s="12" customFormat="1" ht="10.199999999999999">
      <c r="B503" s="147"/>
      <c r="D503" s="148" t="s">
        <v>167</v>
      </c>
      <c r="E503" s="149" t="s">
        <v>1</v>
      </c>
      <c r="F503" s="150" t="s">
        <v>860</v>
      </c>
      <c r="H503" s="151">
        <v>13.38</v>
      </c>
      <c r="I503" s="152"/>
      <c r="L503" s="147"/>
      <c r="M503" s="153"/>
      <c r="T503" s="154"/>
      <c r="AT503" s="149" t="s">
        <v>167</v>
      </c>
      <c r="AU503" s="149" t="s">
        <v>86</v>
      </c>
      <c r="AV503" s="12" t="s">
        <v>86</v>
      </c>
      <c r="AW503" s="12" t="s">
        <v>32</v>
      </c>
      <c r="AX503" s="12" t="s">
        <v>76</v>
      </c>
      <c r="AY503" s="149" t="s">
        <v>159</v>
      </c>
    </row>
    <row r="504" spans="2:65" s="12" customFormat="1" ht="10.199999999999999">
      <c r="B504" s="147"/>
      <c r="D504" s="148" t="s">
        <v>167</v>
      </c>
      <c r="E504" s="149" t="s">
        <v>1</v>
      </c>
      <c r="F504" s="150" t="s">
        <v>861</v>
      </c>
      <c r="H504" s="151">
        <v>20.18</v>
      </c>
      <c r="I504" s="152"/>
      <c r="L504" s="147"/>
      <c r="M504" s="153"/>
      <c r="T504" s="154"/>
      <c r="AT504" s="149" t="s">
        <v>167</v>
      </c>
      <c r="AU504" s="149" t="s">
        <v>86</v>
      </c>
      <c r="AV504" s="12" t="s">
        <v>86</v>
      </c>
      <c r="AW504" s="12" t="s">
        <v>32</v>
      </c>
      <c r="AX504" s="12" t="s">
        <v>76</v>
      </c>
      <c r="AY504" s="149" t="s">
        <v>159</v>
      </c>
    </row>
    <row r="505" spans="2:65" s="13" customFormat="1" ht="10.199999999999999">
      <c r="B505" s="155"/>
      <c r="D505" s="148" t="s">
        <v>167</v>
      </c>
      <c r="E505" s="156" t="s">
        <v>1</v>
      </c>
      <c r="F505" s="157" t="s">
        <v>236</v>
      </c>
      <c r="H505" s="158">
        <v>61.76</v>
      </c>
      <c r="I505" s="159"/>
      <c r="L505" s="155"/>
      <c r="M505" s="160"/>
      <c r="T505" s="161"/>
      <c r="AT505" s="156" t="s">
        <v>167</v>
      </c>
      <c r="AU505" s="156" t="s">
        <v>86</v>
      </c>
      <c r="AV505" s="13" t="s">
        <v>165</v>
      </c>
      <c r="AW505" s="13" t="s">
        <v>32</v>
      </c>
      <c r="AX505" s="13" t="s">
        <v>84</v>
      </c>
      <c r="AY505" s="156" t="s">
        <v>159</v>
      </c>
    </row>
    <row r="506" spans="2:65" s="1" customFormat="1" ht="14.4" customHeight="1">
      <c r="B506" s="132"/>
      <c r="C506" s="133" t="s">
        <v>862</v>
      </c>
      <c r="D506" s="133" t="s">
        <v>161</v>
      </c>
      <c r="E506" s="134" t="s">
        <v>863</v>
      </c>
      <c r="F506" s="135" t="s">
        <v>864</v>
      </c>
      <c r="G506" s="136" t="s">
        <v>196</v>
      </c>
      <c r="H506" s="137">
        <v>8.1859999999999999</v>
      </c>
      <c r="I506" s="138"/>
      <c r="J506" s="139">
        <f>ROUND(I506*H506,2)</f>
        <v>0</v>
      </c>
      <c r="K506" s="140"/>
      <c r="L506" s="31"/>
      <c r="M506" s="141" t="s">
        <v>1</v>
      </c>
      <c r="N506" s="142" t="s">
        <v>41</v>
      </c>
      <c r="P506" s="143">
        <f>O506*H506</f>
        <v>0</v>
      </c>
      <c r="Q506" s="143">
        <v>0</v>
      </c>
      <c r="R506" s="143">
        <f>Q506*H506</f>
        <v>0</v>
      </c>
      <c r="S506" s="143">
        <v>1.8</v>
      </c>
      <c r="T506" s="144">
        <f>S506*H506</f>
        <v>14.7348</v>
      </c>
      <c r="AR506" s="145" t="s">
        <v>165</v>
      </c>
      <c r="AT506" s="145" t="s">
        <v>161</v>
      </c>
      <c r="AU506" s="145" t="s">
        <v>86</v>
      </c>
      <c r="AY506" s="16" t="s">
        <v>159</v>
      </c>
      <c r="BE506" s="146">
        <f>IF(N506="základní",J506,0)</f>
        <v>0</v>
      </c>
      <c r="BF506" s="146">
        <f>IF(N506="snížená",J506,0)</f>
        <v>0</v>
      </c>
      <c r="BG506" s="146">
        <f>IF(N506="zákl. přenesená",J506,0)</f>
        <v>0</v>
      </c>
      <c r="BH506" s="146">
        <f>IF(N506="sníž. přenesená",J506,0)</f>
        <v>0</v>
      </c>
      <c r="BI506" s="146">
        <f>IF(N506="nulová",J506,0)</f>
        <v>0</v>
      </c>
      <c r="BJ506" s="16" t="s">
        <v>84</v>
      </c>
      <c r="BK506" s="146">
        <f>ROUND(I506*H506,2)</f>
        <v>0</v>
      </c>
      <c r="BL506" s="16" t="s">
        <v>165</v>
      </c>
      <c r="BM506" s="145" t="s">
        <v>865</v>
      </c>
    </row>
    <row r="507" spans="2:65" s="12" customFormat="1" ht="10.199999999999999">
      <c r="B507" s="147"/>
      <c r="D507" s="148" t="s">
        <v>167</v>
      </c>
      <c r="E507" s="149" t="s">
        <v>1</v>
      </c>
      <c r="F507" s="150" t="s">
        <v>866</v>
      </c>
      <c r="H507" s="151">
        <v>5.0759999999999996</v>
      </c>
      <c r="I507" s="152"/>
      <c r="L507" s="147"/>
      <c r="M507" s="153"/>
      <c r="T507" s="154"/>
      <c r="AT507" s="149" t="s">
        <v>167</v>
      </c>
      <c r="AU507" s="149" t="s">
        <v>86</v>
      </c>
      <c r="AV507" s="12" t="s">
        <v>86</v>
      </c>
      <c r="AW507" s="12" t="s">
        <v>32</v>
      </c>
      <c r="AX507" s="12" t="s">
        <v>76</v>
      </c>
      <c r="AY507" s="149" t="s">
        <v>159</v>
      </c>
    </row>
    <row r="508" spans="2:65" s="12" customFormat="1" ht="10.199999999999999">
      <c r="B508" s="147"/>
      <c r="D508" s="148" t="s">
        <v>167</v>
      </c>
      <c r="E508" s="149" t="s">
        <v>1</v>
      </c>
      <c r="F508" s="150" t="s">
        <v>867</v>
      </c>
      <c r="H508" s="151">
        <v>0.51800000000000002</v>
      </c>
      <c r="I508" s="152"/>
      <c r="L508" s="147"/>
      <c r="M508" s="153"/>
      <c r="T508" s="154"/>
      <c r="AT508" s="149" t="s">
        <v>167</v>
      </c>
      <c r="AU508" s="149" t="s">
        <v>86</v>
      </c>
      <c r="AV508" s="12" t="s">
        <v>86</v>
      </c>
      <c r="AW508" s="12" t="s">
        <v>32</v>
      </c>
      <c r="AX508" s="12" t="s">
        <v>76</v>
      </c>
      <c r="AY508" s="149" t="s">
        <v>159</v>
      </c>
    </row>
    <row r="509" spans="2:65" s="12" customFormat="1" ht="10.199999999999999">
      <c r="B509" s="147"/>
      <c r="D509" s="148" t="s">
        <v>167</v>
      </c>
      <c r="E509" s="149" t="s">
        <v>1</v>
      </c>
      <c r="F509" s="150" t="s">
        <v>868</v>
      </c>
      <c r="H509" s="151">
        <v>2.5920000000000001</v>
      </c>
      <c r="I509" s="152"/>
      <c r="L509" s="147"/>
      <c r="M509" s="153"/>
      <c r="T509" s="154"/>
      <c r="AT509" s="149" t="s">
        <v>167</v>
      </c>
      <c r="AU509" s="149" t="s">
        <v>86</v>
      </c>
      <c r="AV509" s="12" t="s">
        <v>86</v>
      </c>
      <c r="AW509" s="12" t="s">
        <v>32</v>
      </c>
      <c r="AX509" s="12" t="s">
        <v>76</v>
      </c>
      <c r="AY509" s="149" t="s">
        <v>159</v>
      </c>
    </row>
    <row r="510" spans="2:65" s="13" customFormat="1" ht="10.199999999999999">
      <c r="B510" s="155"/>
      <c r="D510" s="148" t="s">
        <v>167</v>
      </c>
      <c r="E510" s="156" t="s">
        <v>1</v>
      </c>
      <c r="F510" s="157" t="s">
        <v>236</v>
      </c>
      <c r="H510" s="158">
        <v>8.1859999999999999</v>
      </c>
      <c r="I510" s="159"/>
      <c r="L510" s="155"/>
      <c r="M510" s="160"/>
      <c r="T510" s="161"/>
      <c r="AT510" s="156" t="s">
        <v>167</v>
      </c>
      <c r="AU510" s="156" t="s">
        <v>86</v>
      </c>
      <c r="AV510" s="13" t="s">
        <v>165</v>
      </c>
      <c r="AW510" s="13" t="s">
        <v>32</v>
      </c>
      <c r="AX510" s="13" t="s">
        <v>84</v>
      </c>
      <c r="AY510" s="156" t="s">
        <v>159</v>
      </c>
    </row>
    <row r="511" spans="2:65" s="1" customFormat="1" ht="14.4" customHeight="1">
      <c r="B511" s="132"/>
      <c r="C511" s="133" t="s">
        <v>869</v>
      </c>
      <c r="D511" s="133" t="s">
        <v>161</v>
      </c>
      <c r="E511" s="134" t="s">
        <v>870</v>
      </c>
      <c r="F511" s="135" t="s">
        <v>871</v>
      </c>
      <c r="G511" s="136" t="s">
        <v>196</v>
      </c>
      <c r="H511" s="137">
        <v>3.0720000000000001</v>
      </c>
      <c r="I511" s="138"/>
      <c r="J511" s="139">
        <f>ROUND(I511*H511,2)</f>
        <v>0</v>
      </c>
      <c r="K511" s="140"/>
      <c r="L511" s="31"/>
      <c r="M511" s="141" t="s">
        <v>1</v>
      </c>
      <c r="N511" s="142" t="s">
        <v>41</v>
      </c>
      <c r="P511" s="143">
        <f>O511*H511</f>
        <v>0</v>
      </c>
      <c r="Q511" s="143">
        <v>0</v>
      </c>
      <c r="R511" s="143">
        <f>Q511*H511</f>
        <v>0</v>
      </c>
      <c r="S511" s="143">
        <v>1.8</v>
      </c>
      <c r="T511" s="144">
        <f>S511*H511</f>
        <v>5.5296000000000003</v>
      </c>
      <c r="AR511" s="145" t="s">
        <v>165</v>
      </c>
      <c r="AT511" s="145" t="s">
        <v>161</v>
      </c>
      <c r="AU511" s="145" t="s">
        <v>86</v>
      </c>
      <c r="AY511" s="16" t="s">
        <v>159</v>
      </c>
      <c r="BE511" s="146">
        <f>IF(N511="základní",J511,0)</f>
        <v>0</v>
      </c>
      <c r="BF511" s="146">
        <f>IF(N511="snížená",J511,0)</f>
        <v>0</v>
      </c>
      <c r="BG511" s="146">
        <f>IF(N511="zákl. přenesená",J511,0)</f>
        <v>0</v>
      </c>
      <c r="BH511" s="146">
        <f>IF(N511="sníž. přenesená",J511,0)</f>
        <v>0</v>
      </c>
      <c r="BI511" s="146">
        <f>IF(N511="nulová",J511,0)</f>
        <v>0</v>
      </c>
      <c r="BJ511" s="16" t="s">
        <v>84</v>
      </c>
      <c r="BK511" s="146">
        <f>ROUND(I511*H511,2)</f>
        <v>0</v>
      </c>
      <c r="BL511" s="16" t="s">
        <v>165</v>
      </c>
      <c r="BM511" s="145" t="s">
        <v>872</v>
      </c>
    </row>
    <row r="512" spans="2:65" s="12" customFormat="1" ht="10.199999999999999">
      <c r="B512" s="147"/>
      <c r="D512" s="148" t="s">
        <v>167</v>
      </c>
      <c r="E512" s="149" t="s">
        <v>1</v>
      </c>
      <c r="F512" s="150" t="s">
        <v>873</v>
      </c>
      <c r="H512" s="151">
        <v>1.5840000000000001</v>
      </c>
      <c r="I512" s="152"/>
      <c r="L512" s="147"/>
      <c r="M512" s="153"/>
      <c r="T512" s="154"/>
      <c r="AT512" s="149" t="s">
        <v>167</v>
      </c>
      <c r="AU512" s="149" t="s">
        <v>86</v>
      </c>
      <c r="AV512" s="12" t="s">
        <v>86</v>
      </c>
      <c r="AW512" s="12" t="s">
        <v>32</v>
      </c>
      <c r="AX512" s="12" t="s">
        <v>76</v>
      </c>
      <c r="AY512" s="149" t="s">
        <v>159</v>
      </c>
    </row>
    <row r="513" spans="2:65" s="12" customFormat="1" ht="10.199999999999999">
      <c r="B513" s="147"/>
      <c r="D513" s="148" t="s">
        <v>167</v>
      </c>
      <c r="E513" s="149" t="s">
        <v>1</v>
      </c>
      <c r="F513" s="150" t="s">
        <v>874</v>
      </c>
      <c r="H513" s="151">
        <v>1.488</v>
      </c>
      <c r="I513" s="152"/>
      <c r="L513" s="147"/>
      <c r="M513" s="153"/>
      <c r="T513" s="154"/>
      <c r="AT513" s="149" t="s">
        <v>167</v>
      </c>
      <c r="AU513" s="149" t="s">
        <v>86</v>
      </c>
      <c r="AV513" s="12" t="s">
        <v>86</v>
      </c>
      <c r="AW513" s="12" t="s">
        <v>32</v>
      </c>
      <c r="AX513" s="12" t="s">
        <v>76</v>
      </c>
      <c r="AY513" s="149" t="s">
        <v>159</v>
      </c>
    </row>
    <row r="514" spans="2:65" s="13" customFormat="1" ht="10.199999999999999">
      <c r="B514" s="155"/>
      <c r="D514" s="148" t="s">
        <v>167</v>
      </c>
      <c r="E514" s="156" t="s">
        <v>1</v>
      </c>
      <c r="F514" s="157" t="s">
        <v>236</v>
      </c>
      <c r="H514" s="158">
        <v>3.0720000000000001</v>
      </c>
      <c r="I514" s="159"/>
      <c r="L514" s="155"/>
      <c r="M514" s="160"/>
      <c r="T514" s="161"/>
      <c r="AT514" s="156" t="s">
        <v>167</v>
      </c>
      <c r="AU514" s="156" t="s">
        <v>86</v>
      </c>
      <c r="AV514" s="13" t="s">
        <v>165</v>
      </c>
      <c r="AW514" s="13" t="s">
        <v>32</v>
      </c>
      <c r="AX514" s="13" t="s">
        <v>84</v>
      </c>
      <c r="AY514" s="156" t="s">
        <v>159</v>
      </c>
    </row>
    <row r="515" spans="2:65" s="1" customFormat="1" ht="14.4" customHeight="1">
      <c r="B515" s="132"/>
      <c r="C515" s="133" t="s">
        <v>875</v>
      </c>
      <c r="D515" s="133" t="s">
        <v>161</v>
      </c>
      <c r="E515" s="134" t="s">
        <v>876</v>
      </c>
      <c r="F515" s="135" t="s">
        <v>877</v>
      </c>
      <c r="G515" s="136" t="s">
        <v>164</v>
      </c>
      <c r="H515" s="137">
        <v>223.4</v>
      </c>
      <c r="I515" s="138"/>
      <c r="J515" s="139">
        <f>ROUND(I515*H515,2)</f>
        <v>0</v>
      </c>
      <c r="K515" s="140"/>
      <c r="L515" s="31"/>
      <c r="M515" s="141" t="s">
        <v>1</v>
      </c>
      <c r="N515" s="142" t="s">
        <v>41</v>
      </c>
      <c r="P515" s="143">
        <f>O515*H515</f>
        <v>0</v>
      </c>
      <c r="Q515" s="143">
        <v>0</v>
      </c>
      <c r="R515" s="143">
        <f>Q515*H515</f>
        <v>0</v>
      </c>
      <c r="S515" s="143">
        <v>0</v>
      </c>
      <c r="T515" s="144">
        <f>S515*H515</f>
        <v>0</v>
      </c>
      <c r="AR515" s="145" t="s">
        <v>165</v>
      </c>
      <c r="AT515" s="145" t="s">
        <v>161</v>
      </c>
      <c r="AU515" s="145" t="s">
        <v>86</v>
      </c>
      <c r="AY515" s="16" t="s">
        <v>159</v>
      </c>
      <c r="BE515" s="146">
        <f>IF(N515="základní",J515,0)</f>
        <v>0</v>
      </c>
      <c r="BF515" s="146">
        <f>IF(N515="snížená",J515,0)</f>
        <v>0</v>
      </c>
      <c r="BG515" s="146">
        <f>IF(N515="zákl. přenesená",J515,0)</f>
        <v>0</v>
      </c>
      <c r="BH515" s="146">
        <f>IF(N515="sníž. přenesená",J515,0)</f>
        <v>0</v>
      </c>
      <c r="BI515" s="146">
        <f>IF(N515="nulová",J515,0)</f>
        <v>0</v>
      </c>
      <c r="BJ515" s="16" t="s">
        <v>84</v>
      </c>
      <c r="BK515" s="146">
        <f>ROUND(I515*H515,2)</f>
        <v>0</v>
      </c>
      <c r="BL515" s="16" t="s">
        <v>165</v>
      </c>
      <c r="BM515" s="145" t="s">
        <v>878</v>
      </c>
    </row>
    <row r="516" spans="2:65" s="12" customFormat="1" ht="10.199999999999999">
      <c r="B516" s="147"/>
      <c r="D516" s="148" t="s">
        <v>167</v>
      </c>
      <c r="E516" s="149" t="s">
        <v>1</v>
      </c>
      <c r="F516" s="150" t="s">
        <v>879</v>
      </c>
      <c r="H516" s="151">
        <v>223.4</v>
      </c>
      <c r="I516" s="152"/>
      <c r="L516" s="147"/>
      <c r="M516" s="153"/>
      <c r="T516" s="154"/>
      <c r="AT516" s="149" t="s">
        <v>167</v>
      </c>
      <c r="AU516" s="149" t="s">
        <v>86</v>
      </c>
      <c r="AV516" s="12" t="s">
        <v>86</v>
      </c>
      <c r="AW516" s="12" t="s">
        <v>32</v>
      </c>
      <c r="AX516" s="12" t="s">
        <v>84</v>
      </c>
      <c r="AY516" s="149" t="s">
        <v>159</v>
      </c>
    </row>
    <row r="517" spans="2:65" s="1" customFormat="1" ht="14.4" customHeight="1">
      <c r="B517" s="132"/>
      <c r="C517" s="133" t="s">
        <v>880</v>
      </c>
      <c r="D517" s="133" t="s">
        <v>161</v>
      </c>
      <c r="E517" s="134" t="s">
        <v>881</v>
      </c>
      <c r="F517" s="135" t="s">
        <v>882</v>
      </c>
      <c r="G517" s="136" t="s">
        <v>164</v>
      </c>
      <c r="H517" s="137">
        <v>9.18</v>
      </c>
      <c r="I517" s="138"/>
      <c r="J517" s="139">
        <f>ROUND(I517*H517,2)</f>
        <v>0</v>
      </c>
      <c r="K517" s="140"/>
      <c r="L517" s="31"/>
      <c r="M517" s="141" t="s">
        <v>1</v>
      </c>
      <c r="N517" s="142" t="s">
        <v>41</v>
      </c>
      <c r="P517" s="143">
        <f>O517*H517</f>
        <v>0</v>
      </c>
      <c r="Q517" s="143">
        <v>0</v>
      </c>
      <c r="R517" s="143">
        <f>Q517*H517</f>
        <v>0</v>
      </c>
      <c r="S517" s="143">
        <v>3.7999999999999999E-2</v>
      </c>
      <c r="T517" s="144">
        <f>S517*H517</f>
        <v>0.34883999999999998</v>
      </c>
      <c r="AR517" s="145" t="s">
        <v>165</v>
      </c>
      <c r="AT517" s="145" t="s">
        <v>161</v>
      </c>
      <c r="AU517" s="145" t="s">
        <v>86</v>
      </c>
      <c r="AY517" s="16" t="s">
        <v>159</v>
      </c>
      <c r="BE517" s="146">
        <f>IF(N517="základní",J517,0)</f>
        <v>0</v>
      </c>
      <c r="BF517" s="146">
        <f>IF(N517="snížená",J517,0)</f>
        <v>0</v>
      </c>
      <c r="BG517" s="146">
        <f>IF(N517="zákl. přenesená",J517,0)</f>
        <v>0</v>
      </c>
      <c r="BH517" s="146">
        <f>IF(N517="sníž. přenesená",J517,0)</f>
        <v>0</v>
      </c>
      <c r="BI517" s="146">
        <f>IF(N517="nulová",J517,0)</f>
        <v>0</v>
      </c>
      <c r="BJ517" s="16" t="s">
        <v>84</v>
      </c>
      <c r="BK517" s="146">
        <f>ROUND(I517*H517,2)</f>
        <v>0</v>
      </c>
      <c r="BL517" s="16" t="s">
        <v>165</v>
      </c>
      <c r="BM517" s="145" t="s">
        <v>883</v>
      </c>
    </row>
    <row r="518" spans="2:65" s="12" customFormat="1" ht="10.199999999999999">
      <c r="B518" s="147"/>
      <c r="D518" s="148" t="s">
        <v>167</v>
      </c>
      <c r="E518" s="149" t="s">
        <v>1</v>
      </c>
      <c r="F518" s="150" t="s">
        <v>884</v>
      </c>
      <c r="H518" s="151">
        <v>9.18</v>
      </c>
      <c r="I518" s="152"/>
      <c r="L518" s="147"/>
      <c r="M518" s="153"/>
      <c r="T518" s="154"/>
      <c r="AT518" s="149" t="s">
        <v>167</v>
      </c>
      <c r="AU518" s="149" t="s">
        <v>86</v>
      </c>
      <c r="AV518" s="12" t="s">
        <v>86</v>
      </c>
      <c r="AW518" s="12" t="s">
        <v>32</v>
      </c>
      <c r="AX518" s="12" t="s">
        <v>84</v>
      </c>
      <c r="AY518" s="149" t="s">
        <v>159</v>
      </c>
    </row>
    <row r="519" spans="2:65" s="1" customFormat="1" ht="14.4" customHeight="1">
      <c r="B519" s="132"/>
      <c r="C519" s="133" t="s">
        <v>885</v>
      </c>
      <c r="D519" s="133" t="s">
        <v>161</v>
      </c>
      <c r="E519" s="134" t="s">
        <v>886</v>
      </c>
      <c r="F519" s="135" t="s">
        <v>887</v>
      </c>
      <c r="G519" s="136" t="s">
        <v>164</v>
      </c>
      <c r="H519" s="137">
        <v>37.950000000000003</v>
      </c>
      <c r="I519" s="138"/>
      <c r="J519" s="139">
        <f>ROUND(I519*H519,2)</f>
        <v>0</v>
      </c>
      <c r="K519" s="140"/>
      <c r="L519" s="31"/>
      <c r="M519" s="141" t="s">
        <v>1</v>
      </c>
      <c r="N519" s="142" t="s">
        <v>41</v>
      </c>
      <c r="P519" s="143">
        <f>O519*H519</f>
        <v>0</v>
      </c>
      <c r="Q519" s="143">
        <v>0</v>
      </c>
      <c r="R519" s="143">
        <f>Q519*H519</f>
        <v>0</v>
      </c>
      <c r="S519" s="143">
        <v>3.2000000000000001E-2</v>
      </c>
      <c r="T519" s="144">
        <f>S519*H519</f>
        <v>1.2144000000000001</v>
      </c>
      <c r="AR519" s="145" t="s">
        <v>165</v>
      </c>
      <c r="AT519" s="145" t="s">
        <v>161</v>
      </c>
      <c r="AU519" s="145" t="s">
        <v>86</v>
      </c>
      <c r="AY519" s="16" t="s">
        <v>159</v>
      </c>
      <c r="BE519" s="146">
        <f>IF(N519="základní",J519,0)</f>
        <v>0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6" t="s">
        <v>84</v>
      </c>
      <c r="BK519" s="146">
        <f>ROUND(I519*H519,2)</f>
        <v>0</v>
      </c>
      <c r="BL519" s="16" t="s">
        <v>165</v>
      </c>
      <c r="BM519" s="145" t="s">
        <v>888</v>
      </c>
    </row>
    <row r="520" spans="2:65" s="12" customFormat="1" ht="10.199999999999999">
      <c r="B520" s="147"/>
      <c r="D520" s="148" t="s">
        <v>167</v>
      </c>
      <c r="E520" s="149" t="s">
        <v>1</v>
      </c>
      <c r="F520" s="150" t="s">
        <v>889</v>
      </c>
      <c r="H520" s="151">
        <v>11.52</v>
      </c>
      <c r="I520" s="152"/>
      <c r="L520" s="147"/>
      <c r="M520" s="153"/>
      <c r="T520" s="154"/>
      <c r="AT520" s="149" t="s">
        <v>167</v>
      </c>
      <c r="AU520" s="149" t="s">
        <v>86</v>
      </c>
      <c r="AV520" s="12" t="s">
        <v>86</v>
      </c>
      <c r="AW520" s="12" t="s">
        <v>32</v>
      </c>
      <c r="AX520" s="12" t="s">
        <v>76</v>
      </c>
      <c r="AY520" s="149" t="s">
        <v>159</v>
      </c>
    </row>
    <row r="521" spans="2:65" s="12" customFormat="1" ht="10.199999999999999">
      <c r="B521" s="147"/>
      <c r="D521" s="148" t="s">
        <v>167</v>
      </c>
      <c r="E521" s="149" t="s">
        <v>1</v>
      </c>
      <c r="F521" s="150" t="s">
        <v>890</v>
      </c>
      <c r="H521" s="151">
        <v>17.28</v>
      </c>
      <c r="I521" s="152"/>
      <c r="L521" s="147"/>
      <c r="M521" s="153"/>
      <c r="T521" s="154"/>
      <c r="AT521" s="149" t="s">
        <v>167</v>
      </c>
      <c r="AU521" s="149" t="s">
        <v>86</v>
      </c>
      <c r="AV521" s="12" t="s">
        <v>86</v>
      </c>
      <c r="AW521" s="12" t="s">
        <v>32</v>
      </c>
      <c r="AX521" s="12" t="s">
        <v>76</v>
      </c>
      <c r="AY521" s="149" t="s">
        <v>159</v>
      </c>
    </row>
    <row r="522" spans="2:65" s="12" customFormat="1" ht="10.199999999999999">
      <c r="B522" s="147"/>
      <c r="D522" s="148" t="s">
        <v>167</v>
      </c>
      <c r="E522" s="149" t="s">
        <v>1</v>
      </c>
      <c r="F522" s="150" t="s">
        <v>891</v>
      </c>
      <c r="H522" s="151">
        <v>9.15</v>
      </c>
      <c r="I522" s="152"/>
      <c r="L522" s="147"/>
      <c r="M522" s="153"/>
      <c r="T522" s="154"/>
      <c r="AT522" s="149" t="s">
        <v>167</v>
      </c>
      <c r="AU522" s="149" t="s">
        <v>86</v>
      </c>
      <c r="AV522" s="12" t="s">
        <v>86</v>
      </c>
      <c r="AW522" s="12" t="s">
        <v>32</v>
      </c>
      <c r="AX522" s="12" t="s">
        <v>76</v>
      </c>
      <c r="AY522" s="149" t="s">
        <v>159</v>
      </c>
    </row>
    <row r="523" spans="2:65" s="13" customFormat="1" ht="10.199999999999999">
      <c r="B523" s="155"/>
      <c r="D523" s="148" t="s">
        <v>167</v>
      </c>
      <c r="E523" s="156" t="s">
        <v>1</v>
      </c>
      <c r="F523" s="157" t="s">
        <v>236</v>
      </c>
      <c r="H523" s="158">
        <v>37.950000000000003</v>
      </c>
      <c r="I523" s="159"/>
      <c r="L523" s="155"/>
      <c r="M523" s="160"/>
      <c r="T523" s="161"/>
      <c r="AT523" s="156" t="s">
        <v>167</v>
      </c>
      <c r="AU523" s="156" t="s">
        <v>86</v>
      </c>
      <c r="AV523" s="13" t="s">
        <v>165</v>
      </c>
      <c r="AW523" s="13" t="s">
        <v>32</v>
      </c>
      <c r="AX523" s="13" t="s">
        <v>84</v>
      </c>
      <c r="AY523" s="156" t="s">
        <v>159</v>
      </c>
    </row>
    <row r="524" spans="2:65" s="1" customFormat="1" ht="14.4" customHeight="1">
      <c r="B524" s="132"/>
      <c r="C524" s="133" t="s">
        <v>892</v>
      </c>
      <c r="D524" s="133" t="s">
        <v>161</v>
      </c>
      <c r="E524" s="134" t="s">
        <v>893</v>
      </c>
      <c r="F524" s="135" t="s">
        <v>894</v>
      </c>
      <c r="G524" s="136" t="s">
        <v>164</v>
      </c>
      <c r="H524" s="137">
        <v>106.4</v>
      </c>
      <c r="I524" s="138"/>
      <c r="J524" s="139">
        <f>ROUND(I524*H524,2)</f>
        <v>0</v>
      </c>
      <c r="K524" s="140"/>
      <c r="L524" s="31"/>
      <c r="M524" s="141" t="s">
        <v>1</v>
      </c>
      <c r="N524" s="142" t="s">
        <v>41</v>
      </c>
      <c r="P524" s="143">
        <f>O524*H524</f>
        <v>0</v>
      </c>
      <c r="Q524" s="143">
        <v>0</v>
      </c>
      <c r="R524" s="143">
        <f>Q524*H524</f>
        <v>0</v>
      </c>
      <c r="S524" s="143">
        <v>7.5999999999999998E-2</v>
      </c>
      <c r="T524" s="144">
        <f>S524*H524</f>
        <v>8.0863999999999994</v>
      </c>
      <c r="AR524" s="145" t="s">
        <v>165</v>
      </c>
      <c r="AT524" s="145" t="s">
        <v>161</v>
      </c>
      <c r="AU524" s="145" t="s">
        <v>86</v>
      </c>
      <c r="AY524" s="16" t="s">
        <v>159</v>
      </c>
      <c r="BE524" s="146">
        <f>IF(N524="základní",J524,0)</f>
        <v>0</v>
      </c>
      <c r="BF524" s="146">
        <f>IF(N524="snížená",J524,0)</f>
        <v>0</v>
      </c>
      <c r="BG524" s="146">
        <f>IF(N524="zákl. přenesená",J524,0)</f>
        <v>0</v>
      </c>
      <c r="BH524" s="146">
        <f>IF(N524="sníž. přenesená",J524,0)</f>
        <v>0</v>
      </c>
      <c r="BI524" s="146">
        <f>IF(N524="nulová",J524,0)</f>
        <v>0</v>
      </c>
      <c r="BJ524" s="16" t="s">
        <v>84</v>
      </c>
      <c r="BK524" s="146">
        <f>ROUND(I524*H524,2)</f>
        <v>0</v>
      </c>
      <c r="BL524" s="16" t="s">
        <v>165</v>
      </c>
      <c r="BM524" s="145" t="s">
        <v>895</v>
      </c>
    </row>
    <row r="525" spans="2:65" s="12" customFormat="1" ht="10.199999999999999">
      <c r="B525" s="147"/>
      <c r="D525" s="148" t="s">
        <v>167</v>
      </c>
      <c r="E525" s="149" t="s">
        <v>1</v>
      </c>
      <c r="F525" s="150" t="s">
        <v>896</v>
      </c>
      <c r="H525" s="151">
        <v>9.6</v>
      </c>
      <c r="I525" s="152"/>
      <c r="L525" s="147"/>
      <c r="M525" s="153"/>
      <c r="T525" s="154"/>
      <c r="AT525" s="149" t="s">
        <v>167</v>
      </c>
      <c r="AU525" s="149" t="s">
        <v>86</v>
      </c>
      <c r="AV525" s="12" t="s">
        <v>86</v>
      </c>
      <c r="AW525" s="12" t="s">
        <v>32</v>
      </c>
      <c r="AX525" s="12" t="s">
        <v>76</v>
      </c>
      <c r="AY525" s="149" t="s">
        <v>159</v>
      </c>
    </row>
    <row r="526" spans="2:65" s="12" customFormat="1" ht="10.199999999999999">
      <c r="B526" s="147"/>
      <c r="D526" s="148" t="s">
        <v>167</v>
      </c>
      <c r="E526" s="149" t="s">
        <v>1</v>
      </c>
      <c r="F526" s="150" t="s">
        <v>897</v>
      </c>
      <c r="H526" s="151">
        <v>36.6</v>
      </c>
      <c r="I526" s="152"/>
      <c r="L526" s="147"/>
      <c r="M526" s="153"/>
      <c r="T526" s="154"/>
      <c r="AT526" s="149" t="s">
        <v>167</v>
      </c>
      <c r="AU526" s="149" t="s">
        <v>86</v>
      </c>
      <c r="AV526" s="12" t="s">
        <v>86</v>
      </c>
      <c r="AW526" s="12" t="s">
        <v>32</v>
      </c>
      <c r="AX526" s="12" t="s">
        <v>76</v>
      </c>
      <c r="AY526" s="149" t="s">
        <v>159</v>
      </c>
    </row>
    <row r="527" spans="2:65" s="12" customFormat="1" ht="10.199999999999999">
      <c r="B527" s="147"/>
      <c r="D527" s="148" t="s">
        <v>167</v>
      </c>
      <c r="E527" s="149" t="s">
        <v>1</v>
      </c>
      <c r="F527" s="150" t="s">
        <v>898</v>
      </c>
      <c r="H527" s="151">
        <v>31</v>
      </c>
      <c r="I527" s="152"/>
      <c r="L527" s="147"/>
      <c r="M527" s="153"/>
      <c r="T527" s="154"/>
      <c r="AT527" s="149" t="s">
        <v>167</v>
      </c>
      <c r="AU527" s="149" t="s">
        <v>86</v>
      </c>
      <c r="AV527" s="12" t="s">
        <v>86</v>
      </c>
      <c r="AW527" s="12" t="s">
        <v>32</v>
      </c>
      <c r="AX527" s="12" t="s">
        <v>76</v>
      </c>
      <c r="AY527" s="149" t="s">
        <v>159</v>
      </c>
    </row>
    <row r="528" spans="2:65" s="12" customFormat="1" ht="10.199999999999999">
      <c r="B528" s="147"/>
      <c r="D528" s="148" t="s">
        <v>167</v>
      </c>
      <c r="E528" s="149" t="s">
        <v>1</v>
      </c>
      <c r="F528" s="150" t="s">
        <v>899</v>
      </c>
      <c r="H528" s="151">
        <v>29.2</v>
      </c>
      <c r="I528" s="152"/>
      <c r="L528" s="147"/>
      <c r="M528" s="153"/>
      <c r="T528" s="154"/>
      <c r="AT528" s="149" t="s">
        <v>167</v>
      </c>
      <c r="AU528" s="149" t="s">
        <v>86</v>
      </c>
      <c r="AV528" s="12" t="s">
        <v>86</v>
      </c>
      <c r="AW528" s="12" t="s">
        <v>32</v>
      </c>
      <c r="AX528" s="12" t="s">
        <v>76</v>
      </c>
      <c r="AY528" s="149" t="s">
        <v>159</v>
      </c>
    </row>
    <row r="529" spans="2:65" s="13" customFormat="1" ht="10.199999999999999">
      <c r="B529" s="155"/>
      <c r="D529" s="148" t="s">
        <v>167</v>
      </c>
      <c r="E529" s="156" t="s">
        <v>1</v>
      </c>
      <c r="F529" s="157" t="s">
        <v>236</v>
      </c>
      <c r="H529" s="158">
        <v>106.4</v>
      </c>
      <c r="I529" s="159"/>
      <c r="L529" s="155"/>
      <c r="M529" s="160"/>
      <c r="T529" s="161"/>
      <c r="AT529" s="156" t="s">
        <v>167</v>
      </c>
      <c r="AU529" s="156" t="s">
        <v>86</v>
      </c>
      <c r="AV529" s="13" t="s">
        <v>165</v>
      </c>
      <c r="AW529" s="13" t="s">
        <v>32</v>
      </c>
      <c r="AX529" s="13" t="s">
        <v>84</v>
      </c>
      <c r="AY529" s="156" t="s">
        <v>159</v>
      </c>
    </row>
    <row r="530" spans="2:65" s="1" customFormat="1" ht="14.4" customHeight="1">
      <c r="B530" s="132"/>
      <c r="C530" s="133" t="s">
        <v>900</v>
      </c>
      <c r="D530" s="133" t="s">
        <v>161</v>
      </c>
      <c r="E530" s="134" t="s">
        <v>901</v>
      </c>
      <c r="F530" s="135" t="s">
        <v>902</v>
      </c>
      <c r="G530" s="136" t="s">
        <v>164</v>
      </c>
      <c r="H530" s="137">
        <v>11.6</v>
      </c>
      <c r="I530" s="138"/>
      <c r="J530" s="139">
        <f>ROUND(I530*H530,2)</f>
        <v>0</v>
      </c>
      <c r="K530" s="140"/>
      <c r="L530" s="31"/>
      <c r="M530" s="141" t="s">
        <v>1</v>
      </c>
      <c r="N530" s="142" t="s">
        <v>41</v>
      </c>
      <c r="P530" s="143">
        <f>O530*H530</f>
        <v>0</v>
      </c>
      <c r="Q530" s="143">
        <v>0</v>
      </c>
      <c r="R530" s="143">
        <f>Q530*H530</f>
        <v>0</v>
      </c>
      <c r="S530" s="143">
        <v>6.3E-2</v>
      </c>
      <c r="T530" s="144">
        <f>S530*H530</f>
        <v>0.73080000000000001</v>
      </c>
      <c r="AR530" s="145" t="s">
        <v>165</v>
      </c>
      <c r="AT530" s="145" t="s">
        <v>161</v>
      </c>
      <c r="AU530" s="145" t="s">
        <v>86</v>
      </c>
      <c r="AY530" s="16" t="s">
        <v>159</v>
      </c>
      <c r="BE530" s="146">
        <f>IF(N530="základní",J530,0)</f>
        <v>0</v>
      </c>
      <c r="BF530" s="146">
        <f>IF(N530="snížená",J530,0)</f>
        <v>0</v>
      </c>
      <c r="BG530" s="146">
        <f>IF(N530="zákl. přenesená",J530,0)</f>
        <v>0</v>
      </c>
      <c r="BH530" s="146">
        <f>IF(N530="sníž. přenesená",J530,0)</f>
        <v>0</v>
      </c>
      <c r="BI530" s="146">
        <f>IF(N530="nulová",J530,0)</f>
        <v>0</v>
      </c>
      <c r="BJ530" s="16" t="s">
        <v>84</v>
      </c>
      <c r="BK530" s="146">
        <f>ROUND(I530*H530,2)</f>
        <v>0</v>
      </c>
      <c r="BL530" s="16" t="s">
        <v>165</v>
      </c>
      <c r="BM530" s="145" t="s">
        <v>903</v>
      </c>
    </row>
    <row r="531" spans="2:65" s="12" customFormat="1" ht="10.199999999999999">
      <c r="B531" s="147"/>
      <c r="D531" s="148" t="s">
        <v>167</v>
      </c>
      <c r="E531" s="149" t="s">
        <v>1</v>
      </c>
      <c r="F531" s="150" t="s">
        <v>904</v>
      </c>
      <c r="H531" s="151">
        <v>2.9</v>
      </c>
      <c r="I531" s="152"/>
      <c r="L531" s="147"/>
      <c r="M531" s="153"/>
      <c r="T531" s="154"/>
      <c r="AT531" s="149" t="s">
        <v>167</v>
      </c>
      <c r="AU531" s="149" t="s">
        <v>86</v>
      </c>
      <c r="AV531" s="12" t="s">
        <v>86</v>
      </c>
      <c r="AW531" s="12" t="s">
        <v>32</v>
      </c>
      <c r="AX531" s="12" t="s">
        <v>76</v>
      </c>
      <c r="AY531" s="149" t="s">
        <v>159</v>
      </c>
    </row>
    <row r="532" spans="2:65" s="12" customFormat="1" ht="10.199999999999999">
      <c r="B532" s="147"/>
      <c r="D532" s="148" t="s">
        <v>167</v>
      </c>
      <c r="E532" s="149" t="s">
        <v>1</v>
      </c>
      <c r="F532" s="150" t="s">
        <v>905</v>
      </c>
      <c r="H532" s="151">
        <v>2.9</v>
      </c>
      <c r="I532" s="152"/>
      <c r="L532" s="147"/>
      <c r="M532" s="153"/>
      <c r="T532" s="154"/>
      <c r="AT532" s="149" t="s">
        <v>167</v>
      </c>
      <c r="AU532" s="149" t="s">
        <v>86</v>
      </c>
      <c r="AV532" s="12" t="s">
        <v>86</v>
      </c>
      <c r="AW532" s="12" t="s">
        <v>32</v>
      </c>
      <c r="AX532" s="12" t="s">
        <v>76</v>
      </c>
      <c r="AY532" s="149" t="s">
        <v>159</v>
      </c>
    </row>
    <row r="533" spans="2:65" s="12" customFormat="1" ht="10.199999999999999">
      <c r="B533" s="147"/>
      <c r="D533" s="148" t="s">
        <v>167</v>
      </c>
      <c r="E533" s="149" t="s">
        <v>1</v>
      </c>
      <c r="F533" s="150" t="s">
        <v>906</v>
      </c>
      <c r="H533" s="151">
        <v>2.9</v>
      </c>
      <c r="I533" s="152"/>
      <c r="L533" s="147"/>
      <c r="M533" s="153"/>
      <c r="T533" s="154"/>
      <c r="AT533" s="149" t="s">
        <v>167</v>
      </c>
      <c r="AU533" s="149" t="s">
        <v>86</v>
      </c>
      <c r="AV533" s="12" t="s">
        <v>86</v>
      </c>
      <c r="AW533" s="12" t="s">
        <v>32</v>
      </c>
      <c r="AX533" s="12" t="s">
        <v>76</v>
      </c>
      <c r="AY533" s="149" t="s">
        <v>159</v>
      </c>
    </row>
    <row r="534" spans="2:65" s="12" customFormat="1" ht="10.199999999999999">
      <c r="B534" s="147"/>
      <c r="D534" s="148" t="s">
        <v>167</v>
      </c>
      <c r="E534" s="149" t="s">
        <v>1</v>
      </c>
      <c r="F534" s="150" t="s">
        <v>907</v>
      </c>
      <c r="H534" s="151">
        <v>2.9</v>
      </c>
      <c r="I534" s="152"/>
      <c r="L534" s="147"/>
      <c r="M534" s="153"/>
      <c r="T534" s="154"/>
      <c r="AT534" s="149" t="s">
        <v>167</v>
      </c>
      <c r="AU534" s="149" t="s">
        <v>86</v>
      </c>
      <c r="AV534" s="12" t="s">
        <v>86</v>
      </c>
      <c r="AW534" s="12" t="s">
        <v>32</v>
      </c>
      <c r="AX534" s="12" t="s">
        <v>76</v>
      </c>
      <c r="AY534" s="149" t="s">
        <v>159</v>
      </c>
    </row>
    <row r="535" spans="2:65" s="13" customFormat="1" ht="10.199999999999999">
      <c r="B535" s="155"/>
      <c r="D535" s="148" t="s">
        <v>167</v>
      </c>
      <c r="E535" s="156" t="s">
        <v>1</v>
      </c>
      <c r="F535" s="157" t="s">
        <v>236</v>
      </c>
      <c r="H535" s="158">
        <v>11.6</v>
      </c>
      <c r="I535" s="159"/>
      <c r="L535" s="155"/>
      <c r="M535" s="160"/>
      <c r="T535" s="161"/>
      <c r="AT535" s="156" t="s">
        <v>167</v>
      </c>
      <c r="AU535" s="156" t="s">
        <v>86</v>
      </c>
      <c r="AV535" s="13" t="s">
        <v>165</v>
      </c>
      <c r="AW535" s="13" t="s">
        <v>32</v>
      </c>
      <c r="AX535" s="13" t="s">
        <v>84</v>
      </c>
      <c r="AY535" s="156" t="s">
        <v>159</v>
      </c>
    </row>
    <row r="536" spans="2:65" s="1" customFormat="1" ht="14.4" customHeight="1">
      <c r="B536" s="132"/>
      <c r="C536" s="133" t="s">
        <v>908</v>
      </c>
      <c r="D536" s="133" t="s">
        <v>161</v>
      </c>
      <c r="E536" s="134" t="s">
        <v>909</v>
      </c>
      <c r="F536" s="135" t="s">
        <v>910</v>
      </c>
      <c r="G536" s="136" t="s">
        <v>164</v>
      </c>
      <c r="H536" s="137">
        <v>7.2</v>
      </c>
      <c r="I536" s="138"/>
      <c r="J536" s="139">
        <f>ROUND(I536*H536,2)</f>
        <v>0</v>
      </c>
      <c r="K536" s="140"/>
      <c r="L536" s="31"/>
      <c r="M536" s="141" t="s">
        <v>1</v>
      </c>
      <c r="N536" s="142" t="s">
        <v>41</v>
      </c>
      <c r="P536" s="143">
        <f>O536*H536</f>
        <v>0</v>
      </c>
      <c r="Q536" s="143">
        <v>0</v>
      </c>
      <c r="R536" s="143">
        <f>Q536*H536</f>
        <v>0</v>
      </c>
      <c r="S536" s="143">
        <v>0.27</v>
      </c>
      <c r="T536" s="144">
        <f>S536*H536</f>
        <v>1.9440000000000002</v>
      </c>
      <c r="AR536" s="145" t="s">
        <v>165</v>
      </c>
      <c r="AT536" s="145" t="s">
        <v>161</v>
      </c>
      <c r="AU536" s="145" t="s">
        <v>86</v>
      </c>
      <c r="AY536" s="16" t="s">
        <v>159</v>
      </c>
      <c r="BE536" s="146">
        <f>IF(N536="základní",J536,0)</f>
        <v>0</v>
      </c>
      <c r="BF536" s="146">
        <f>IF(N536="snížená",J536,0)</f>
        <v>0</v>
      </c>
      <c r="BG536" s="146">
        <f>IF(N536="zákl. přenesená",J536,0)</f>
        <v>0</v>
      </c>
      <c r="BH536" s="146">
        <f>IF(N536="sníž. přenesená",J536,0)</f>
        <v>0</v>
      </c>
      <c r="BI536" s="146">
        <f>IF(N536="nulová",J536,0)</f>
        <v>0</v>
      </c>
      <c r="BJ536" s="16" t="s">
        <v>84</v>
      </c>
      <c r="BK536" s="146">
        <f>ROUND(I536*H536,2)</f>
        <v>0</v>
      </c>
      <c r="BL536" s="16" t="s">
        <v>165</v>
      </c>
      <c r="BM536" s="145" t="s">
        <v>911</v>
      </c>
    </row>
    <row r="537" spans="2:65" s="12" customFormat="1" ht="10.199999999999999">
      <c r="B537" s="147"/>
      <c r="D537" s="148" t="s">
        <v>167</v>
      </c>
      <c r="E537" s="149" t="s">
        <v>1</v>
      </c>
      <c r="F537" s="150" t="s">
        <v>912</v>
      </c>
      <c r="H537" s="151">
        <v>1.8</v>
      </c>
      <c r="I537" s="152"/>
      <c r="L537" s="147"/>
      <c r="M537" s="153"/>
      <c r="T537" s="154"/>
      <c r="AT537" s="149" t="s">
        <v>167</v>
      </c>
      <c r="AU537" s="149" t="s">
        <v>86</v>
      </c>
      <c r="AV537" s="12" t="s">
        <v>86</v>
      </c>
      <c r="AW537" s="12" t="s">
        <v>32</v>
      </c>
      <c r="AX537" s="12" t="s">
        <v>76</v>
      </c>
      <c r="AY537" s="149" t="s">
        <v>159</v>
      </c>
    </row>
    <row r="538" spans="2:65" s="12" customFormat="1" ht="10.199999999999999">
      <c r="B538" s="147"/>
      <c r="D538" s="148" t="s">
        <v>167</v>
      </c>
      <c r="E538" s="149" t="s">
        <v>1</v>
      </c>
      <c r="F538" s="150" t="s">
        <v>913</v>
      </c>
      <c r="H538" s="151">
        <v>5.4</v>
      </c>
      <c r="I538" s="152"/>
      <c r="L538" s="147"/>
      <c r="M538" s="153"/>
      <c r="T538" s="154"/>
      <c r="AT538" s="149" t="s">
        <v>167</v>
      </c>
      <c r="AU538" s="149" t="s">
        <v>86</v>
      </c>
      <c r="AV538" s="12" t="s">
        <v>86</v>
      </c>
      <c r="AW538" s="12" t="s">
        <v>32</v>
      </c>
      <c r="AX538" s="12" t="s">
        <v>76</v>
      </c>
      <c r="AY538" s="149" t="s">
        <v>159</v>
      </c>
    </row>
    <row r="539" spans="2:65" s="13" customFormat="1" ht="10.199999999999999">
      <c r="B539" s="155"/>
      <c r="D539" s="148" t="s">
        <v>167</v>
      </c>
      <c r="E539" s="156" t="s">
        <v>1</v>
      </c>
      <c r="F539" s="157" t="s">
        <v>236</v>
      </c>
      <c r="H539" s="158">
        <v>7.2</v>
      </c>
      <c r="I539" s="159"/>
      <c r="L539" s="155"/>
      <c r="M539" s="160"/>
      <c r="T539" s="161"/>
      <c r="AT539" s="156" t="s">
        <v>167</v>
      </c>
      <c r="AU539" s="156" t="s">
        <v>86</v>
      </c>
      <c r="AV539" s="13" t="s">
        <v>165</v>
      </c>
      <c r="AW539" s="13" t="s">
        <v>32</v>
      </c>
      <c r="AX539" s="13" t="s">
        <v>84</v>
      </c>
      <c r="AY539" s="156" t="s">
        <v>159</v>
      </c>
    </row>
    <row r="540" spans="2:65" s="1" customFormat="1" ht="14.4" customHeight="1">
      <c r="B540" s="132"/>
      <c r="C540" s="133" t="s">
        <v>914</v>
      </c>
      <c r="D540" s="133" t="s">
        <v>161</v>
      </c>
      <c r="E540" s="134" t="s">
        <v>915</v>
      </c>
      <c r="F540" s="135" t="s">
        <v>916</v>
      </c>
      <c r="G540" s="136" t="s">
        <v>164</v>
      </c>
      <c r="H540" s="137">
        <v>2090.8209999999999</v>
      </c>
      <c r="I540" s="138"/>
      <c r="J540" s="139">
        <f>ROUND(I540*H540,2)</f>
        <v>0</v>
      </c>
      <c r="K540" s="140"/>
      <c r="L540" s="31"/>
      <c r="M540" s="141" t="s">
        <v>1</v>
      </c>
      <c r="N540" s="142" t="s">
        <v>41</v>
      </c>
      <c r="P540" s="143">
        <f>O540*H540</f>
        <v>0</v>
      </c>
      <c r="Q540" s="143">
        <v>0</v>
      </c>
      <c r="R540" s="143">
        <f>Q540*H540</f>
        <v>0</v>
      </c>
      <c r="S540" s="143">
        <v>2E-3</v>
      </c>
      <c r="T540" s="144">
        <f>S540*H540</f>
        <v>4.1816420000000001</v>
      </c>
      <c r="AR540" s="145" t="s">
        <v>165</v>
      </c>
      <c r="AT540" s="145" t="s">
        <v>161</v>
      </c>
      <c r="AU540" s="145" t="s">
        <v>86</v>
      </c>
      <c r="AY540" s="16" t="s">
        <v>159</v>
      </c>
      <c r="BE540" s="146">
        <f>IF(N540="základní",J540,0)</f>
        <v>0</v>
      </c>
      <c r="BF540" s="146">
        <f>IF(N540="snížená",J540,0)</f>
        <v>0</v>
      </c>
      <c r="BG540" s="146">
        <f>IF(N540="zákl. přenesená",J540,0)</f>
        <v>0</v>
      </c>
      <c r="BH540" s="146">
        <f>IF(N540="sníž. přenesená",J540,0)</f>
        <v>0</v>
      </c>
      <c r="BI540" s="146">
        <f>IF(N540="nulová",J540,0)</f>
        <v>0</v>
      </c>
      <c r="BJ540" s="16" t="s">
        <v>84</v>
      </c>
      <c r="BK540" s="146">
        <f>ROUND(I540*H540,2)</f>
        <v>0</v>
      </c>
      <c r="BL540" s="16" t="s">
        <v>165</v>
      </c>
      <c r="BM540" s="145" t="s">
        <v>917</v>
      </c>
    </row>
    <row r="541" spans="2:65" s="12" customFormat="1" ht="10.199999999999999">
      <c r="B541" s="147"/>
      <c r="D541" s="148" t="s">
        <v>167</v>
      </c>
      <c r="E541" s="149" t="s">
        <v>1</v>
      </c>
      <c r="F541" s="150" t="s">
        <v>560</v>
      </c>
      <c r="H541" s="151">
        <v>67.98</v>
      </c>
      <c r="I541" s="152"/>
      <c r="L541" s="147"/>
      <c r="M541" s="153"/>
      <c r="T541" s="154"/>
      <c r="AT541" s="149" t="s">
        <v>167</v>
      </c>
      <c r="AU541" s="149" t="s">
        <v>86</v>
      </c>
      <c r="AV541" s="12" t="s">
        <v>86</v>
      </c>
      <c r="AW541" s="12" t="s">
        <v>32</v>
      </c>
      <c r="AX541" s="12" t="s">
        <v>76</v>
      </c>
      <c r="AY541" s="149" t="s">
        <v>159</v>
      </c>
    </row>
    <row r="542" spans="2:65" s="12" customFormat="1" ht="10.199999999999999">
      <c r="B542" s="147"/>
      <c r="D542" s="148" t="s">
        <v>167</v>
      </c>
      <c r="E542" s="149" t="s">
        <v>1</v>
      </c>
      <c r="F542" s="150" t="s">
        <v>561</v>
      </c>
      <c r="H542" s="151">
        <v>947.98500000000001</v>
      </c>
      <c r="I542" s="152"/>
      <c r="L542" s="147"/>
      <c r="M542" s="153"/>
      <c r="T542" s="154"/>
      <c r="AT542" s="149" t="s">
        <v>167</v>
      </c>
      <c r="AU542" s="149" t="s">
        <v>86</v>
      </c>
      <c r="AV542" s="12" t="s">
        <v>86</v>
      </c>
      <c r="AW542" s="12" t="s">
        <v>32</v>
      </c>
      <c r="AX542" s="12" t="s">
        <v>76</v>
      </c>
      <c r="AY542" s="149" t="s">
        <v>159</v>
      </c>
    </row>
    <row r="543" spans="2:65" s="12" customFormat="1" ht="10.199999999999999">
      <c r="B543" s="147"/>
      <c r="D543" s="148" t="s">
        <v>167</v>
      </c>
      <c r="E543" s="149" t="s">
        <v>1</v>
      </c>
      <c r="F543" s="150" t="s">
        <v>562</v>
      </c>
      <c r="H543" s="151">
        <v>274.41399999999999</v>
      </c>
      <c r="I543" s="152"/>
      <c r="L543" s="147"/>
      <c r="M543" s="153"/>
      <c r="T543" s="154"/>
      <c r="AT543" s="149" t="s">
        <v>167</v>
      </c>
      <c r="AU543" s="149" t="s">
        <v>86</v>
      </c>
      <c r="AV543" s="12" t="s">
        <v>86</v>
      </c>
      <c r="AW543" s="12" t="s">
        <v>32</v>
      </c>
      <c r="AX543" s="12" t="s">
        <v>76</v>
      </c>
      <c r="AY543" s="149" t="s">
        <v>159</v>
      </c>
    </row>
    <row r="544" spans="2:65" s="12" customFormat="1" ht="10.199999999999999">
      <c r="B544" s="147"/>
      <c r="D544" s="148" t="s">
        <v>167</v>
      </c>
      <c r="E544" s="149" t="s">
        <v>1</v>
      </c>
      <c r="F544" s="150" t="s">
        <v>918</v>
      </c>
      <c r="H544" s="151">
        <v>421.435</v>
      </c>
      <c r="I544" s="152"/>
      <c r="L544" s="147"/>
      <c r="M544" s="153"/>
      <c r="T544" s="154"/>
      <c r="AT544" s="149" t="s">
        <v>167</v>
      </c>
      <c r="AU544" s="149" t="s">
        <v>86</v>
      </c>
      <c r="AV544" s="12" t="s">
        <v>86</v>
      </c>
      <c r="AW544" s="12" t="s">
        <v>32</v>
      </c>
      <c r="AX544" s="12" t="s">
        <v>76</v>
      </c>
      <c r="AY544" s="149" t="s">
        <v>159</v>
      </c>
    </row>
    <row r="545" spans="2:65" s="12" customFormat="1" ht="10.199999999999999">
      <c r="B545" s="147"/>
      <c r="D545" s="148" t="s">
        <v>167</v>
      </c>
      <c r="E545" s="149" t="s">
        <v>1</v>
      </c>
      <c r="F545" s="150" t="s">
        <v>564</v>
      </c>
      <c r="H545" s="151">
        <v>379.00700000000001</v>
      </c>
      <c r="I545" s="152"/>
      <c r="L545" s="147"/>
      <c r="M545" s="153"/>
      <c r="T545" s="154"/>
      <c r="AT545" s="149" t="s">
        <v>167</v>
      </c>
      <c r="AU545" s="149" t="s">
        <v>86</v>
      </c>
      <c r="AV545" s="12" t="s">
        <v>86</v>
      </c>
      <c r="AW545" s="12" t="s">
        <v>32</v>
      </c>
      <c r="AX545" s="12" t="s">
        <v>76</v>
      </c>
      <c r="AY545" s="149" t="s">
        <v>159</v>
      </c>
    </row>
    <row r="546" spans="2:65" s="13" customFormat="1" ht="10.199999999999999">
      <c r="B546" s="155"/>
      <c r="D546" s="148" t="s">
        <v>167</v>
      </c>
      <c r="E546" s="156" t="s">
        <v>1</v>
      </c>
      <c r="F546" s="157" t="s">
        <v>236</v>
      </c>
      <c r="H546" s="158">
        <v>2090.8209999999999</v>
      </c>
      <c r="I546" s="159"/>
      <c r="L546" s="155"/>
      <c r="M546" s="160"/>
      <c r="T546" s="161"/>
      <c r="AT546" s="156" t="s">
        <v>167</v>
      </c>
      <c r="AU546" s="156" t="s">
        <v>86</v>
      </c>
      <c r="AV546" s="13" t="s">
        <v>165</v>
      </c>
      <c r="AW546" s="13" t="s">
        <v>32</v>
      </c>
      <c r="AX546" s="13" t="s">
        <v>84</v>
      </c>
      <c r="AY546" s="156" t="s">
        <v>159</v>
      </c>
    </row>
    <row r="547" spans="2:65" s="1" customFormat="1" ht="19.8" customHeight="1">
      <c r="B547" s="132"/>
      <c r="C547" s="133" t="s">
        <v>919</v>
      </c>
      <c r="D547" s="133" t="s">
        <v>161</v>
      </c>
      <c r="E547" s="134" t="s">
        <v>920</v>
      </c>
      <c r="F547" s="135" t="s">
        <v>921</v>
      </c>
      <c r="G547" s="136" t="s">
        <v>164</v>
      </c>
      <c r="H547" s="137">
        <v>40.575000000000003</v>
      </c>
      <c r="I547" s="138"/>
      <c r="J547" s="139">
        <f>ROUND(I547*H547,2)</f>
        <v>0</v>
      </c>
      <c r="K547" s="140"/>
      <c r="L547" s="31"/>
      <c r="M547" s="141" t="s">
        <v>1</v>
      </c>
      <c r="N547" s="142" t="s">
        <v>41</v>
      </c>
      <c r="P547" s="143">
        <f>O547*H547</f>
        <v>0</v>
      </c>
      <c r="Q547" s="143">
        <v>0</v>
      </c>
      <c r="R547" s="143">
        <f>Q547*H547</f>
        <v>0</v>
      </c>
      <c r="S547" s="143">
        <v>4.5999999999999999E-2</v>
      </c>
      <c r="T547" s="144">
        <f>S547*H547</f>
        <v>1.8664500000000002</v>
      </c>
      <c r="AR547" s="145" t="s">
        <v>165</v>
      </c>
      <c r="AT547" s="145" t="s">
        <v>161</v>
      </c>
      <c r="AU547" s="145" t="s">
        <v>86</v>
      </c>
      <c r="AY547" s="16" t="s">
        <v>159</v>
      </c>
      <c r="BE547" s="146">
        <f>IF(N547="základní",J547,0)</f>
        <v>0</v>
      </c>
      <c r="BF547" s="146">
        <f>IF(N547="snížená",J547,0)</f>
        <v>0</v>
      </c>
      <c r="BG547" s="146">
        <f>IF(N547="zákl. přenesená",J547,0)</f>
        <v>0</v>
      </c>
      <c r="BH547" s="146">
        <f>IF(N547="sníž. přenesená",J547,0)</f>
        <v>0</v>
      </c>
      <c r="BI547" s="146">
        <f>IF(N547="nulová",J547,0)</f>
        <v>0</v>
      </c>
      <c r="BJ547" s="16" t="s">
        <v>84</v>
      </c>
      <c r="BK547" s="146">
        <f>ROUND(I547*H547,2)</f>
        <v>0</v>
      </c>
      <c r="BL547" s="16" t="s">
        <v>165</v>
      </c>
      <c r="BM547" s="145" t="s">
        <v>922</v>
      </c>
    </row>
    <row r="548" spans="2:65" s="12" customFormat="1" ht="10.199999999999999">
      <c r="B548" s="147"/>
      <c r="D548" s="148" t="s">
        <v>167</v>
      </c>
      <c r="E548" s="149" t="s">
        <v>1</v>
      </c>
      <c r="F548" s="150" t="s">
        <v>526</v>
      </c>
      <c r="H548" s="151">
        <v>40.575000000000003</v>
      </c>
      <c r="I548" s="152"/>
      <c r="L548" s="147"/>
      <c r="M548" s="153"/>
      <c r="T548" s="154"/>
      <c r="AT548" s="149" t="s">
        <v>167</v>
      </c>
      <c r="AU548" s="149" t="s">
        <v>86</v>
      </c>
      <c r="AV548" s="12" t="s">
        <v>86</v>
      </c>
      <c r="AW548" s="12" t="s">
        <v>32</v>
      </c>
      <c r="AX548" s="12" t="s">
        <v>84</v>
      </c>
      <c r="AY548" s="149" t="s">
        <v>159</v>
      </c>
    </row>
    <row r="549" spans="2:65" s="1" customFormat="1" ht="19.8" customHeight="1">
      <c r="B549" s="132"/>
      <c r="C549" s="133" t="s">
        <v>923</v>
      </c>
      <c r="D549" s="133" t="s">
        <v>161</v>
      </c>
      <c r="E549" s="134" t="s">
        <v>924</v>
      </c>
      <c r="F549" s="135" t="s">
        <v>925</v>
      </c>
      <c r="G549" s="136" t="s">
        <v>164</v>
      </c>
      <c r="H549" s="137">
        <v>4.5</v>
      </c>
      <c r="I549" s="138"/>
      <c r="J549" s="139">
        <f>ROUND(I549*H549,2)</f>
        <v>0</v>
      </c>
      <c r="K549" s="140"/>
      <c r="L549" s="31"/>
      <c r="M549" s="141" t="s">
        <v>1</v>
      </c>
      <c r="N549" s="142" t="s">
        <v>41</v>
      </c>
      <c r="P549" s="143">
        <f>O549*H549</f>
        <v>0</v>
      </c>
      <c r="Q549" s="143">
        <v>0</v>
      </c>
      <c r="R549" s="143">
        <f>Q549*H549</f>
        <v>0</v>
      </c>
      <c r="S549" s="143">
        <v>0.122</v>
      </c>
      <c r="T549" s="144">
        <f>S549*H549</f>
        <v>0.54899999999999993</v>
      </c>
      <c r="AR549" s="145" t="s">
        <v>165</v>
      </c>
      <c r="AT549" s="145" t="s">
        <v>161</v>
      </c>
      <c r="AU549" s="145" t="s">
        <v>86</v>
      </c>
      <c r="AY549" s="16" t="s">
        <v>159</v>
      </c>
      <c r="BE549" s="146">
        <f>IF(N549="základní",J549,0)</f>
        <v>0</v>
      </c>
      <c r="BF549" s="146">
        <f>IF(N549="snížená",J549,0)</f>
        <v>0</v>
      </c>
      <c r="BG549" s="146">
        <f>IF(N549="zákl. přenesená",J549,0)</f>
        <v>0</v>
      </c>
      <c r="BH549" s="146">
        <f>IF(N549="sníž. přenesená",J549,0)</f>
        <v>0</v>
      </c>
      <c r="BI549" s="146">
        <f>IF(N549="nulová",J549,0)</f>
        <v>0</v>
      </c>
      <c r="BJ549" s="16" t="s">
        <v>84</v>
      </c>
      <c r="BK549" s="146">
        <f>ROUND(I549*H549,2)</f>
        <v>0</v>
      </c>
      <c r="BL549" s="16" t="s">
        <v>165</v>
      </c>
      <c r="BM549" s="145" t="s">
        <v>926</v>
      </c>
    </row>
    <row r="550" spans="2:65" s="12" customFormat="1" ht="10.199999999999999">
      <c r="B550" s="147"/>
      <c r="D550" s="148" t="s">
        <v>167</v>
      </c>
      <c r="E550" s="149" t="s">
        <v>1</v>
      </c>
      <c r="F550" s="150" t="s">
        <v>927</v>
      </c>
      <c r="H550" s="151">
        <v>4.5</v>
      </c>
      <c r="I550" s="152"/>
      <c r="L550" s="147"/>
      <c r="M550" s="153"/>
      <c r="T550" s="154"/>
      <c r="AT550" s="149" t="s">
        <v>167</v>
      </c>
      <c r="AU550" s="149" t="s">
        <v>86</v>
      </c>
      <c r="AV550" s="12" t="s">
        <v>86</v>
      </c>
      <c r="AW550" s="12" t="s">
        <v>32</v>
      </c>
      <c r="AX550" s="12" t="s">
        <v>84</v>
      </c>
      <c r="AY550" s="149" t="s">
        <v>159</v>
      </c>
    </row>
    <row r="551" spans="2:65" s="1" customFormat="1" ht="14.4" customHeight="1">
      <c r="B551" s="132"/>
      <c r="C551" s="133" t="s">
        <v>928</v>
      </c>
      <c r="D551" s="133" t="s">
        <v>161</v>
      </c>
      <c r="E551" s="134" t="s">
        <v>929</v>
      </c>
      <c r="F551" s="135" t="s">
        <v>930</v>
      </c>
      <c r="G551" s="136" t="s">
        <v>289</v>
      </c>
      <c r="H551" s="137">
        <v>1</v>
      </c>
      <c r="I551" s="138"/>
      <c r="J551" s="139">
        <f>ROUND(I551*H551,2)</f>
        <v>0</v>
      </c>
      <c r="K551" s="140"/>
      <c r="L551" s="31"/>
      <c r="M551" s="141" t="s">
        <v>1</v>
      </c>
      <c r="N551" s="142" t="s">
        <v>41</v>
      </c>
      <c r="P551" s="143">
        <f>O551*H551</f>
        <v>0</v>
      </c>
      <c r="Q551" s="143">
        <v>0</v>
      </c>
      <c r="R551" s="143">
        <f>Q551*H551</f>
        <v>0</v>
      </c>
      <c r="S551" s="143">
        <v>0</v>
      </c>
      <c r="T551" s="144">
        <f>S551*H551</f>
        <v>0</v>
      </c>
      <c r="AR551" s="145" t="s">
        <v>165</v>
      </c>
      <c r="AT551" s="145" t="s">
        <v>161</v>
      </c>
      <c r="AU551" s="145" t="s">
        <v>86</v>
      </c>
      <c r="AY551" s="16" t="s">
        <v>159</v>
      </c>
      <c r="BE551" s="146">
        <f>IF(N551="základní",J551,0)</f>
        <v>0</v>
      </c>
      <c r="BF551" s="146">
        <f>IF(N551="snížená",J551,0)</f>
        <v>0</v>
      </c>
      <c r="BG551" s="146">
        <f>IF(N551="zákl. přenesená",J551,0)</f>
        <v>0</v>
      </c>
      <c r="BH551" s="146">
        <f>IF(N551="sníž. přenesená",J551,0)</f>
        <v>0</v>
      </c>
      <c r="BI551" s="146">
        <f>IF(N551="nulová",J551,0)</f>
        <v>0</v>
      </c>
      <c r="BJ551" s="16" t="s">
        <v>84</v>
      </c>
      <c r="BK551" s="146">
        <f>ROUND(I551*H551,2)</f>
        <v>0</v>
      </c>
      <c r="BL551" s="16" t="s">
        <v>165</v>
      </c>
      <c r="BM551" s="145" t="s">
        <v>931</v>
      </c>
    </row>
    <row r="552" spans="2:65" s="1" customFormat="1" ht="19.8" customHeight="1">
      <c r="B552" s="132"/>
      <c r="C552" s="133" t="s">
        <v>932</v>
      </c>
      <c r="D552" s="133" t="s">
        <v>161</v>
      </c>
      <c r="E552" s="134" t="s">
        <v>933</v>
      </c>
      <c r="F552" s="135" t="s">
        <v>934</v>
      </c>
      <c r="G552" s="136" t="s">
        <v>289</v>
      </c>
      <c r="H552" s="137">
        <v>1</v>
      </c>
      <c r="I552" s="138"/>
      <c r="J552" s="139">
        <f>ROUND(I552*H552,2)</f>
        <v>0</v>
      </c>
      <c r="K552" s="140"/>
      <c r="L552" s="31"/>
      <c r="M552" s="141" t="s">
        <v>1</v>
      </c>
      <c r="N552" s="142" t="s">
        <v>41</v>
      </c>
      <c r="P552" s="143">
        <f>O552*H552</f>
        <v>0</v>
      </c>
      <c r="Q552" s="143">
        <v>0</v>
      </c>
      <c r="R552" s="143">
        <f>Q552*H552</f>
        <v>0</v>
      </c>
      <c r="S552" s="143">
        <v>0</v>
      </c>
      <c r="T552" s="144">
        <f>S552*H552</f>
        <v>0</v>
      </c>
      <c r="AR552" s="145" t="s">
        <v>165</v>
      </c>
      <c r="AT552" s="145" t="s">
        <v>161</v>
      </c>
      <c r="AU552" s="145" t="s">
        <v>86</v>
      </c>
      <c r="AY552" s="16" t="s">
        <v>159</v>
      </c>
      <c r="BE552" s="146">
        <f>IF(N552="základní",J552,0)</f>
        <v>0</v>
      </c>
      <c r="BF552" s="146">
        <f>IF(N552="snížená",J552,0)</f>
        <v>0</v>
      </c>
      <c r="BG552" s="146">
        <f>IF(N552="zákl. přenesená",J552,0)</f>
        <v>0</v>
      </c>
      <c r="BH552" s="146">
        <f>IF(N552="sníž. přenesená",J552,0)</f>
        <v>0</v>
      </c>
      <c r="BI552" s="146">
        <f>IF(N552="nulová",J552,0)</f>
        <v>0</v>
      </c>
      <c r="BJ552" s="16" t="s">
        <v>84</v>
      </c>
      <c r="BK552" s="146">
        <f>ROUND(I552*H552,2)</f>
        <v>0</v>
      </c>
      <c r="BL552" s="16" t="s">
        <v>165</v>
      </c>
      <c r="BM552" s="145" t="s">
        <v>935</v>
      </c>
    </row>
    <row r="553" spans="2:65" s="1" customFormat="1" ht="14.4" customHeight="1">
      <c r="B553" s="132"/>
      <c r="C553" s="133" t="s">
        <v>936</v>
      </c>
      <c r="D553" s="133" t="s">
        <v>161</v>
      </c>
      <c r="E553" s="134" t="s">
        <v>937</v>
      </c>
      <c r="F553" s="135" t="s">
        <v>938</v>
      </c>
      <c r="G553" s="136" t="s">
        <v>1</v>
      </c>
      <c r="H553" s="137">
        <v>0</v>
      </c>
      <c r="I553" s="138"/>
      <c r="J553" s="139">
        <f>ROUND(I553*H553,2)</f>
        <v>0</v>
      </c>
      <c r="K553" s="140"/>
      <c r="L553" s="31"/>
      <c r="M553" s="141" t="s">
        <v>1</v>
      </c>
      <c r="N553" s="142" t="s">
        <v>41</v>
      </c>
      <c r="P553" s="143">
        <f>O553*H553</f>
        <v>0</v>
      </c>
      <c r="Q553" s="143">
        <v>0</v>
      </c>
      <c r="R553" s="143">
        <f>Q553*H553</f>
        <v>0</v>
      </c>
      <c r="S553" s="143">
        <v>0</v>
      </c>
      <c r="T553" s="144">
        <f>S553*H553</f>
        <v>0</v>
      </c>
      <c r="AR553" s="145" t="s">
        <v>165</v>
      </c>
      <c r="AT553" s="145" t="s">
        <v>161</v>
      </c>
      <c r="AU553" s="145" t="s">
        <v>86</v>
      </c>
      <c r="AY553" s="16" t="s">
        <v>159</v>
      </c>
      <c r="BE553" s="146">
        <f>IF(N553="základní",J553,0)</f>
        <v>0</v>
      </c>
      <c r="BF553" s="146">
        <f>IF(N553="snížená",J553,0)</f>
        <v>0</v>
      </c>
      <c r="BG553" s="146">
        <f>IF(N553="zákl. přenesená",J553,0)</f>
        <v>0</v>
      </c>
      <c r="BH553" s="146">
        <f>IF(N553="sníž. přenesená",J553,0)</f>
        <v>0</v>
      </c>
      <c r="BI553" s="146">
        <f>IF(N553="nulová",J553,0)</f>
        <v>0</v>
      </c>
      <c r="BJ553" s="16" t="s">
        <v>84</v>
      </c>
      <c r="BK553" s="146">
        <f>ROUND(I553*H553,2)</f>
        <v>0</v>
      </c>
      <c r="BL553" s="16" t="s">
        <v>165</v>
      </c>
      <c r="BM553" s="145" t="s">
        <v>939</v>
      </c>
    </row>
    <row r="554" spans="2:65" s="11" customFormat="1" ht="22.8" customHeight="1">
      <c r="B554" s="120"/>
      <c r="D554" s="121" t="s">
        <v>75</v>
      </c>
      <c r="E554" s="130" t="s">
        <v>940</v>
      </c>
      <c r="F554" s="130" t="s">
        <v>941</v>
      </c>
      <c r="I554" s="123"/>
      <c r="J554" s="131">
        <f>BK554</f>
        <v>0</v>
      </c>
      <c r="L554" s="120"/>
      <c r="M554" s="125"/>
      <c r="P554" s="126">
        <f>SUM(P555:P559)</f>
        <v>0</v>
      </c>
      <c r="R554" s="126">
        <f>SUM(R555:R559)</f>
        <v>0</v>
      </c>
      <c r="T554" s="127">
        <f>SUM(T555:T559)</f>
        <v>0</v>
      </c>
      <c r="AR554" s="121" t="s">
        <v>84</v>
      </c>
      <c r="AT554" s="128" t="s">
        <v>75</v>
      </c>
      <c r="AU554" s="128" t="s">
        <v>84</v>
      </c>
      <c r="AY554" s="121" t="s">
        <v>159</v>
      </c>
      <c r="BK554" s="129">
        <f>SUM(BK555:BK559)</f>
        <v>0</v>
      </c>
    </row>
    <row r="555" spans="2:65" s="1" customFormat="1" ht="14.4" customHeight="1">
      <c r="B555" s="132"/>
      <c r="C555" s="133" t="s">
        <v>942</v>
      </c>
      <c r="D555" s="133" t="s">
        <v>161</v>
      </c>
      <c r="E555" s="134" t="s">
        <v>943</v>
      </c>
      <c r="F555" s="135" t="s">
        <v>944</v>
      </c>
      <c r="G555" s="136" t="s">
        <v>244</v>
      </c>
      <c r="H555" s="137">
        <v>113.376</v>
      </c>
      <c r="I555" s="138"/>
      <c r="J555" s="139">
        <f>ROUND(I555*H555,2)</f>
        <v>0</v>
      </c>
      <c r="K555" s="140"/>
      <c r="L555" s="31"/>
      <c r="M555" s="141" t="s">
        <v>1</v>
      </c>
      <c r="N555" s="142" t="s">
        <v>41</v>
      </c>
      <c r="P555" s="143">
        <f>O555*H555</f>
        <v>0</v>
      </c>
      <c r="Q555" s="143">
        <v>0</v>
      </c>
      <c r="R555" s="143">
        <f>Q555*H555</f>
        <v>0</v>
      </c>
      <c r="S555" s="143">
        <v>0</v>
      </c>
      <c r="T555" s="144">
        <f>S555*H555</f>
        <v>0</v>
      </c>
      <c r="AR555" s="145" t="s">
        <v>165</v>
      </c>
      <c r="AT555" s="145" t="s">
        <v>161</v>
      </c>
      <c r="AU555" s="145" t="s">
        <v>86</v>
      </c>
      <c r="AY555" s="16" t="s">
        <v>159</v>
      </c>
      <c r="BE555" s="146">
        <f>IF(N555="základní",J555,0)</f>
        <v>0</v>
      </c>
      <c r="BF555" s="146">
        <f>IF(N555="snížená",J555,0)</f>
        <v>0</v>
      </c>
      <c r="BG555" s="146">
        <f>IF(N555="zákl. přenesená",J555,0)</f>
        <v>0</v>
      </c>
      <c r="BH555" s="146">
        <f>IF(N555="sníž. přenesená",J555,0)</f>
        <v>0</v>
      </c>
      <c r="BI555" s="146">
        <f>IF(N555="nulová",J555,0)</f>
        <v>0</v>
      </c>
      <c r="BJ555" s="16" t="s">
        <v>84</v>
      </c>
      <c r="BK555" s="146">
        <f>ROUND(I555*H555,2)</f>
        <v>0</v>
      </c>
      <c r="BL555" s="16" t="s">
        <v>165</v>
      </c>
      <c r="BM555" s="145" t="s">
        <v>945</v>
      </c>
    </row>
    <row r="556" spans="2:65" s="1" customFormat="1" ht="14.4" customHeight="1">
      <c r="B556" s="132"/>
      <c r="C556" s="133" t="s">
        <v>946</v>
      </c>
      <c r="D556" s="133" t="s">
        <v>161</v>
      </c>
      <c r="E556" s="134" t="s">
        <v>947</v>
      </c>
      <c r="F556" s="135" t="s">
        <v>948</v>
      </c>
      <c r="G556" s="136" t="s">
        <v>244</v>
      </c>
      <c r="H556" s="137">
        <v>113.376</v>
      </c>
      <c r="I556" s="138"/>
      <c r="J556" s="139">
        <f>ROUND(I556*H556,2)</f>
        <v>0</v>
      </c>
      <c r="K556" s="140"/>
      <c r="L556" s="31"/>
      <c r="M556" s="141" t="s">
        <v>1</v>
      </c>
      <c r="N556" s="142" t="s">
        <v>41</v>
      </c>
      <c r="P556" s="143">
        <f>O556*H556</f>
        <v>0</v>
      </c>
      <c r="Q556" s="143">
        <v>0</v>
      </c>
      <c r="R556" s="143">
        <f>Q556*H556</f>
        <v>0</v>
      </c>
      <c r="S556" s="143">
        <v>0</v>
      </c>
      <c r="T556" s="144">
        <f>S556*H556</f>
        <v>0</v>
      </c>
      <c r="AR556" s="145" t="s">
        <v>165</v>
      </c>
      <c r="AT556" s="145" t="s">
        <v>161</v>
      </c>
      <c r="AU556" s="145" t="s">
        <v>86</v>
      </c>
      <c r="AY556" s="16" t="s">
        <v>159</v>
      </c>
      <c r="BE556" s="146">
        <f>IF(N556="základní",J556,0)</f>
        <v>0</v>
      </c>
      <c r="BF556" s="146">
        <f>IF(N556="snížená",J556,0)</f>
        <v>0</v>
      </c>
      <c r="BG556" s="146">
        <f>IF(N556="zákl. přenesená",J556,0)</f>
        <v>0</v>
      </c>
      <c r="BH556" s="146">
        <f>IF(N556="sníž. přenesená",J556,0)</f>
        <v>0</v>
      </c>
      <c r="BI556" s="146">
        <f>IF(N556="nulová",J556,0)</f>
        <v>0</v>
      </c>
      <c r="BJ556" s="16" t="s">
        <v>84</v>
      </c>
      <c r="BK556" s="146">
        <f>ROUND(I556*H556,2)</f>
        <v>0</v>
      </c>
      <c r="BL556" s="16" t="s">
        <v>165</v>
      </c>
      <c r="BM556" s="145" t="s">
        <v>949</v>
      </c>
    </row>
    <row r="557" spans="2:65" s="1" customFormat="1" ht="14.4" customHeight="1">
      <c r="B557" s="132"/>
      <c r="C557" s="133" t="s">
        <v>950</v>
      </c>
      <c r="D557" s="133" t="s">
        <v>161</v>
      </c>
      <c r="E557" s="134" t="s">
        <v>951</v>
      </c>
      <c r="F557" s="135" t="s">
        <v>952</v>
      </c>
      <c r="G557" s="136" t="s">
        <v>244</v>
      </c>
      <c r="H557" s="137">
        <v>2721.0239999999999</v>
      </c>
      <c r="I557" s="138"/>
      <c r="J557" s="139">
        <f>ROUND(I557*H557,2)</f>
        <v>0</v>
      </c>
      <c r="K557" s="140"/>
      <c r="L557" s="31"/>
      <c r="M557" s="141" t="s">
        <v>1</v>
      </c>
      <c r="N557" s="142" t="s">
        <v>41</v>
      </c>
      <c r="P557" s="143">
        <f>O557*H557</f>
        <v>0</v>
      </c>
      <c r="Q557" s="143">
        <v>0</v>
      </c>
      <c r="R557" s="143">
        <f>Q557*H557</f>
        <v>0</v>
      </c>
      <c r="S557" s="143">
        <v>0</v>
      </c>
      <c r="T557" s="144">
        <f>S557*H557</f>
        <v>0</v>
      </c>
      <c r="AR557" s="145" t="s">
        <v>165</v>
      </c>
      <c r="AT557" s="145" t="s">
        <v>161</v>
      </c>
      <c r="AU557" s="145" t="s">
        <v>86</v>
      </c>
      <c r="AY557" s="16" t="s">
        <v>159</v>
      </c>
      <c r="BE557" s="146">
        <f>IF(N557="základní",J557,0)</f>
        <v>0</v>
      </c>
      <c r="BF557" s="146">
        <f>IF(N557="snížená",J557,0)</f>
        <v>0</v>
      </c>
      <c r="BG557" s="146">
        <f>IF(N557="zákl. přenesená",J557,0)</f>
        <v>0</v>
      </c>
      <c r="BH557" s="146">
        <f>IF(N557="sníž. přenesená",J557,0)</f>
        <v>0</v>
      </c>
      <c r="BI557" s="146">
        <f>IF(N557="nulová",J557,0)</f>
        <v>0</v>
      </c>
      <c r="BJ557" s="16" t="s">
        <v>84</v>
      </c>
      <c r="BK557" s="146">
        <f>ROUND(I557*H557,2)</f>
        <v>0</v>
      </c>
      <c r="BL557" s="16" t="s">
        <v>165</v>
      </c>
      <c r="BM557" s="145" t="s">
        <v>953</v>
      </c>
    </row>
    <row r="558" spans="2:65" s="12" customFormat="1" ht="10.199999999999999">
      <c r="B558" s="147"/>
      <c r="D558" s="148" t="s">
        <v>167</v>
      </c>
      <c r="E558" s="149" t="s">
        <v>1</v>
      </c>
      <c r="F558" s="150" t="s">
        <v>954</v>
      </c>
      <c r="H558" s="151">
        <v>2721.0239999999999</v>
      </c>
      <c r="I558" s="152"/>
      <c r="L558" s="147"/>
      <c r="M558" s="153"/>
      <c r="T558" s="154"/>
      <c r="AT558" s="149" t="s">
        <v>167</v>
      </c>
      <c r="AU558" s="149" t="s">
        <v>86</v>
      </c>
      <c r="AV558" s="12" t="s">
        <v>86</v>
      </c>
      <c r="AW558" s="12" t="s">
        <v>32</v>
      </c>
      <c r="AX558" s="12" t="s">
        <v>84</v>
      </c>
      <c r="AY558" s="149" t="s">
        <v>159</v>
      </c>
    </row>
    <row r="559" spans="2:65" s="1" customFormat="1" ht="14.4" customHeight="1">
      <c r="B559" s="132"/>
      <c r="C559" s="133" t="s">
        <v>955</v>
      </c>
      <c r="D559" s="133" t="s">
        <v>161</v>
      </c>
      <c r="E559" s="134" t="s">
        <v>956</v>
      </c>
      <c r="F559" s="135" t="s">
        <v>957</v>
      </c>
      <c r="G559" s="136" t="s">
        <v>244</v>
      </c>
      <c r="H559" s="137">
        <v>113.376</v>
      </c>
      <c r="I559" s="138"/>
      <c r="J559" s="139">
        <f>ROUND(I559*H559,2)</f>
        <v>0</v>
      </c>
      <c r="K559" s="140"/>
      <c r="L559" s="31"/>
      <c r="M559" s="141" t="s">
        <v>1</v>
      </c>
      <c r="N559" s="142" t="s">
        <v>41</v>
      </c>
      <c r="P559" s="143">
        <f>O559*H559</f>
        <v>0</v>
      </c>
      <c r="Q559" s="143">
        <v>0</v>
      </c>
      <c r="R559" s="143">
        <f>Q559*H559</f>
        <v>0</v>
      </c>
      <c r="S559" s="143">
        <v>0</v>
      </c>
      <c r="T559" s="144">
        <f>S559*H559</f>
        <v>0</v>
      </c>
      <c r="AR559" s="145" t="s">
        <v>165</v>
      </c>
      <c r="AT559" s="145" t="s">
        <v>161</v>
      </c>
      <c r="AU559" s="145" t="s">
        <v>86</v>
      </c>
      <c r="AY559" s="16" t="s">
        <v>159</v>
      </c>
      <c r="BE559" s="146">
        <f>IF(N559="základní",J559,0)</f>
        <v>0</v>
      </c>
      <c r="BF559" s="146">
        <f>IF(N559="snížená",J559,0)</f>
        <v>0</v>
      </c>
      <c r="BG559" s="146">
        <f>IF(N559="zákl. přenesená",J559,0)</f>
        <v>0</v>
      </c>
      <c r="BH559" s="146">
        <f>IF(N559="sníž. přenesená",J559,0)</f>
        <v>0</v>
      </c>
      <c r="BI559" s="146">
        <f>IF(N559="nulová",J559,0)</f>
        <v>0</v>
      </c>
      <c r="BJ559" s="16" t="s">
        <v>84</v>
      </c>
      <c r="BK559" s="146">
        <f>ROUND(I559*H559,2)</f>
        <v>0</v>
      </c>
      <c r="BL559" s="16" t="s">
        <v>165</v>
      </c>
      <c r="BM559" s="145" t="s">
        <v>958</v>
      </c>
    </row>
    <row r="560" spans="2:65" s="11" customFormat="1" ht="22.8" customHeight="1">
      <c r="B560" s="120"/>
      <c r="D560" s="121" t="s">
        <v>75</v>
      </c>
      <c r="E560" s="130" t="s">
        <v>959</v>
      </c>
      <c r="F560" s="130" t="s">
        <v>960</v>
      </c>
      <c r="I560" s="123"/>
      <c r="J560" s="131">
        <f>BK560</f>
        <v>0</v>
      </c>
      <c r="L560" s="120"/>
      <c r="M560" s="125"/>
      <c r="P560" s="126">
        <f>P561</f>
        <v>0</v>
      </c>
      <c r="R560" s="126">
        <f>R561</f>
        <v>0</v>
      </c>
      <c r="T560" s="127">
        <f>T561</f>
        <v>0</v>
      </c>
      <c r="AR560" s="121" t="s">
        <v>84</v>
      </c>
      <c r="AT560" s="128" t="s">
        <v>75</v>
      </c>
      <c r="AU560" s="128" t="s">
        <v>84</v>
      </c>
      <c r="AY560" s="121" t="s">
        <v>159</v>
      </c>
      <c r="BK560" s="129">
        <f>BK561</f>
        <v>0</v>
      </c>
    </row>
    <row r="561" spans="2:65" s="1" customFormat="1" ht="14.4" customHeight="1">
      <c r="B561" s="132"/>
      <c r="C561" s="133" t="s">
        <v>961</v>
      </c>
      <c r="D561" s="133" t="s">
        <v>161</v>
      </c>
      <c r="E561" s="134" t="s">
        <v>962</v>
      </c>
      <c r="F561" s="135" t="s">
        <v>963</v>
      </c>
      <c r="G561" s="136" t="s">
        <v>244</v>
      </c>
      <c r="H561" s="137">
        <v>238.43899999999999</v>
      </c>
      <c r="I561" s="138"/>
      <c r="J561" s="139">
        <f>ROUND(I561*H561,2)</f>
        <v>0</v>
      </c>
      <c r="K561" s="140"/>
      <c r="L561" s="31"/>
      <c r="M561" s="141" t="s">
        <v>1</v>
      </c>
      <c r="N561" s="142" t="s">
        <v>41</v>
      </c>
      <c r="P561" s="143">
        <f>O561*H561</f>
        <v>0</v>
      </c>
      <c r="Q561" s="143">
        <v>0</v>
      </c>
      <c r="R561" s="143">
        <f>Q561*H561</f>
        <v>0</v>
      </c>
      <c r="S561" s="143">
        <v>0</v>
      </c>
      <c r="T561" s="144">
        <f>S561*H561</f>
        <v>0</v>
      </c>
      <c r="AR561" s="145" t="s">
        <v>165</v>
      </c>
      <c r="AT561" s="145" t="s">
        <v>161</v>
      </c>
      <c r="AU561" s="145" t="s">
        <v>86</v>
      </c>
      <c r="AY561" s="16" t="s">
        <v>159</v>
      </c>
      <c r="BE561" s="146">
        <f>IF(N561="základní",J561,0)</f>
        <v>0</v>
      </c>
      <c r="BF561" s="146">
        <f>IF(N561="snížená",J561,0)</f>
        <v>0</v>
      </c>
      <c r="BG561" s="146">
        <f>IF(N561="zákl. přenesená",J561,0)</f>
        <v>0</v>
      </c>
      <c r="BH561" s="146">
        <f>IF(N561="sníž. přenesená",J561,0)</f>
        <v>0</v>
      </c>
      <c r="BI561" s="146">
        <f>IF(N561="nulová",J561,0)</f>
        <v>0</v>
      </c>
      <c r="BJ561" s="16" t="s">
        <v>84</v>
      </c>
      <c r="BK561" s="146">
        <f>ROUND(I561*H561,2)</f>
        <v>0</v>
      </c>
      <c r="BL561" s="16" t="s">
        <v>165</v>
      </c>
      <c r="BM561" s="145" t="s">
        <v>964</v>
      </c>
    </row>
    <row r="562" spans="2:65" s="11" customFormat="1" ht="25.95" customHeight="1">
      <c r="B562" s="120"/>
      <c r="D562" s="121" t="s">
        <v>75</v>
      </c>
      <c r="E562" s="122" t="s">
        <v>965</v>
      </c>
      <c r="F562" s="122" t="s">
        <v>966</v>
      </c>
      <c r="I562" s="123"/>
      <c r="J562" s="124">
        <f>BK562</f>
        <v>0</v>
      </c>
      <c r="L562" s="120"/>
      <c r="M562" s="125"/>
      <c r="P562" s="126">
        <f>P563+P583+P597+P616+P621+P627+P658+P672+P709+P728+P748+P797+P813+P827</f>
        <v>0</v>
      </c>
      <c r="R562" s="126">
        <f>R563+R583+R597+R616+R621+R627+R658+R672+R709+R728+R748+R797+R813+R827</f>
        <v>65.087543190000005</v>
      </c>
      <c r="T562" s="127">
        <f>T563+T583+T597+T616+T621+T627+T658+T672+T709+T728+T748+T797+T813+T827</f>
        <v>31.853632509999997</v>
      </c>
      <c r="AR562" s="121" t="s">
        <v>86</v>
      </c>
      <c r="AT562" s="128" t="s">
        <v>75</v>
      </c>
      <c r="AU562" s="128" t="s">
        <v>76</v>
      </c>
      <c r="AY562" s="121" t="s">
        <v>159</v>
      </c>
      <c r="BK562" s="129">
        <f>BK563+BK583+BK597+BK616+BK621+BK627+BK658+BK672+BK709+BK728+BK748+BK797+BK813+BK827</f>
        <v>0</v>
      </c>
    </row>
    <row r="563" spans="2:65" s="11" customFormat="1" ht="22.8" customHeight="1">
      <c r="B563" s="120"/>
      <c r="D563" s="121" t="s">
        <v>75</v>
      </c>
      <c r="E563" s="130" t="s">
        <v>967</v>
      </c>
      <c r="F563" s="130" t="s">
        <v>968</v>
      </c>
      <c r="I563" s="123"/>
      <c r="J563" s="131">
        <f>BK563</f>
        <v>0</v>
      </c>
      <c r="L563" s="120"/>
      <c r="M563" s="125"/>
      <c r="P563" s="126">
        <f>SUM(P564:P582)</f>
        <v>0</v>
      </c>
      <c r="R563" s="126">
        <f>SUM(R564:R582)</f>
        <v>0.18931094999999998</v>
      </c>
      <c r="T563" s="127">
        <f>SUM(T564:T582)</f>
        <v>0</v>
      </c>
      <c r="AR563" s="121" t="s">
        <v>86</v>
      </c>
      <c r="AT563" s="128" t="s">
        <v>75</v>
      </c>
      <c r="AU563" s="128" t="s">
        <v>84</v>
      </c>
      <c r="AY563" s="121" t="s">
        <v>159</v>
      </c>
      <c r="BK563" s="129">
        <f>SUM(BK564:BK582)</f>
        <v>0</v>
      </c>
    </row>
    <row r="564" spans="2:65" s="1" customFormat="1" ht="14.4" customHeight="1">
      <c r="B564" s="132"/>
      <c r="C564" s="133" t="s">
        <v>969</v>
      </c>
      <c r="D564" s="133" t="s">
        <v>161</v>
      </c>
      <c r="E564" s="134" t="s">
        <v>970</v>
      </c>
      <c r="F564" s="135" t="s">
        <v>971</v>
      </c>
      <c r="G564" s="136" t="s">
        <v>164</v>
      </c>
      <c r="H564" s="137">
        <v>24.15</v>
      </c>
      <c r="I564" s="138"/>
      <c r="J564" s="139">
        <f>ROUND(I564*H564,2)</f>
        <v>0</v>
      </c>
      <c r="K564" s="140"/>
      <c r="L564" s="31"/>
      <c r="M564" s="141" t="s">
        <v>1</v>
      </c>
      <c r="N564" s="142" t="s">
        <v>41</v>
      </c>
      <c r="P564" s="143">
        <f>O564*H564</f>
        <v>0</v>
      </c>
      <c r="Q564" s="143">
        <v>4.0000000000000002E-4</v>
      </c>
      <c r="R564" s="143">
        <f>Q564*H564</f>
        <v>9.6600000000000002E-3</v>
      </c>
      <c r="S564" s="143">
        <v>0</v>
      </c>
      <c r="T564" s="144">
        <f>S564*H564</f>
        <v>0</v>
      </c>
      <c r="AR564" s="145" t="s">
        <v>237</v>
      </c>
      <c r="AT564" s="145" t="s">
        <v>161</v>
      </c>
      <c r="AU564" s="145" t="s">
        <v>86</v>
      </c>
      <c r="AY564" s="16" t="s">
        <v>159</v>
      </c>
      <c r="BE564" s="146">
        <f>IF(N564="základní",J564,0)</f>
        <v>0</v>
      </c>
      <c r="BF564" s="146">
        <f>IF(N564="snížená",J564,0)</f>
        <v>0</v>
      </c>
      <c r="BG564" s="146">
        <f>IF(N564="zákl. přenesená",J564,0)</f>
        <v>0</v>
      </c>
      <c r="BH564" s="146">
        <f>IF(N564="sníž. přenesená",J564,0)</f>
        <v>0</v>
      </c>
      <c r="BI564" s="146">
        <f>IF(N564="nulová",J564,0)</f>
        <v>0</v>
      </c>
      <c r="BJ564" s="16" t="s">
        <v>84</v>
      </c>
      <c r="BK564" s="146">
        <f>ROUND(I564*H564,2)</f>
        <v>0</v>
      </c>
      <c r="BL564" s="16" t="s">
        <v>237</v>
      </c>
      <c r="BM564" s="145" t="s">
        <v>972</v>
      </c>
    </row>
    <row r="565" spans="2:65" s="12" customFormat="1" ht="10.199999999999999">
      <c r="B565" s="147"/>
      <c r="D565" s="148" t="s">
        <v>167</v>
      </c>
      <c r="E565" s="149" t="s">
        <v>1</v>
      </c>
      <c r="F565" s="150" t="s">
        <v>973</v>
      </c>
      <c r="H565" s="151">
        <v>24.15</v>
      </c>
      <c r="I565" s="152"/>
      <c r="L565" s="147"/>
      <c r="M565" s="153"/>
      <c r="T565" s="154"/>
      <c r="AT565" s="149" t="s">
        <v>167</v>
      </c>
      <c r="AU565" s="149" t="s">
        <v>86</v>
      </c>
      <c r="AV565" s="12" t="s">
        <v>86</v>
      </c>
      <c r="AW565" s="12" t="s">
        <v>32</v>
      </c>
      <c r="AX565" s="12" t="s">
        <v>84</v>
      </c>
      <c r="AY565" s="149" t="s">
        <v>159</v>
      </c>
    </row>
    <row r="566" spans="2:65" s="1" customFormat="1" ht="14.4" customHeight="1">
      <c r="B566" s="132"/>
      <c r="C566" s="133" t="s">
        <v>974</v>
      </c>
      <c r="D566" s="133" t="s">
        <v>161</v>
      </c>
      <c r="E566" s="134" t="s">
        <v>975</v>
      </c>
      <c r="F566" s="135" t="s">
        <v>976</v>
      </c>
      <c r="G566" s="136" t="s">
        <v>176</v>
      </c>
      <c r="H566" s="137">
        <v>5.25</v>
      </c>
      <c r="I566" s="138"/>
      <c r="J566" s="139">
        <f>ROUND(I566*H566,2)</f>
        <v>0</v>
      </c>
      <c r="K566" s="140"/>
      <c r="L566" s="31"/>
      <c r="M566" s="141" t="s">
        <v>1</v>
      </c>
      <c r="N566" s="142" t="s">
        <v>41</v>
      </c>
      <c r="P566" s="143">
        <f>O566*H566</f>
        <v>0</v>
      </c>
      <c r="Q566" s="143">
        <v>1.6000000000000001E-4</v>
      </c>
      <c r="R566" s="143">
        <f>Q566*H566</f>
        <v>8.4000000000000003E-4</v>
      </c>
      <c r="S566" s="143">
        <v>0</v>
      </c>
      <c r="T566" s="144">
        <f>S566*H566</f>
        <v>0</v>
      </c>
      <c r="AR566" s="145" t="s">
        <v>237</v>
      </c>
      <c r="AT566" s="145" t="s">
        <v>161</v>
      </c>
      <c r="AU566" s="145" t="s">
        <v>86</v>
      </c>
      <c r="AY566" s="16" t="s">
        <v>159</v>
      </c>
      <c r="BE566" s="146">
        <f>IF(N566="základní",J566,0)</f>
        <v>0</v>
      </c>
      <c r="BF566" s="146">
        <f>IF(N566="snížená",J566,0)</f>
        <v>0</v>
      </c>
      <c r="BG566" s="146">
        <f>IF(N566="zákl. přenesená",J566,0)</f>
        <v>0</v>
      </c>
      <c r="BH566" s="146">
        <f>IF(N566="sníž. přenesená",J566,0)</f>
        <v>0</v>
      </c>
      <c r="BI566" s="146">
        <f>IF(N566="nulová",J566,0)</f>
        <v>0</v>
      </c>
      <c r="BJ566" s="16" t="s">
        <v>84</v>
      </c>
      <c r="BK566" s="146">
        <f>ROUND(I566*H566,2)</f>
        <v>0</v>
      </c>
      <c r="BL566" s="16" t="s">
        <v>237</v>
      </c>
      <c r="BM566" s="145" t="s">
        <v>977</v>
      </c>
    </row>
    <row r="567" spans="2:65" s="12" customFormat="1" ht="10.199999999999999">
      <c r="B567" s="147"/>
      <c r="D567" s="148" t="s">
        <v>167</v>
      </c>
      <c r="E567" s="149" t="s">
        <v>1</v>
      </c>
      <c r="F567" s="150" t="s">
        <v>978</v>
      </c>
      <c r="H567" s="151">
        <v>5.25</v>
      </c>
      <c r="I567" s="152"/>
      <c r="L567" s="147"/>
      <c r="M567" s="153"/>
      <c r="T567" s="154"/>
      <c r="AT567" s="149" t="s">
        <v>167</v>
      </c>
      <c r="AU567" s="149" t="s">
        <v>86</v>
      </c>
      <c r="AV567" s="12" t="s">
        <v>86</v>
      </c>
      <c r="AW567" s="12" t="s">
        <v>32</v>
      </c>
      <c r="AX567" s="12" t="s">
        <v>84</v>
      </c>
      <c r="AY567" s="149" t="s">
        <v>159</v>
      </c>
    </row>
    <row r="568" spans="2:65" s="1" customFormat="1" ht="14.4" customHeight="1">
      <c r="B568" s="132"/>
      <c r="C568" s="133" t="s">
        <v>979</v>
      </c>
      <c r="D568" s="133" t="s">
        <v>161</v>
      </c>
      <c r="E568" s="134" t="s">
        <v>980</v>
      </c>
      <c r="F568" s="135" t="s">
        <v>981</v>
      </c>
      <c r="G568" s="136" t="s">
        <v>164</v>
      </c>
      <c r="H568" s="137">
        <v>7.125</v>
      </c>
      <c r="I568" s="138"/>
      <c r="J568" s="139">
        <f>ROUND(I568*H568,2)</f>
        <v>0</v>
      </c>
      <c r="K568" s="140"/>
      <c r="L568" s="31"/>
      <c r="M568" s="141" t="s">
        <v>1</v>
      </c>
      <c r="N568" s="142" t="s">
        <v>41</v>
      </c>
      <c r="P568" s="143">
        <f>O568*H568</f>
        <v>0</v>
      </c>
      <c r="Q568" s="143">
        <v>7.6999999999999996E-4</v>
      </c>
      <c r="R568" s="143">
        <f>Q568*H568</f>
        <v>5.4862499999999998E-3</v>
      </c>
      <c r="S568" s="143">
        <v>0</v>
      </c>
      <c r="T568" s="144">
        <f>S568*H568</f>
        <v>0</v>
      </c>
      <c r="AR568" s="145" t="s">
        <v>237</v>
      </c>
      <c r="AT568" s="145" t="s">
        <v>161</v>
      </c>
      <c r="AU568" s="145" t="s">
        <v>86</v>
      </c>
      <c r="AY568" s="16" t="s">
        <v>159</v>
      </c>
      <c r="BE568" s="146">
        <f>IF(N568="základní",J568,0)</f>
        <v>0</v>
      </c>
      <c r="BF568" s="146">
        <f>IF(N568="snížená",J568,0)</f>
        <v>0</v>
      </c>
      <c r="BG568" s="146">
        <f>IF(N568="zákl. přenesená",J568,0)</f>
        <v>0</v>
      </c>
      <c r="BH568" s="146">
        <f>IF(N568="sníž. přenesená",J568,0)</f>
        <v>0</v>
      </c>
      <c r="BI568" s="146">
        <f>IF(N568="nulová",J568,0)</f>
        <v>0</v>
      </c>
      <c r="BJ568" s="16" t="s">
        <v>84</v>
      </c>
      <c r="BK568" s="146">
        <f>ROUND(I568*H568,2)</f>
        <v>0</v>
      </c>
      <c r="BL568" s="16" t="s">
        <v>237</v>
      </c>
      <c r="BM568" s="145" t="s">
        <v>982</v>
      </c>
    </row>
    <row r="569" spans="2:65" s="12" customFormat="1" ht="10.199999999999999">
      <c r="B569" s="147"/>
      <c r="D569" s="148" t="s">
        <v>167</v>
      </c>
      <c r="E569" s="149" t="s">
        <v>1</v>
      </c>
      <c r="F569" s="150" t="s">
        <v>983</v>
      </c>
      <c r="H569" s="151">
        <v>7.125</v>
      </c>
      <c r="I569" s="152"/>
      <c r="L569" s="147"/>
      <c r="M569" s="153"/>
      <c r="T569" s="154"/>
      <c r="AT569" s="149" t="s">
        <v>167</v>
      </c>
      <c r="AU569" s="149" t="s">
        <v>86</v>
      </c>
      <c r="AV569" s="12" t="s">
        <v>86</v>
      </c>
      <c r="AW569" s="12" t="s">
        <v>32</v>
      </c>
      <c r="AX569" s="12" t="s">
        <v>84</v>
      </c>
      <c r="AY569" s="149" t="s">
        <v>159</v>
      </c>
    </row>
    <row r="570" spans="2:65" s="1" customFormat="1" ht="14.4" customHeight="1">
      <c r="B570" s="132"/>
      <c r="C570" s="133" t="s">
        <v>984</v>
      </c>
      <c r="D570" s="133" t="s">
        <v>161</v>
      </c>
      <c r="E570" s="134" t="s">
        <v>985</v>
      </c>
      <c r="F570" s="135" t="s">
        <v>986</v>
      </c>
      <c r="G570" s="136" t="s">
        <v>164</v>
      </c>
      <c r="H570" s="137">
        <v>45.54</v>
      </c>
      <c r="I570" s="138"/>
      <c r="J570" s="139">
        <f>ROUND(I570*H570,2)</f>
        <v>0</v>
      </c>
      <c r="K570" s="140"/>
      <c r="L570" s="31"/>
      <c r="M570" s="141" t="s">
        <v>1</v>
      </c>
      <c r="N570" s="142" t="s">
        <v>41</v>
      </c>
      <c r="P570" s="143">
        <f>O570*H570</f>
        <v>0</v>
      </c>
      <c r="Q570" s="143">
        <v>7.6999999999999996E-4</v>
      </c>
      <c r="R570" s="143">
        <f>Q570*H570</f>
        <v>3.5065799999999994E-2</v>
      </c>
      <c r="S570" s="143">
        <v>0</v>
      </c>
      <c r="T570" s="144">
        <f>S570*H570</f>
        <v>0</v>
      </c>
      <c r="AR570" s="145" t="s">
        <v>237</v>
      </c>
      <c r="AT570" s="145" t="s">
        <v>161</v>
      </c>
      <c r="AU570" s="145" t="s">
        <v>86</v>
      </c>
      <c r="AY570" s="16" t="s">
        <v>159</v>
      </c>
      <c r="BE570" s="146">
        <f>IF(N570="základní",J570,0)</f>
        <v>0</v>
      </c>
      <c r="BF570" s="146">
        <f>IF(N570="snížená",J570,0)</f>
        <v>0</v>
      </c>
      <c r="BG570" s="146">
        <f>IF(N570="zákl. přenesená",J570,0)</f>
        <v>0</v>
      </c>
      <c r="BH570" s="146">
        <f>IF(N570="sníž. přenesená",J570,0)</f>
        <v>0</v>
      </c>
      <c r="BI570" s="146">
        <f>IF(N570="nulová",J570,0)</f>
        <v>0</v>
      </c>
      <c r="BJ570" s="16" t="s">
        <v>84</v>
      </c>
      <c r="BK570" s="146">
        <f>ROUND(I570*H570,2)</f>
        <v>0</v>
      </c>
      <c r="BL570" s="16" t="s">
        <v>237</v>
      </c>
      <c r="BM570" s="145" t="s">
        <v>987</v>
      </c>
    </row>
    <row r="571" spans="2:65" s="12" customFormat="1" ht="10.199999999999999">
      <c r="B571" s="147"/>
      <c r="D571" s="148" t="s">
        <v>167</v>
      </c>
      <c r="E571" s="149" t="s">
        <v>1</v>
      </c>
      <c r="F571" s="150" t="s">
        <v>988</v>
      </c>
      <c r="H571" s="151">
        <v>45.54</v>
      </c>
      <c r="I571" s="152"/>
      <c r="L571" s="147"/>
      <c r="M571" s="153"/>
      <c r="T571" s="154"/>
      <c r="AT571" s="149" t="s">
        <v>167</v>
      </c>
      <c r="AU571" s="149" t="s">
        <v>86</v>
      </c>
      <c r="AV571" s="12" t="s">
        <v>86</v>
      </c>
      <c r="AW571" s="12" t="s">
        <v>32</v>
      </c>
      <c r="AX571" s="12" t="s">
        <v>84</v>
      </c>
      <c r="AY571" s="149" t="s">
        <v>159</v>
      </c>
    </row>
    <row r="572" spans="2:65" s="1" customFormat="1" ht="14.4" customHeight="1">
      <c r="B572" s="132"/>
      <c r="C572" s="162" t="s">
        <v>989</v>
      </c>
      <c r="D572" s="162" t="s">
        <v>261</v>
      </c>
      <c r="E572" s="163" t="s">
        <v>990</v>
      </c>
      <c r="F572" s="164" t="s">
        <v>991</v>
      </c>
      <c r="G572" s="165" t="s">
        <v>164</v>
      </c>
      <c r="H572" s="166">
        <v>60.564999999999998</v>
      </c>
      <c r="I572" s="167"/>
      <c r="J572" s="168">
        <f>ROUND(I572*H572,2)</f>
        <v>0</v>
      </c>
      <c r="K572" s="169"/>
      <c r="L572" s="170"/>
      <c r="M572" s="171" t="s">
        <v>1</v>
      </c>
      <c r="N572" s="172" t="s">
        <v>41</v>
      </c>
      <c r="P572" s="143">
        <f>O572*H572</f>
        <v>0</v>
      </c>
      <c r="Q572" s="143">
        <v>2.0999999999999999E-3</v>
      </c>
      <c r="R572" s="143">
        <f>Q572*H572</f>
        <v>0.12718649999999998</v>
      </c>
      <c r="S572" s="143">
        <v>0</v>
      </c>
      <c r="T572" s="144">
        <f>S572*H572</f>
        <v>0</v>
      </c>
      <c r="AR572" s="145" t="s">
        <v>324</v>
      </c>
      <c r="AT572" s="145" t="s">
        <v>261</v>
      </c>
      <c r="AU572" s="145" t="s">
        <v>86</v>
      </c>
      <c r="AY572" s="16" t="s">
        <v>159</v>
      </c>
      <c r="BE572" s="146">
        <f>IF(N572="základní",J572,0)</f>
        <v>0</v>
      </c>
      <c r="BF572" s="146">
        <f>IF(N572="snížená",J572,0)</f>
        <v>0</v>
      </c>
      <c r="BG572" s="146">
        <f>IF(N572="zákl. přenesená",J572,0)</f>
        <v>0</v>
      </c>
      <c r="BH572" s="146">
        <f>IF(N572="sníž. přenesená",J572,0)</f>
        <v>0</v>
      </c>
      <c r="BI572" s="146">
        <f>IF(N572="nulová",J572,0)</f>
        <v>0</v>
      </c>
      <c r="BJ572" s="16" t="s">
        <v>84</v>
      </c>
      <c r="BK572" s="146">
        <f>ROUND(I572*H572,2)</f>
        <v>0</v>
      </c>
      <c r="BL572" s="16" t="s">
        <v>237</v>
      </c>
      <c r="BM572" s="145" t="s">
        <v>992</v>
      </c>
    </row>
    <row r="573" spans="2:65" s="12" customFormat="1" ht="10.199999999999999">
      <c r="B573" s="147"/>
      <c r="D573" s="148" t="s">
        <v>167</v>
      </c>
      <c r="E573" s="149" t="s">
        <v>1</v>
      </c>
      <c r="F573" s="150" t="s">
        <v>993</v>
      </c>
      <c r="H573" s="151">
        <v>52.664999999999999</v>
      </c>
      <c r="I573" s="152"/>
      <c r="L573" s="147"/>
      <c r="M573" s="153"/>
      <c r="T573" s="154"/>
      <c r="AT573" s="149" t="s">
        <v>167</v>
      </c>
      <c r="AU573" s="149" t="s">
        <v>86</v>
      </c>
      <c r="AV573" s="12" t="s">
        <v>86</v>
      </c>
      <c r="AW573" s="12" t="s">
        <v>32</v>
      </c>
      <c r="AX573" s="12" t="s">
        <v>84</v>
      </c>
      <c r="AY573" s="149" t="s">
        <v>159</v>
      </c>
    </row>
    <row r="574" spans="2:65" s="12" customFormat="1" ht="10.199999999999999">
      <c r="B574" s="147"/>
      <c r="D574" s="148" t="s">
        <v>167</v>
      </c>
      <c r="F574" s="150" t="s">
        <v>994</v>
      </c>
      <c r="H574" s="151">
        <v>60.564999999999998</v>
      </c>
      <c r="I574" s="152"/>
      <c r="L574" s="147"/>
      <c r="M574" s="153"/>
      <c r="T574" s="154"/>
      <c r="AT574" s="149" t="s">
        <v>167</v>
      </c>
      <c r="AU574" s="149" t="s">
        <v>86</v>
      </c>
      <c r="AV574" s="12" t="s">
        <v>86</v>
      </c>
      <c r="AW574" s="12" t="s">
        <v>3</v>
      </c>
      <c r="AX574" s="12" t="s">
        <v>84</v>
      </c>
      <c r="AY574" s="149" t="s">
        <v>159</v>
      </c>
    </row>
    <row r="575" spans="2:65" s="1" customFormat="1" ht="14.4" customHeight="1">
      <c r="B575" s="132"/>
      <c r="C575" s="133" t="s">
        <v>995</v>
      </c>
      <c r="D575" s="133" t="s">
        <v>161</v>
      </c>
      <c r="E575" s="134" t="s">
        <v>996</v>
      </c>
      <c r="F575" s="135" t="s">
        <v>997</v>
      </c>
      <c r="G575" s="136" t="s">
        <v>164</v>
      </c>
      <c r="H575" s="137">
        <v>11</v>
      </c>
      <c r="I575" s="138"/>
      <c r="J575" s="139">
        <f>ROUND(I575*H575,2)</f>
        <v>0</v>
      </c>
      <c r="K575" s="140"/>
      <c r="L575" s="31"/>
      <c r="M575" s="141" t="s">
        <v>1</v>
      </c>
      <c r="N575" s="142" t="s">
        <v>41</v>
      </c>
      <c r="P575" s="143">
        <f>O575*H575</f>
        <v>0</v>
      </c>
      <c r="Q575" s="143">
        <v>0</v>
      </c>
      <c r="R575" s="143">
        <f>Q575*H575</f>
        <v>0</v>
      </c>
      <c r="S575" s="143">
        <v>0</v>
      </c>
      <c r="T575" s="144">
        <f>S575*H575</f>
        <v>0</v>
      </c>
      <c r="AR575" s="145" t="s">
        <v>237</v>
      </c>
      <c r="AT575" s="145" t="s">
        <v>161</v>
      </c>
      <c r="AU575" s="145" t="s">
        <v>86</v>
      </c>
      <c r="AY575" s="16" t="s">
        <v>159</v>
      </c>
      <c r="BE575" s="146">
        <f>IF(N575="základní",J575,0)</f>
        <v>0</v>
      </c>
      <c r="BF575" s="146">
        <f>IF(N575="snížená",J575,0)</f>
        <v>0</v>
      </c>
      <c r="BG575" s="146">
        <f>IF(N575="zákl. přenesená",J575,0)</f>
        <v>0</v>
      </c>
      <c r="BH575" s="146">
        <f>IF(N575="sníž. přenesená",J575,0)</f>
        <v>0</v>
      </c>
      <c r="BI575" s="146">
        <f>IF(N575="nulová",J575,0)</f>
        <v>0</v>
      </c>
      <c r="BJ575" s="16" t="s">
        <v>84</v>
      </c>
      <c r="BK575" s="146">
        <f>ROUND(I575*H575,2)</f>
        <v>0</v>
      </c>
      <c r="BL575" s="16" t="s">
        <v>237</v>
      </c>
      <c r="BM575" s="145" t="s">
        <v>998</v>
      </c>
    </row>
    <row r="576" spans="2:65" s="12" customFormat="1" ht="10.199999999999999">
      <c r="B576" s="147"/>
      <c r="D576" s="148" t="s">
        <v>167</v>
      </c>
      <c r="E576" s="149" t="s">
        <v>1</v>
      </c>
      <c r="F576" s="150" t="s">
        <v>999</v>
      </c>
      <c r="H576" s="151">
        <v>11</v>
      </c>
      <c r="I576" s="152"/>
      <c r="L576" s="147"/>
      <c r="M576" s="153"/>
      <c r="T576" s="154"/>
      <c r="AT576" s="149" t="s">
        <v>167</v>
      </c>
      <c r="AU576" s="149" t="s">
        <v>86</v>
      </c>
      <c r="AV576" s="12" t="s">
        <v>86</v>
      </c>
      <c r="AW576" s="12" t="s">
        <v>32</v>
      </c>
      <c r="AX576" s="12" t="s">
        <v>84</v>
      </c>
      <c r="AY576" s="149" t="s">
        <v>159</v>
      </c>
    </row>
    <row r="577" spans="2:65" s="1" customFormat="1" ht="14.4" customHeight="1">
      <c r="B577" s="132"/>
      <c r="C577" s="133" t="s">
        <v>1000</v>
      </c>
      <c r="D577" s="133" t="s">
        <v>161</v>
      </c>
      <c r="E577" s="134" t="s">
        <v>1001</v>
      </c>
      <c r="F577" s="135" t="s">
        <v>1002</v>
      </c>
      <c r="G577" s="136" t="s">
        <v>164</v>
      </c>
      <c r="H577" s="137">
        <v>24.15</v>
      </c>
      <c r="I577" s="138"/>
      <c r="J577" s="139">
        <f>ROUND(I577*H577,2)</f>
        <v>0</v>
      </c>
      <c r="K577" s="140"/>
      <c r="L577" s="31"/>
      <c r="M577" s="141" t="s">
        <v>1</v>
      </c>
      <c r="N577" s="142" t="s">
        <v>41</v>
      </c>
      <c r="P577" s="143">
        <f>O577*H577</f>
        <v>0</v>
      </c>
      <c r="Q577" s="143">
        <v>0</v>
      </c>
      <c r="R577" s="143">
        <f>Q577*H577</f>
        <v>0</v>
      </c>
      <c r="S577" s="143">
        <v>0</v>
      </c>
      <c r="T577" s="144">
        <f>S577*H577</f>
        <v>0</v>
      </c>
      <c r="AR577" s="145" t="s">
        <v>237</v>
      </c>
      <c r="AT577" s="145" t="s">
        <v>161</v>
      </c>
      <c r="AU577" s="145" t="s">
        <v>86</v>
      </c>
      <c r="AY577" s="16" t="s">
        <v>159</v>
      </c>
      <c r="BE577" s="146">
        <f>IF(N577="základní",J577,0)</f>
        <v>0</v>
      </c>
      <c r="BF577" s="146">
        <f>IF(N577="snížená",J577,0)</f>
        <v>0</v>
      </c>
      <c r="BG577" s="146">
        <f>IF(N577="zákl. přenesená",J577,0)</f>
        <v>0</v>
      </c>
      <c r="BH577" s="146">
        <f>IF(N577="sníž. přenesená",J577,0)</f>
        <v>0</v>
      </c>
      <c r="BI577" s="146">
        <f>IF(N577="nulová",J577,0)</f>
        <v>0</v>
      </c>
      <c r="BJ577" s="16" t="s">
        <v>84</v>
      </c>
      <c r="BK577" s="146">
        <f>ROUND(I577*H577,2)</f>
        <v>0</v>
      </c>
      <c r="BL577" s="16" t="s">
        <v>237</v>
      </c>
      <c r="BM577" s="145" t="s">
        <v>1003</v>
      </c>
    </row>
    <row r="578" spans="2:65" s="12" customFormat="1" ht="10.199999999999999">
      <c r="B578" s="147"/>
      <c r="D578" s="148" t="s">
        <v>167</v>
      </c>
      <c r="E578" s="149" t="s">
        <v>1</v>
      </c>
      <c r="F578" s="150" t="s">
        <v>973</v>
      </c>
      <c r="H578" s="151">
        <v>24.15</v>
      </c>
      <c r="I578" s="152"/>
      <c r="L578" s="147"/>
      <c r="M578" s="153"/>
      <c r="T578" s="154"/>
      <c r="AT578" s="149" t="s">
        <v>167</v>
      </c>
      <c r="AU578" s="149" t="s">
        <v>86</v>
      </c>
      <c r="AV578" s="12" t="s">
        <v>86</v>
      </c>
      <c r="AW578" s="12" t="s">
        <v>32</v>
      </c>
      <c r="AX578" s="12" t="s">
        <v>84</v>
      </c>
      <c r="AY578" s="149" t="s">
        <v>159</v>
      </c>
    </row>
    <row r="579" spans="2:65" s="1" customFormat="1" ht="14.4" customHeight="1">
      <c r="B579" s="132"/>
      <c r="C579" s="162" t="s">
        <v>1004</v>
      </c>
      <c r="D579" s="162" t="s">
        <v>261</v>
      </c>
      <c r="E579" s="163" t="s">
        <v>1005</v>
      </c>
      <c r="F579" s="164" t="s">
        <v>1006</v>
      </c>
      <c r="G579" s="165" t="s">
        <v>164</v>
      </c>
      <c r="H579" s="166">
        <v>36.908000000000001</v>
      </c>
      <c r="I579" s="167"/>
      <c r="J579" s="168">
        <f>ROUND(I579*H579,2)</f>
        <v>0</v>
      </c>
      <c r="K579" s="169"/>
      <c r="L579" s="170"/>
      <c r="M579" s="171" t="s">
        <v>1</v>
      </c>
      <c r="N579" s="172" t="s">
        <v>41</v>
      </c>
      <c r="P579" s="143">
        <f>O579*H579</f>
        <v>0</v>
      </c>
      <c r="Q579" s="143">
        <v>2.9999999999999997E-4</v>
      </c>
      <c r="R579" s="143">
        <f>Q579*H579</f>
        <v>1.10724E-2</v>
      </c>
      <c r="S579" s="143">
        <v>0</v>
      </c>
      <c r="T579" s="144">
        <f>S579*H579</f>
        <v>0</v>
      </c>
      <c r="AR579" s="145" t="s">
        <v>324</v>
      </c>
      <c r="AT579" s="145" t="s">
        <v>261</v>
      </c>
      <c r="AU579" s="145" t="s">
        <v>86</v>
      </c>
      <c r="AY579" s="16" t="s">
        <v>159</v>
      </c>
      <c r="BE579" s="146">
        <f>IF(N579="základní",J579,0)</f>
        <v>0</v>
      </c>
      <c r="BF579" s="146">
        <f>IF(N579="snížená",J579,0)</f>
        <v>0</v>
      </c>
      <c r="BG579" s="146">
        <f>IF(N579="zákl. přenesená",J579,0)</f>
        <v>0</v>
      </c>
      <c r="BH579" s="146">
        <f>IF(N579="sníž. přenesená",J579,0)</f>
        <v>0</v>
      </c>
      <c r="BI579" s="146">
        <f>IF(N579="nulová",J579,0)</f>
        <v>0</v>
      </c>
      <c r="BJ579" s="16" t="s">
        <v>84</v>
      </c>
      <c r="BK579" s="146">
        <f>ROUND(I579*H579,2)</f>
        <v>0</v>
      </c>
      <c r="BL579" s="16" t="s">
        <v>237</v>
      </c>
      <c r="BM579" s="145" t="s">
        <v>1007</v>
      </c>
    </row>
    <row r="580" spans="2:65" s="12" customFormat="1" ht="10.199999999999999">
      <c r="B580" s="147"/>
      <c r="D580" s="148" t="s">
        <v>167</v>
      </c>
      <c r="E580" s="149" t="s">
        <v>1</v>
      </c>
      <c r="F580" s="150" t="s">
        <v>1008</v>
      </c>
      <c r="H580" s="151">
        <v>35.15</v>
      </c>
      <c r="I580" s="152"/>
      <c r="L580" s="147"/>
      <c r="M580" s="153"/>
      <c r="T580" s="154"/>
      <c r="AT580" s="149" t="s">
        <v>167</v>
      </c>
      <c r="AU580" s="149" t="s">
        <v>86</v>
      </c>
      <c r="AV580" s="12" t="s">
        <v>86</v>
      </c>
      <c r="AW580" s="12" t="s">
        <v>32</v>
      </c>
      <c r="AX580" s="12" t="s">
        <v>84</v>
      </c>
      <c r="AY580" s="149" t="s">
        <v>159</v>
      </c>
    </row>
    <row r="581" spans="2:65" s="12" customFormat="1" ht="10.199999999999999">
      <c r="B581" s="147"/>
      <c r="D581" s="148" t="s">
        <v>167</v>
      </c>
      <c r="F581" s="150" t="s">
        <v>1009</v>
      </c>
      <c r="H581" s="151">
        <v>36.908000000000001</v>
      </c>
      <c r="I581" s="152"/>
      <c r="L581" s="147"/>
      <c r="M581" s="153"/>
      <c r="T581" s="154"/>
      <c r="AT581" s="149" t="s">
        <v>167</v>
      </c>
      <c r="AU581" s="149" t="s">
        <v>86</v>
      </c>
      <c r="AV581" s="12" t="s">
        <v>86</v>
      </c>
      <c r="AW581" s="12" t="s">
        <v>3</v>
      </c>
      <c r="AX581" s="12" t="s">
        <v>84</v>
      </c>
      <c r="AY581" s="149" t="s">
        <v>159</v>
      </c>
    </row>
    <row r="582" spans="2:65" s="1" customFormat="1" ht="14.4" customHeight="1">
      <c r="B582" s="132"/>
      <c r="C582" s="133" t="s">
        <v>1010</v>
      </c>
      <c r="D582" s="133" t="s">
        <v>161</v>
      </c>
      <c r="E582" s="134" t="s">
        <v>1011</v>
      </c>
      <c r="F582" s="135" t="s">
        <v>1012</v>
      </c>
      <c r="G582" s="136" t="s">
        <v>1013</v>
      </c>
      <c r="H582" s="179"/>
      <c r="I582" s="138"/>
      <c r="J582" s="139">
        <f>ROUND(I582*H582,2)</f>
        <v>0</v>
      </c>
      <c r="K582" s="140"/>
      <c r="L582" s="31"/>
      <c r="M582" s="141" t="s">
        <v>1</v>
      </c>
      <c r="N582" s="142" t="s">
        <v>41</v>
      </c>
      <c r="P582" s="143">
        <f>O582*H582</f>
        <v>0</v>
      </c>
      <c r="Q582" s="143">
        <v>0</v>
      </c>
      <c r="R582" s="143">
        <f>Q582*H582</f>
        <v>0</v>
      </c>
      <c r="S582" s="143">
        <v>0</v>
      </c>
      <c r="T582" s="144">
        <f>S582*H582</f>
        <v>0</v>
      </c>
      <c r="AR582" s="145" t="s">
        <v>237</v>
      </c>
      <c r="AT582" s="145" t="s">
        <v>161</v>
      </c>
      <c r="AU582" s="145" t="s">
        <v>86</v>
      </c>
      <c r="AY582" s="16" t="s">
        <v>159</v>
      </c>
      <c r="BE582" s="146">
        <f>IF(N582="základní",J582,0)</f>
        <v>0</v>
      </c>
      <c r="BF582" s="146">
        <f>IF(N582="snížená",J582,0)</f>
        <v>0</v>
      </c>
      <c r="BG582" s="146">
        <f>IF(N582="zákl. přenesená",J582,0)</f>
        <v>0</v>
      </c>
      <c r="BH582" s="146">
        <f>IF(N582="sníž. přenesená",J582,0)</f>
        <v>0</v>
      </c>
      <c r="BI582" s="146">
        <f>IF(N582="nulová",J582,0)</f>
        <v>0</v>
      </c>
      <c r="BJ582" s="16" t="s">
        <v>84</v>
      </c>
      <c r="BK582" s="146">
        <f>ROUND(I582*H582,2)</f>
        <v>0</v>
      </c>
      <c r="BL582" s="16" t="s">
        <v>237</v>
      </c>
      <c r="BM582" s="145" t="s">
        <v>1014</v>
      </c>
    </row>
    <row r="583" spans="2:65" s="11" customFormat="1" ht="22.8" customHeight="1">
      <c r="B583" s="120"/>
      <c r="D583" s="121" t="s">
        <v>75</v>
      </c>
      <c r="E583" s="130" t="s">
        <v>1015</v>
      </c>
      <c r="F583" s="130" t="s">
        <v>1016</v>
      </c>
      <c r="I583" s="123"/>
      <c r="J583" s="131">
        <f>BK583</f>
        <v>0</v>
      </c>
      <c r="L583" s="120"/>
      <c r="M583" s="125"/>
      <c r="P583" s="126">
        <f>SUM(P584:P596)</f>
        <v>0</v>
      </c>
      <c r="R583" s="126">
        <f>SUM(R584:R596)</f>
        <v>5.9425320000000004E-2</v>
      </c>
      <c r="T583" s="127">
        <f>SUM(T584:T596)</f>
        <v>0</v>
      </c>
      <c r="AR583" s="121" t="s">
        <v>86</v>
      </c>
      <c r="AT583" s="128" t="s">
        <v>75</v>
      </c>
      <c r="AU583" s="128" t="s">
        <v>84</v>
      </c>
      <c r="AY583" s="121" t="s">
        <v>159</v>
      </c>
      <c r="BK583" s="129">
        <f>SUM(BK584:BK596)</f>
        <v>0</v>
      </c>
    </row>
    <row r="584" spans="2:65" s="1" customFormat="1" ht="14.4" customHeight="1">
      <c r="B584" s="132"/>
      <c r="C584" s="133" t="s">
        <v>1017</v>
      </c>
      <c r="D584" s="133" t="s">
        <v>161</v>
      </c>
      <c r="E584" s="134" t="s">
        <v>1018</v>
      </c>
      <c r="F584" s="135" t="s">
        <v>1019</v>
      </c>
      <c r="G584" s="136" t="s">
        <v>164</v>
      </c>
      <c r="H584" s="137">
        <v>3.87</v>
      </c>
      <c r="I584" s="138"/>
      <c r="J584" s="139">
        <f>ROUND(I584*H584,2)</f>
        <v>0</v>
      </c>
      <c r="K584" s="140"/>
      <c r="L584" s="31"/>
      <c r="M584" s="141" t="s">
        <v>1</v>
      </c>
      <c r="N584" s="142" t="s">
        <v>41</v>
      </c>
      <c r="P584" s="143">
        <f>O584*H584</f>
        <v>0</v>
      </c>
      <c r="Q584" s="143">
        <v>0</v>
      </c>
      <c r="R584" s="143">
        <f>Q584*H584</f>
        <v>0</v>
      </c>
      <c r="S584" s="143">
        <v>0</v>
      </c>
      <c r="T584" s="144">
        <f>S584*H584</f>
        <v>0</v>
      </c>
      <c r="AR584" s="145" t="s">
        <v>237</v>
      </c>
      <c r="AT584" s="145" t="s">
        <v>161</v>
      </c>
      <c r="AU584" s="145" t="s">
        <v>86</v>
      </c>
      <c r="AY584" s="16" t="s">
        <v>159</v>
      </c>
      <c r="BE584" s="146">
        <f>IF(N584="základní",J584,0)</f>
        <v>0</v>
      </c>
      <c r="BF584" s="146">
        <f>IF(N584="snížená",J584,0)</f>
        <v>0</v>
      </c>
      <c r="BG584" s="146">
        <f>IF(N584="zákl. přenesená",J584,0)</f>
        <v>0</v>
      </c>
      <c r="BH584" s="146">
        <f>IF(N584="sníž. přenesená",J584,0)</f>
        <v>0</v>
      </c>
      <c r="BI584" s="146">
        <f>IF(N584="nulová",J584,0)</f>
        <v>0</v>
      </c>
      <c r="BJ584" s="16" t="s">
        <v>84</v>
      </c>
      <c r="BK584" s="146">
        <f>ROUND(I584*H584,2)</f>
        <v>0</v>
      </c>
      <c r="BL584" s="16" t="s">
        <v>237</v>
      </c>
      <c r="BM584" s="145" t="s">
        <v>1020</v>
      </c>
    </row>
    <row r="585" spans="2:65" s="12" customFormat="1" ht="10.199999999999999">
      <c r="B585" s="147"/>
      <c r="D585" s="148" t="s">
        <v>167</v>
      </c>
      <c r="E585" s="149" t="s">
        <v>1</v>
      </c>
      <c r="F585" s="150" t="s">
        <v>1021</v>
      </c>
      <c r="H585" s="151">
        <v>3.87</v>
      </c>
      <c r="I585" s="152"/>
      <c r="L585" s="147"/>
      <c r="M585" s="153"/>
      <c r="T585" s="154"/>
      <c r="AT585" s="149" t="s">
        <v>167</v>
      </c>
      <c r="AU585" s="149" t="s">
        <v>86</v>
      </c>
      <c r="AV585" s="12" t="s">
        <v>86</v>
      </c>
      <c r="AW585" s="12" t="s">
        <v>32</v>
      </c>
      <c r="AX585" s="12" t="s">
        <v>84</v>
      </c>
      <c r="AY585" s="149" t="s">
        <v>159</v>
      </c>
    </row>
    <row r="586" spans="2:65" s="1" customFormat="1" ht="22.2" customHeight="1">
      <c r="B586" s="132"/>
      <c r="C586" s="162" t="s">
        <v>1022</v>
      </c>
      <c r="D586" s="162" t="s">
        <v>261</v>
      </c>
      <c r="E586" s="163" t="s">
        <v>1023</v>
      </c>
      <c r="F586" s="164" t="s">
        <v>1024</v>
      </c>
      <c r="G586" s="165" t="s">
        <v>164</v>
      </c>
      <c r="H586" s="166">
        <v>4.4509999999999996</v>
      </c>
      <c r="I586" s="167"/>
      <c r="J586" s="168">
        <f>ROUND(I586*H586,2)</f>
        <v>0</v>
      </c>
      <c r="K586" s="169"/>
      <c r="L586" s="170"/>
      <c r="M586" s="171" t="s">
        <v>1</v>
      </c>
      <c r="N586" s="172" t="s">
        <v>41</v>
      </c>
      <c r="P586" s="143">
        <f>O586*H586</f>
        <v>0</v>
      </c>
      <c r="Q586" s="143">
        <v>4.0000000000000001E-3</v>
      </c>
      <c r="R586" s="143">
        <f>Q586*H586</f>
        <v>1.7804E-2</v>
      </c>
      <c r="S586" s="143">
        <v>0</v>
      </c>
      <c r="T586" s="144">
        <f>S586*H586</f>
        <v>0</v>
      </c>
      <c r="AR586" s="145" t="s">
        <v>324</v>
      </c>
      <c r="AT586" s="145" t="s">
        <v>261</v>
      </c>
      <c r="AU586" s="145" t="s">
        <v>86</v>
      </c>
      <c r="AY586" s="16" t="s">
        <v>159</v>
      </c>
      <c r="BE586" s="146">
        <f>IF(N586="základní",J586,0)</f>
        <v>0</v>
      </c>
      <c r="BF586" s="146">
        <f>IF(N586="snížená",J586,0)</f>
        <v>0</v>
      </c>
      <c r="BG586" s="146">
        <f>IF(N586="zákl. přenesená",J586,0)</f>
        <v>0</v>
      </c>
      <c r="BH586" s="146">
        <f>IF(N586="sníž. přenesená",J586,0)</f>
        <v>0</v>
      </c>
      <c r="BI586" s="146">
        <f>IF(N586="nulová",J586,0)</f>
        <v>0</v>
      </c>
      <c r="BJ586" s="16" t="s">
        <v>84</v>
      </c>
      <c r="BK586" s="146">
        <f>ROUND(I586*H586,2)</f>
        <v>0</v>
      </c>
      <c r="BL586" s="16" t="s">
        <v>237</v>
      </c>
      <c r="BM586" s="145" t="s">
        <v>1025</v>
      </c>
    </row>
    <row r="587" spans="2:65" s="12" customFormat="1" ht="10.199999999999999">
      <c r="B587" s="147"/>
      <c r="D587" s="148" t="s">
        <v>167</v>
      </c>
      <c r="F587" s="150" t="s">
        <v>1026</v>
      </c>
      <c r="H587" s="151">
        <v>4.4509999999999996</v>
      </c>
      <c r="I587" s="152"/>
      <c r="L587" s="147"/>
      <c r="M587" s="153"/>
      <c r="T587" s="154"/>
      <c r="AT587" s="149" t="s">
        <v>167</v>
      </c>
      <c r="AU587" s="149" t="s">
        <v>86</v>
      </c>
      <c r="AV587" s="12" t="s">
        <v>86</v>
      </c>
      <c r="AW587" s="12" t="s">
        <v>3</v>
      </c>
      <c r="AX587" s="12" t="s">
        <v>84</v>
      </c>
      <c r="AY587" s="149" t="s">
        <v>159</v>
      </c>
    </row>
    <row r="588" spans="2:65" s="1" customFormat="1" ht="19.8" customHeight="1">
      <c r="B588" s="132"/>
      <c r="C588" s="133" t="s">
        <v>1027</v>
      </c>
      <c r="D588" s="133" t="s">
        <v>161</v>
      </c>
      <c r="E588" s="134" t="s">
        <v>1028</v>
      </c>
      <c r="F588" s="135" t="s">
        <v>1029</v>
      </c>
      <c r="G588" s="136" t="s">
        <v>164</v>
      </c>
      <c r="H588" s="137">
        <v>12.22</v>
      </c>
      <c r="I588" s="138"/>
      <c r="J588" s="139">
        <f>ROUND(I588*H588,2)</f>
        <v>0</v>
      </c>
      <c r="K588" s="140"/>
      <c r="L588" s="31"/>
      <c r="M588" s="141" t="s">
        <v>1</v>
      </c>
      <c r="N588" s="142" t="s">
        <v>41</v>
      </c>
      <c r="P588" s="143">
        <f>O588*H588</f>
        <v>0</v>
      </c>
      <c r="Q588" s="143">
        <v>1.3999999999999999E-4</v>
      </c>
      <c r="R588" s="143">
        <f>Q588*H588</f>
        <v>1.7108E-3</v>
      </c>
      <c r="S588" s="143">
        <v>0</v>
      </c>
      <c r="T588" s="144">
        <f>S588*H588</f>
        <v>0</v>
      </c>
      <c r="AR588" s="145" t="s">
        <v>237</v>
      </c>
      <c r="AT588" s="145" t="s">
        <v>161</v>
      </c>
      <c r="AU588" s="145" t="s">
        <v>86</v>
      </c>
      <c r="AY588" s="16" t="s">
        <v>159</v>
      </c>
      <c r="BE588" s="146">
        <f>IF(N588="základní",J588,0)</f>
        <v>0</v>
      </c>
      <c r="BF588" s="146">
        <f>IF(N588="snížená",J588,0)</f>
        <v>0</v>
      </c>
      <c r="BG588" s="146">
        <f>IF(N588="zákl. přenesená",J588,0)</f>
        <v>0</v>
      </c>
      <c r="BH588" s="146">
        <f>IF(N588="sníž. přenesená",J588,0)</f>
        <v>0</v>
      </c>
      <c r="BI588" s="146">
        <f>IF(N588="nulová",J588,0)</f>
        <v>0</v>
      </c>
      <c r="BJ588" s="16" t="s">
        <v>84</v>
      </c>
      <c r="BK588" s="146">
        <f>ROUND(I588*H588,2)</f>
        <v>0</v>
      </c>
      <c r="BL588" s="16" t="s">
        <v>237</v>
      </c>
      <c r="BM588" s="145" t="s">
        <v>1030</v>
      </c>
    </row>
    <row r="589" spans="2:65" s="12" customFormat="1" ht="10.199999999999999">
      <c r="B589" s="147"/>
      <c r="D589" s="148" t="s">
        <v>167</v>
      </c>
      <c r="E589" s="149" t="s">
        <v>1</v>
      </c>
      <c r="F589" s="150" t="s">
        <v>1031</v>
      </c>
      <c r="H589" s="151">
        <v>12.22</v>
      </c>
      <c r="I589" s="152"/>
      <c r="L589" s="147"/>
      <c r="M589" s="153"/>
      <c r="T589" s="154"/>
      <c r="AT589" s="149" t="s">
        <v>167</v>
      </c>
      <c r="AU589" s="149" t="s">
        <v>86</v>
      </c>
      <c r="AV589" s="12" t="s">
        <v>86</v>
      </c>
      <c r="AW589" s="12" t="s">
        <v>32</v>
      </c>
      <c r="AX589" s="12" t="s">
        <v>84</v>
      </c>
      <c r="AY589" s="149" t="s">
        <v>159</v>
      </c>
    </row>
    <row r="590" spans="2:65" s="1" customFormat="1" ht="14.4" customHeight="1">
      <c r="B590" s="132"/>
      <c r="C590" s="162" t="s">
        <v>1032</v>
      </c>
      <c r="D590" s="162" t="s">
        <v>261</v>
      </c>
      <c r="E590" s="163" t="s">
        <v>1033</v>
      </c>
      <c r="F590" s="164" t="s">
        <v>1034</v>
      </c>
      <c r="G590" s="165" t="s">
        <v>164</v>
      </c>
      <c r="H590" s="166">
        <v>14.053000000000001</v>
      </c>
      <c r="I590" s="167"/>
      <c r="J590" s="168">
        <f>ROUND(I590*H590,2)</f>
        <v>0</v>
      </c>
      <c r="K590" s="169"/>
      <c r="L590" s="170"/>
      <c r="M590" s="171" t="s">
        <v>1</v>
      </c>
      <c r="N590" s="172" t="s">
        <v>41</v>
      </c>
      <c r="P590" s="143">
        <f>O590*H590</f>
        <v>0</v>
      </c>
      <c r="Q590" s="143">
        <v>2.5400000000000002E-3</v>
      </c>
      <c r="R590" s="143">
        <f>Q590*H590</f>
        <v>3.5694620000000003E-2</v>
      </c>
      <c r="S590" s="143">
        <v>0</v>
      </c>
      <c r="T590" s="144">
        <f>S590*H590</f>
        <v>0</v>
      </c>
      <c r="AR590" s="145" t="s">
        <v>324</v>
      </c>
      <c r="AT590" s="145" t="s">
        <v>261</v>
      </c>
      <c r="AU590" s="145" t="s">
        <v>86</v>
      </c>
      <c r="AY590" s="16" t="s">
        <v>159</v>
      </c>
      <c r="BE590" s="146">
        <f>IF(N590="základní",J590,0)</f>
        <v>0</v>
      </c>
      <c r="BF590" s="146">
        <f>IF(N590="snížená",J590,0)</f>
        <v>0</v>
      </c>
      <c r="BG590" s="146">
        <f>IF(N590="zákl. přenesená",J590,0)</f>
        <v>0</v>
      </c>
      <c r="BH590" s="146">
        <f>IF(N590="sníž. přenesená",J590,0)</f>
        <v>0</v>
      </c>
      <c r="BI590" s="146">
        <f>IF(N590="nulová",J590,0)</f>
        <v>0</v>
      </c>
      <c r="BJ590" s="16" t="s">
        <v>84</v>
      </c>
      <c r="BK590" s="146">
        <f>ROUND(I590*H590,2)</f>
        <v>0</v>
      </c>
      <c r="BL590" s="16" t="s">
        <v>237</v>
      </c>
      <c r="BM590" s="145" t="s">
        <v>1035</v>
      </c>
    </row>
    <row r="591" spans="2:65" s="12" customFormat="1" ht="10.199999999999999">
      <c r="B591" s="147"/>
      <c r="D591" s="148" t="s">
        <v>167</v>
      </c>
      <c r="F591" s="150" t="s">
        <v>1036</v>
      </c>
      <c r="H591" s="151">
        <v>14.053000000000001</v>
      </c>
      <c r="I591" s="152"/>
      <c r="L591" s="147"/>
      <c r="M591" s="153"/>
      <c r="T591" s="154"/>
      <c r="AT591" s="149" t="s">
        <v>167</v>
      </c>
      <c r="AU591" s="149" t="s">
        <v>86</v>
      </c>
      <c r="AV591" s="12" t="s">
        <v>86</v>
      </c>
      <c r="AW591" s="12" t="s">
        <v>3</v>
      </c>
      <c r="AX591" s="12" t="s">
        <v>84</v>
      </c>
      <c r="AY591" s="149" t="s">
        <v>159</v>
      </c>
    </row>
    <row r="592" spans="2:65" s="1" customFormat="1" ht="14.4" customHeight="1">
      <c r="B592" s="132"/>
      <c r="C592" s="133" t="s">
        <v>1037</v>
      </c>
      <c r="D592" s="133" t="s">
        <v>161</v>
      </c>
      <c r="E592" s="134" t="s">
        <v>1038</v>
      </c>
      <c r="F592" s="135" t="s">
        <v>1039</v>
      </c>
      <c r="G592" s="136" t="s">
        <v>164</v>
      </c>
      <c r="H592" s="137">
        <v>12.22</v>
      </c>
      <c r="I592" s="138"/>
      <c r="J592" s="139">
        <f>ROUND(I592*H592,2)</f>
        <v>0</v>
      </c>
      <c r="K592" s="140"/>
      <c r="L592" s="31"/>
      <c r="M592" s="141" t="s">
        <v>1</v>
      </c>
      <c r="N592" s="142" t="s">
        <v>41</v>
      </c>
      <c r="P592" s="143">
        <f>O592*H592</f>
        <v>0</v>
      </c>
      <c r="Q592" s="143">
        <v>0</v>
      </c>
      <c r="R592" s="143">
        <f>Q592*H592</f>
        <v>0</v>
      </c>
      <c r="S592" s="143">
        <v>0</v>
      </c>
      <c r="T592" s="144">
        <f>S592*H592</f>
        <v>0</v>
      </c>
      <c r="AR592" s="145" t="s">
        <v>237</v>
      </c>
      <c r="AT592" s="145" t="s">
        <v>161</v>
      </c>
      <c r="AU592" s="145" t="s">
        <v>86</v>
      </c>
      <c r="AY592" s="16" t="s">
        <v>159</v>
      </c>
      <c r="BE592" s="146">
        <f>IF(N592="základní",J592,0)</f>
        <v>0</v>
      </c>
      <c r="BF592" s="146">
        <f>IF(N592="snížená",J592,0)</f>
        <v>0</v>
      </c>
      <c r="BG592" s="146">
        <f>IF(N592="zákl. přenesená",J592,0)</f>
        <v>0</v>
      </c>
      <c r="BH592" s="146">
        <f>IF(N592="sníž. přenesená",J592,0)</f>
        <v>0</v>
      </c>
      <c r="BI592" s="146">
        <f>IF(N592="nulová",J592,0)</f>
        <v>0</v>
      </c>
      <c r="BJ592" s="16" t="s">
        <v>84</v>
      </c>
      <c r="BK592" s="146">
        <f>ROUND(I592*H592,2)</f>
        <v>0</v>
      </c>
      <c r="BL592" s="16" t="s">
        <v>237</v>
      </c>
      <c r="BM592" s="145" t="s">
        <v>1040</v>
      </c>
    </row>
    <row r="593" spans="2:65" s="12" customFormat="1" ht="10.199999999999999">
      <c r="B593" s="147"/>
      <c r="D593" s="148" t="s">
        <v>167</v>
      </c>
      <c r="E593" s="149" t="s">
        <v>1</v>
      </c>
      <c r="F593" s="150" t="s">
        <v>1031</v>
      </c>
      <c r="H593" s="151">
        <v>12.22</v>
      </c>
      <c r="I593" s="152"/>
      <c r="L593" s="147"/>
      <c r="M593" s="153"/>
      <c r="T593" s="154"/>
      <c r="AT593" s="149" t="s">
        <v>167</v>
      </c>
      <c r="AU593" s="149" t="s">
        <v>86</v>
      </c>
      <c r="AV593" s="12" t="s">
        <v>86</v>
      </c>
      <c r="AW593" s="12" t="s">
        <v>32</v>
      </c>
      <c r="AX593" s="12" t="s">
        <v>84</v>
      </c>
      <c r="AY593" s="149" t="s">
        <v>159</v>
      </c>
    </row>
    <row r="594" spans="2:65" s="1" customFormat="1" ht="14.4" customHeight="1">
      <c r="B594" s="132"/>
      <c r="C594" s="162" t="s">
        <v>1041</v>
      </c>
      <c r="D594" s="162" t="s">
        <v>261</v>
      </c>
      <c r="E594" s="163" t="s">
        <v>1042</v>
      </c>
      <c r="F594" s="164" t="s">
        <v>1043</v>
      </c>
      <c r="G594" s="165" t="s">
        <v>164</v>
      </c>
      <c r="H594" s="166">
        <v>14.053000000000001</v>
      </c>
      <c r="I594" s="167"/>
      <c r="J594" s="168">
        <f>ROUND(I594*H594,2)</f>
        <v>0</v>
      </c>
      <c r="K594" s="169"/>
      <c r="L594" s="170"/>
      <c r="M594" s="171" t="s">
        <v>1</v>
      </c>
      <c r="N594" s="172" t="s">
        <v>41</v>
      </c>
      <c r="P594" s="143">
        <f>O594*H594</f>
        <v>0</v>
      </c>
      <c r="Q594" s="143">
        <v>2.9999999999999997E-4</v>
      </c>
      <c r="R594" s="143">
        <f>Q594*H594</f>
        <v>4.2158999999999999E-3</v>
      </c>
      <c r="S594" s="143">
        <v>0</v>
      </c>
      <c r="T594" s="144">
        <f>S594*H594</f>
        <v>0</v>
      </c>
      <c r="AR594" s="145" t="s">
        <v>324</v>
      </c>
      <c r="AT594" s="145" t="s">
        <v>261</v>
      </c>
      <c r="AU594" s="145" t="s">
        <v>86</v>
      </c>
      <c r="AY594" s="16" t="s">
        <v>159</v>
      </c>
      <c r="BE594" s="146">
        <f>IF(N594="základní",J594,0)</f>
        <v>0</v>
      </c>
      <c r="BF594" s="146">
        <f>IF(N594="snížená",J594,0)</f>
        <v>0</v>
      </c>
      <c r="BG594" s="146">
        <f>IF(N594="zákl. přenesená",J594,0)</f>
        <v>0</v>
      </c>
      <c r="BH594" s="146">
        <f>IF(N594="sníž. přenesená",J594,0)</f>
        <v>0</v>
      </c>
      <c r="BI594" s="146">
        <f>IF(N594="nulová",J594,0)</f>
        <v>0</v>
      </c>
      <c r="BJ594" s="16" t="s">
        <v>84</v>
      </c>
      <c r="BK594" s="146">
        <f>ROUND(I594*H594,2)</f>
        <v>0</v>
      </c>
      <c r="BL594" s="16" t="s">
        <v>237</v>
      </c>
      <c r="BM594" s="145" t="s">
        <v>1044</v>
      </c>
    </row>
    <row r="595" spans="2:65" s="12" customFormat="1" ht="10.199999999999999">
      <c r="B595" s="147"/>
      <c r="D595" s="148" t="s">
        <v>167</v>
      </c>
      <c r="F595" s="150" t="s">
        <v>1036</v>
      </c>
      <c r="H595" s="151">
        <v>14.053000000000001</v>
      </c>
      <c r="I595" s="152"/>
      <c r="L595" s="147"/>
      <c r="M595" s="153"/>
      <c r="T595" s="154"/>
      <c r="AT595" s="149" t="s">
        <v>167</v>
      </c>
      <c r="AU595" s="149" t="s">
        <v>86</v>
      </c>
      <c r="AV595" s="12" t="s">
        <v>86</v>
      </c>
      <c r="AW595" s="12" t="s">
        <v>3</v>
      </c>
      <c r="AX595" s="12" t="s">
        <v>84</v>
      </c>
      <c r="AY595" s="149" t="s">
        <v>159</v>
      </c>
    </row>
    <row r="596" spans="2:65" s="1" customFormat="1" ht="14.4" customHeight="1">
      <c r="B596" s="132"/>
      <c r="C596" s="133" t="s">
        <v>1045</v>
      </c>
      <c r="D596" s="133" t="s">
        <v>161</v>
      </c>
      <c r="E596" s="134" t="s">
        <v>1046</v>
      </c>
      <c r="F596" s="135" t="s">
        <v>1047</v>
      </c>
      <c r="G596" s="136" t="s">
        <v>1013</v>
      </c>
      <c r="H596" s="179"/>
      <c r="I596" s="138"/>
      <c r="J596" s="139">
        <f>ROUND(I596*H596,2)</f>
        <v>0</v>
      </c>
      <c r="K596" s="140"/>
      <c r="L596" s="31"/>
      <c r="M596" s="141" t="s">
        <v>1</v>
      </c>
      <c r="N596" s="142" t="s">
        <v>41</v>
      </c>
      <c r="P596" s="143">
        <f>O596*H596</f>
        <v>0</v>
      </c>
      <c r="Q596" s="143">
        <v>0</v>
      </c>
      <c r="R596" s="143">
        <f>Q596*H596</f>
        <v>0</v>
      </c>
      <c r="S596" s="143">
        <v>0</v>
      </c>
      <c r="T596" s="144">
        <f>S596*H596</f>
        <v>0</v>
      </c>
      <c r="AR596" s="145" t="s">
        <v>237</v>
      </c>
      <c r="AT596" s="145" t="s">
        <v>161</v>
      </c>
      <c r="AU596" s="145" t="s">
        <v>86</v>
      </c>
      <c r="AY596" s="16" t="s">
        <v>159</v>
      </c>
      <c r="BE596" s="146">
        <f>IF(N596="základní",J596,0)</f>
        <v>0</v>
      </c>
      <c r="BF596" s="146">
        <f>IF(N596="snížená",J596,0)</f>
        <v>0</v>
      </c>
      <c r="BG596" s="146">
        <f>IF(N596="zákl. přenesená",J596,0)</f>
        <v>0</v>
      </c>
      <c r="BH596" s="146">
        <f>IF(N596="sníž. přenesená",J596,0)</f>
        <v>0</v>
      </c>
      <c r="BI596" s="146">
        <f>IF(N596="nulová",J596,0)</f>
        <v>0</v>
      </c>
      <c r="BJ596" s="16" t="s">
        <v>84</v>
      </c>
      <c r="BK596" s="146">
        <f>ROUND(I596*H596,2)</f>
        <v>0</v>
      </c>
      <c r="BL596" s="16" t="s">
        <v>237</v>
      </c>
      <c r="BM596" s="145" t="s">
        <v>1048</v>
      </c>
    </row>
    <row r="597" spans="2:65" s="11" customFormat="1" ht="22.8" customHeight="1">
      <c r="B597" s="120"/>
      <c r="D597" s="121" t="s">
        <v>75</v>
      </c>
      <c r="E597" s="130" t="s">
        <v>1049</v>
      </c>
      <c r="F597" s="130" t="s">
        <v>1050</v>
      </c>
      <c r="I597" s="123"/>
      <c r="J597" s="131">
        <f>BK597</f>
        <v>0</v>
      </c>
      <c r="L597" s="120"/>
      <c r="M597" s="125"/>
      <c r="P597" s="126">
        <f>SUM(P598:P615)</f>
        <v>0</v>
      </c>
      <c r="R597" s="126">
        <f>SUM(R598:R615)</f>
        <v>0.32806959999999996</v>
      </c>
      <c r="T597" s="127">
        <f>SUM(T598:T615)</f>
        <v>0</v>
      </c>
      <c r="AR597" s="121" t="s">
        <v>86</v>
      </c>
      <c r="AT597" s="128" t="s">
        <v>75</v>
      </c>
      <c r="AU597" s="128" t="s">
        <v>84</v>
      </c>
      <c r="AY597" s="121" t="s">
        <v>159</v>
      </c>
      <c r="BK597" s="129">
        <f>SUM(BK598:BK615)</f>
        <v>0</v>
      </c>
    </row>
    <row r="598" spans="2:65" s="1" customFormat="1" ht="14.4" customHeight="1">
      <c r="B598" s="132"/>
      <c r="C598" s="133" t="s">
        <v>1051</v>
      </c>
      <c r="D598" s="133" t="s">
        <v>161</v>
      </c>
      <c r="E598" s="134" t="s">
        <v>1052</v>
      </c>
      <c r="F598" s="135" t="s">
        <v>1053</v>
      </c>
      <c r="G598" s="136" t="s">
        <v>164</v>
      </c>
      <c r="H598" s="137">
        <v>15.6</v>
      </c>
      <c r="I598" s="138"/>
      <c r="J598" s="139">
        <f>ROUND(I598*H598,2)</f>
        <v>0</v>
      </c>
      <c r="K598" s="140"/>
      <c r="L598" s="31"/>
      <c r="M598" s="141" t="s">
        <v>1</v>
      </c>
      <c r="N598" s="142" t="s">
        <v>41</v>
      </c>
      <c r="P598" s="143">
        <f>O598*H598</f>
        <v>0</v>
      </c>
      <c r="Q598" s="143">
        <v>0</v>
      </c>
      <c r="R598" s="143">
        <f>Q598*H598</f>
        <v>0</v>
      </c>
      <c r="S598" s="143">
        <v>0</v>
      </c>
      <c r="T598" s="144">
        <f>S598*H598</f>
        <v>0</v>
      </c>
      <c r="AR598" s="145" t="s">
        <v>237</v>
      </c>
      <c r="AT598" s="145" t="s">
        <v>161</v>
      </c>
      <c r="AU598" s="145" t="s">
        <v>86</v>
      </c>
      <c r="AY598" s="16" t="s">
        <v>159</v>
      </c>
      <c r="BE598" s="146">
        <f>IF(N598="základní",J598,0)</f>
        <v>0</v>
      </c>
      <c r="BF598" s="146">
        <f>IF(N598="snížená",J598,0)</f>
        <v>0</v>
      </c>
      <c r="BG598" s="146">
        <f>IF(N598="zákl. přenesená",J598,0)</f>
        <v>0</v>
      </c>
      <c r="BH598" s="146">
        <f>IF(N598="sníž. přenesená",J598,0)</f>
        <v>0</v>
      </c>
      <c r="BI598" s="146">
        <f>IF(N598="nulová",J598,0)</f>
        <v>0</v>
      </c>
      <c r="BJ598" s="16" t="s">
        <v>84</v>
      </c>
      <c r="BK598" s="146">
        <f>ROUND(I598*H598,2)</f>
        <v>0</v>
      </c>
      <c r="BL598" s="16" t="s">
        <v>237</v>
      </c>
      <c r="BM598" s="145" t="s">
        <v>1054</v>
      </c>
    </row>
    <row r="599" spans="2:65" s="12" customFormat="1" ht="10.199999999999999">
      <c r="B599" s="147"/>
      <c r="D599" s="148" t="s">
        <v>167</v>
      </c>
      <c r="E599" s="149" t="s">
        <v>1</v>
      </c>
      <c r="F599" s="150" t="s">
        <v>471</v>
      </c>
      <c r="H599" s="151">
        <v>15.6</v>
      </c>
      <c r="I599" s="152"/>
      <c r="L599" s="147"/>
      <c r="M599" s="153"/>
      <c r="T599" s="154"/>
      <c r="AT599" s="149" t="s">
        <v>167</v>
      </c>
      <c r="AU599" s="149" t="s">
        <v>86</v>
      </c>
      <c r="AV599" s="12" t="s">
        <v>86</v>
      </c>
      <c r="AW599" s="12" t="s">
        <v>32</v>
      </c>
      <c r="AX599" s="12" t="s">
        <v>84</v>
      </c>
      <c r="AY599" s="149" t="s">
        <v>159</v>
      </c>
    </row>
    <row r="600" spans="2:65" s="1" customFormat="1" ht="14.4" customHeight="1">
      <c r="B600" s="132"/>
      <c r="C600" s="162" t="s">
        <v>1055</v>
      </c>
      <c r="D600" s="162" t="s">
        <v>261</v>
      </c>
      <c r="E600" s="163" t="s">
        <v>1056</v>
      </c>
      <c r="F600" s="164" t="s">
        <v>1057</v>
      </c>
      <c r="G600" s="165" t="s">
        <v>164</v>
      </c>
      <c r="H600" s="166">
        <v>16.38</v>
      </c>
      <c r="I600" s="167"/>
      <c r="J600" s="168">
        <f>ROUND(I600*H600,2)</f>
        <v>0</v>
      </c>
      <c r="K600" s="169"/>
      <c r="L600" s="170"/>
      <c r="M600" s="171" t="s">
        <v>1</v>
      </c>
      <c r="N600" s="172" t="s">
        <v>41</v>
      </c>
      <c r="P600" s="143">
        <f>O600*H600</f>
        <v>0</v>
      </c>
      <c r="Q600" s="143">
        <v>2.5000000000000001E-3</v>
      </c>
      <c r="R600" s="143">
        <f>Q600*H600</f>
        <v>4.095E-2</v>
      </c>
      <c r="S600" s="143">
        <v>0</v>
      </c>
      <c r="T600" s="144">
        <f>S600*H600</f>
        <v>0</v>
      </c>
      <c r="AR600" s="145" t="s">
        <v>324</v>
      </c>
      <c r="AT600" s="145" t="s">
        <v>261</v>
      </c>
      <c r="AU600" s="145" t="s">
        <v>86</v>
      </c>
      <c r="AY600" s="16" t="s">
        <v>159</v>
      </c>
      <c r="BE600" s="146">
        <f>IF(N600="základní",J600,0)</f>
        <v>0</v>
      </c>
      <c r="BF600" s="146">
        <f>IF(N600="snížená",J600,0)</f>
        <v>0</v>
      </c>
      <c r="BG600" s="146">
        <f>IF(N600="zákl. přenesená",J600,0)</f>
        <v>0</v>
      </c>
      <c r="BH600" s="146">
        <f>IF(N600="sníž. přenesená",J600,0)</f>
        <v>0</v>
      </c>
      <c r="BI600" s="146">
        <f>IF(N600="nulová",J600,0)</f>
        <v>0</v>
      </c>
      <c r="BJ600" s="16" t="s">
        <v>84</v>
      </c>
      <c r="BK600" s="146">
        <f>ROUND(I600*H600,2)</f>
        <v>0</v>
      </c>
      <c r="BL600" s="16" t="s">
        <v>237</v>
      </c>
      <c r="BM600" s="145" t="s">
        <v>1058</v>
      </c>
    </row>
    <row r="601" spans="2:65" s="12" customFormat="1" ht="10.199999999999999">
      <c r="B601" s="147"/>
      <c r="D601" s="148" t="s">
        <v>167</v>
      </c>
      <c r="F601" s="150" t="s">
        <v>1059</v>
      </c>
      <c r="H601" s="151">
        <v>16.38</v>
      </c>
      <c r="I601" s="152"/>
      <c r="L601" s="147"/>
      <c r="M601" s="153"/>
      <c r="T601" s="154"/>
      <c r="AT601" s="149" t="s">
        <v>167</v>
      </c>
      <c r="AU601" s="149" t="s">
        <v>86</v>
      </c>
      <c r="AV601" s="12" t="s">
        <v>86</v>
      </c>
      <c r="AW601" s="12" t="s">
        <v>3</v>
      </c>
      <c r="AX601" s="12" t="s">
        <v>84</v>
      </c>
      <c r="AY601" s="149" t="s">
        <v>159</v>
      </c>
    </row>
    <row r="602" spans="2:65" s="1" customFormat="1" ht="14.4" customHeight="1">
      <c r="B602" s="132"/>
      <c r="C602" s="133" t="s">
        <v>1060</v>
      </c>
      <c r="D602" s="133" t="s">
        <v>161</v>
      </c>
      <c r="E602" s="134" t="s">
        <v>1061</v>
      </c>
      <c r="F602" s="135" t="s">
        <v>1062</v>
      </c>
      <c r="G602" s="136" t="s">
        <v>164</v>
      </c>
      <c r="H602" s="137">
        <v>24.15</v>
      </c>
      <c r="I602" s="138"/>
      <c r="J602" s="139">
        <f>ROUND(I602*H602,2)</f>
        <v>0</v>
      </c>
      <c r="K602" s="140"/>
      <c r="L602" s="31"/>
      <c r="M602" s="141" t="s">
        <v>1</v>
      </c>
      <c r="N602" s="142" t="s">
        <v>41</v>
      </c>
      <c r="P602" s="143">
        <f>O602*H602</f>
        <v>0</v>
      </c>
      <c r="Q602" s="143">
        <v>6.0000000000000001E-3</v>
      </c>
      <c r="R602" s="143">
        <f>Q602*H602</f>
        <v>0.1449</v>
      </c>
      <c r="S602" s="143">
        <v>0</v>
      </c>
      <c r="T602" s="144">
        <f>S602*H602</f>
        <v>0</v>
      </c>
      <c r="AR602" s="145" t="s">
        <v>237</v>
      </c>
      <c r="AT602" s="145" t="s">
        <v>161</v>
      </c>
      <c r="AU602" s="145" t="s">
        <v>86</v>
      </c>
      <c r="AY602" s="16" t="s">
        <v>159</v>
      </c>
      <c r="BE602" s="146">
        <f>IF(N602="základní",J602,0)</f>
        <v>0</v>
      </c>
      <c r="BF602" s="146">
        <f>IF(N602="snížená",J602,0)</f>
        <v>0</v>
      </c>
      <c r="BG602" s="146">
        <f>IF(N602="zákl. přenesená",J602,0)</f>
        <v>0</v>
      </c>
      <c r="BH602" s="146">
        <f>IF(N602="sníž. přenesená",J602,0)</f>
        <v>0</v>
      </c>
      <c r="BI602" s="146">
        <f>IF(N602="nulová",J602,0)</f>
        <v>0</v>
      </c>
      <c r="BJ602" s="16" t="s">
        <v>84</v>
      </c>
      <c r="BK602" s="146">
        <f>ROUND(I602*H602,2)</f>
        <v>0</v>
      </c>
      <c r="BL602" s="16" t="s">
        <v>237</v>
      </c>
      <c r="BM602" s="145" t="s">
        <v>1063</v>
      </c>
    </row>
    <row r="603" spans="2:65" s="12" customFormat="1" ht="10.199999999999999">
      <c r="B603" s="147"/>
      <c r="D603" s="148" t="s">
        <v>167</v>
      </c>
      <c r="E603" s="149" t="s">
        <v>1</v>
      </c>
      <c r="F603" s="150" t="s">
        <v>973</v>
      </c>
      <c r="H603" s="151">
        <v>24.15</v>
      </c>
      <c r="I603" s="152"/>
      <c r="L603" s="147"/>
      <c r="M603" s="153"/>
      <c r="T603" s="154"/>
      <c r="AT603" s="149" t="s">
        <v>167</v>
      </c>
      <c r="AU603" s="149" t="s">
        <v>86</v>
      </c>
      <c r="AV603" s="12" t="s">
        <v>86</v>
      </c>
      <c r="AW603" s="12" t="s">
        <v>32</v>
      </c>
      <c r="AX603" s="12" t="s">
        <v>84</v>
      </c>
      <c r="AY603" s="149" t="s">
        <v>159</v>
      </c>
    </row>
    <row r="604" spans="2:65" s="1" customFormat="1" ht="14.4" customHeight="1">
      <c r="B604" s="132"/>
      <c r="C604" s="162" t="s">
        <v>1064</v>
      </c>
      <c r="D604" s="162" t="s">
        <v>261</v>
      </c>
      <c r="E604" s="163" t="s">
        <v>1065</v>
      </c>
      <c r="F604" s="164" t="s">
        <v>1066</v>
      </c>
      <c r="G604" s="165" t="s">
        <v>164</v>
      </c>
      <c r="H604" s="166">
        <v>24.632999999999999</v>
      </c>
      <c r="I604" s="167"/>
      <c r="J604" s="168">
        <f>ROUND(I604*H604,2)</f>
        <v>0</v>
      </c>
      <c r="K604" s="169"/>
      <c r="L604" s="170"/>
      <c r="M604" s="171" t="s">
        <v>1</v>
      </c>
      <c r="N604" s="172" t="s">
        <v>41</v>
      </c>
      <c r="P604" s="143">
        <f>O604*H604</f>
        <v>0</v>
      </c>
      <c r="Q604" s="143">
        <v>4.7999999999999996E-3</v>
      </c>
      <c r="R604" s="143">
        <f>Q604*H604</f>
        <v>0.11823839999999998</v>
      </c>
      <c r="S604" s="143">
        <v>0</v>
      </c>
      <c r="T604" s="144">
        <f>S604*H604</f>
        <v>0</v>
      </c>
      <c r="AR604" s="145" t="s">
        <v>324</v>
      </c>
      <c r="AT604" s="145" t="s">
        <v>261</v>
      </c>
      <c r="AU604" s="145" t="s">
        <v>86</v>
      </c>
      <c r="AY604" s="16" t="s">
        <v>159</v>
      </c>
      <c r="BE604" s="146">
        <f>IF(N604="základní",J604,0)</f>
        <v>0</v>
      </c>
      <c r="BF604" s="146">
        <f>IF(N604="snížená",J604,0)</f>
        <v>0</v>
      </c>
      <c r="BG604" s="146">
        <f>IF(N604="zákl. přenesená",J604,0)</f>
        <v>0</v>
      </c>
      <c r="BH604" s="146">
        <f>IF(N604="sníž. přenesená",J604,0)</f>
        <v>0</v>
      </c>
      <c r="BI604" s="146">
        <f>IF(N604="nulová",J604,0)</f>
        <v>0</v>
      </c>
      <c r="BJ604" s="16" t="s">
        <v>84</v>
      </c>
      <c r="BK604" s="146">
        <f>ROUND(I604*H604,2)</f>
        <v>0</v>
      </c>
      <c r="BL604" s="16" t="s">
        <v>237</v>
      </c>
      <c r="BM604" s="145" t="s">
        <v>1067</v>
      </c>
    </row>
    <row r="605" spans="2:65" s="12" customFormat="1" ht="10.199999999999999">
      <c r="B605" s="147"/>
      <c r="D605" s="148" t="s">
        <v>167</v>
      </c>
      <c r="F605" s="150" t="s">
        <v>1068</v>
      </c>
      <c r="H605" s="151">
        <v>24.632999999999999</v>
      </c>
      <c r="I605" s="152"/>
      <c r="L605" s="147"/>
      <c r="M605" s="153"/>
      <c r="T605" s="154"/>
      <c r="AT605" s="149" t="s">
        <v>167</v>
      </c>
      <c r="AU605" s="149" t="s">
        <v>86</v>
      </c>
      <c r="AV605" s="12" t="s">
        <v>86</v>
      </c>
      <c r="AW605" s="12" t="s">
        <v>3</v>
      </c>
      <c r="AX605" s="12" t="s">
        <v>84</v>
      </c>
      <c r="AY605" s="149" t="s">
        <v>159</v>
      </c>
    </row>
    <row r="606" spans="2:65" s="1" customFormat="1" ht="14.4" customHeight="1">
      <c r="B606" s="132"/>
      <c r="C606" s="133" t="s">
        <v>1069</v>
      </c>
      <c r="D606" s="133" t="s">
        <v>161</v>
      </c>
      <c r="E606" s="134" t="s">
        <v>1070</v>
      </c>
      <c r="F606" s="135" t="s">
        <v>1071</v>
      </c>
      <c r="G606" s="136" t="s">
        <v>164</v>
      </c>
      <c r="H606" s="137">
        <v>3.87</v>
      </c>
      <c r="I606" s="138"/>
      <c r="J606" s="139">
        <f>ROUND(I606*H606,2)</f>
        <v>0</v>
      </c>
      <c r="K606" s="140"/>
      <c r="L606" s="31"/>
      <c r="M606" s="141" t="s">
        <v>1</v>
      </c>
      <c r="N606" s="142" t="s">
        <v>41</v>
      </c>
      <c r="P606" s="143">
        <f>O606*H606</f>
        <v>0</v>
      </c>
      <c r="Q606" s="143">
        <v>1.16E-3</v>
      </c>
      <c r="R606" s="143">
        <f>Q606*H606</f>
        <v>4.4892000000000005E-3</v>
      </c>
      <c r="S606" s="143">
        <v>0</v>
      </c>
      <c r="T606" s="144">
        <f>S606*H606</f>
        <v>0</v>
      </c>
      <c r="AR606" s="145" t="s">
        <v>237</v>
      </c>
      <c r="AT606" s="145" t="s">
        <v>161</v>
      </c>
      <c r="AU606" s="145" t="s">
        <v>86</v>
      </c>
      <c r="AY606" s="16" t="s">
        <v>159</v>
      </c>
      <c r="BE606" s="146">
        <f>IF(N606="základní",J606,0)</f>
        <v>0</v>
      </c>
      <c r="BF606" s="146">
        <f>IF(N606="snížená",J606,0)</f>
        <v>0</v>
      </c>
      <c r="BG606" s="146">
        <f>IF(N606="zákl. přenesená",J606,0)</f>
        <v>0</v>
      </c>
      <c r="BH606" s="146">
        <f>IF(N606="sníž. přenesená",J606,0)</f>
        <v>0</v>
      </c>
      <c r="BI606" s="146">
        <f>IF(N606="nulová",J606,0)</f>
        <v>0</v>
      </c>
      <c r="BJ606" s="16" t="s">
        <v>84</v>
      </c>
      <c r="BK606" s="146">
        <f>ROUND(I606*H606,2)</f>
        <v>0</v>
      </c>
      <c r="BL606" s="16" t="s">
        <v>237</v>
      </c>
      <c r="BM606" s="145" t="s">
        <v>1072</v>
      </c>
    </row>
    <row r="607" spans="2:65" s="12" customFormat="1" ht="10.199999999999999">
      <c r="B607" s="147"/>
      <c r="D607" s="148" t="s">
        <v>167</v>
      </c>
      <c r="E607" s="149" t="s">
        <v>1</v>
      </c>
      <c r="F607" s="150" t="s">
        <v>1021</v>
      </c>
      <c r="H607" s="151">
        <v>3.87</v>
      </c>
      <c r="I607" s="152"/>
      <c r="L607" s="147"/>
      <c r="M607" s="153"/>
      <c r="T607" s="154"/>
      <c r="AT607" s="149" t="s">
        <v>167</v>
      </c>
      <c r="AU607" s="149" t="s">
        <v>86</v>
      </c>
      <c r="AV607" s="12" t="s">
        <v>86</v>
      </c>
      <c r="AW607" s="12" t="s">
        <v>32</v>
      </c>
      <c r="AX607" s="12" t="s">
        <v>84</v>
      </c>
      <c r="AY607" s="149" t="s">
        <v>159</v>
      </c>
    </row>
    <row r="608" spans="2:65" s="1" customFormat="1" ht="14.4" customHeight="1">
      <c r="B608" s="132"/>
      <c r="C608" s="162" t="s">
        <v>1073</v>
      </c>
      <c r="D608" s="162" t="s">
        <v>261</v>
      </c>
      <c r="E608" s="163" t="s">
        <v>1074</v>
      </c>
      <c r="F608" s="164" t="s">
        <v>1075</v>
      </c>
      <c r="G608" s="165" t="s">
        <v>164</v>
      </c>
      <c r="H608" s="166">
        <v>4.0640000000000001</v>
      </c>
      <c r="I608" s="167"/>
      <c r="J608" s="168">
        <f>ROUND(I608*H608,2)</f>
        <v>0</v>
      </c>
      <c r="K608" s="169"/>
      <c r="L608" s="170"/>
      <c r="M608" s="171" t="s">
        <v>1</v>
      </c>
      <c r="N608" s="172" t="s">
        <v>41</v>
      </c>
      <c r="P608" s="143">
        <f>O608*H608</f>
        <v>0</v>
      </c>
      <c r="Q608" s="143">
        <v>3.0000000000000001E-3</v>
      </c>
      <c r="R608" s="143">
        <f>Q608*H608</f>
        <v>1.2192E-2</v>
      </c>
      <c r="S608" s="143">
        <v>0</v>
      </c>
      <c r="T608" s="144">
        <f>S608*H608</f>
        <v>0</v>
      </c>
      <c r="AR608" s="145" t="s">
        <v>324</v>
      </c>
      <c r="AT608" s="145" t="s">
        <v>261</v>
      </c>
      <c r="AU608" s="145" t="s">
        <v>86</v>
      </c>
      <c r="AY608" s="16" t="s">
        <v>159</v>
      </c>
      <c r="BE608" s="146">
        <f>IF(N608="základní",J608,0)</f>
        <v>0</v>
      </c>
      <c r="BF608" s="146">
        <f>IF(N608="snížená",J608,0)</f>
        <v>0</v>
      </c>
      <c r="BG608" s="146">
        <f>IF(N608="zákl. přenesená",J608,0)</f>
        <v>0</v>
      </c>
      <c r="BH608" s="146">
        <f>IF(N608="sníž. přenesená",J608,0)</f>
        <v>0</v>
      </c>
      <c r="BI608" s="146">
        <f>IF(N608="nulová",J608,0)</f>
        <v>0</v>
      </c>
      <c r="BJ608" s="16" t="s">
        <v>84</v>
      </c>
      <c r="BK608" s="146">
        <f>ROUND(I608*H608,2)</f>
        <v>0</v>
      </c>
      <c r="BL608" s="16" t="s">
        <v>237</v>
      </c>
      <c r="BM608" s="145" t="s">
        <v>1076</v>
      </c>
    </row>
    <row r="609" spans="2:65" s="12" customFormat="1" ht="10.199999999999999">
      <c r="B609" s="147"/>
      <c r="D609" s="148" t="s">
        <v>167</v>
      </c>
      <c r="F609" s="150" t="s">
        <v>1077</v>
      </c>
      <c r="H609" s="151">
        <v>4.0640000000000001</v>
      </c>
      <c r="I609" s="152"/>
      <c r="L609" s="147"/>
      <c r="M609" s="153"/>
      <c r="T609" s="154"/>
      <c r="AT609" s="149" t="s">
        <v>167</v>
      </c>
      <c r="AU609" s="149" t="s">
        <v>86</v>
      </c>
      <c r="AV609" s="12" t="s">
        <v>86</v>
      </c>
      <c r="AW609" s="12" t="s">
        <v>3</v>
      </c>
      <c r="AX609" s="12" t="s">
        <v>84</v>
      </c>
      <c r="AY609" s="149" t="s">
        <v>159</v>
      </c>
    </row>
    <row r="610" spans="2:65" s="1" customFormat="1" ht="14.4" customHeight="1">
      <c r="B610" s="132"/>
      <c r="C610" s="133" t="s">
        <v>1078</v>
      </c>
      <c r="D610" s="133" t="s">
        <v>161</v>
      </c>
      <c r="E610" s="134" t="s">
        <v>1079</v>
      </c>
      <c r="F610" s="135" t="s">
        <v>1080</v>
      </c>
      <c r="G610" s="136" t="s">
        <v>164</v>
      </c>
      <c r="H610" s="137">
        <v>3.87</v>
      </c>
      <c r="I610" s="138"/>
      <c r="J610" s="139">
        <f>ROUND(I610*H610,2)</f>
        <v>0</v>
      </c>
      <c r="K610" s="140"/>
      <c r="L610" s="31"/>
      <c r="M610" s="141" t="s">
        <v>1</v>
      </c>
      <c r="N610" s="142" t="s">
        <v>41</v>
      </c>
      <c r="P610" s="143">
        <f>O610*H610</f>
        <v>0</v>
      </c>
      <c r="Q610" s="143">
        <v>0</v>
      </c>
      <c r="R610" s="143">
        <f>Q610*H610</f>
        <v>0</v>
      </c>
      <c r="S610" s="143">
        <v>0</v>
      </c>
      <c r="T610" s="144">
        <f>S610*H610</f>
        <v>0</v>
      </c>
      <c r="AR610" s="145" t="s">
        <v>237</v>
      </c>
      <c r="AT610" s="145" t="s">
        <v>161</v>
      </c>
      <c r="AU610" s="145" t="s">
        <v>86</v>
      </c>
      <c r="AY610" s="16" t="s">
        <v>159</v>
      </c>
      <c r="BE610" s="146">
        <f>IF(N610="základní",J610,0)</f>
        <v>0</v>
      </c>
      <c r="BF610" s="146">
        <f>IF(N610="snížená",J610,0)</f>
        <v>0</v>
      </c>
      <c r="BG610" s="146">
        <f>IF(N610="zákl. přenesená",J610,0)</f>
        <v>0</v>
      </c>
      <c r="BH610" s="146">
        <f>IF(N610="sníž. přenesená",J610,0)</f>
        <v>0</v>
      </c>
      <c r="BI610" s="146">
        <f>IF(N610="nulová",J610,0)</f>
        <v>0</v>
      </c>
      <c r="BJ610" s="16" t="s">
        <v>84</v>
      </c>
      <c r="BK610" s="146">
        <f>ROUND(I610*H610,2)</f>
        <v>0</v>
      </c>
      <c r="BL610" s="16" t="s">
        <v>237</v>
      </c>
      <c r="BM610" s="145" t="s">
        <v>1081</v>
      </c>
    </row>
    <row r="611" spans="2:65" s="12" customFormat="1" ht="10.199999999999999">
      <c r="B611" s="147"/>
      <c r="D611" s="148" t="s">
        <v>167</v>
      </c>
      <c r="E611" s="149" t="s">
        <v>1</v>
      </c>
      <c r="F611" s="150" t="s">
        <v>1021</v>
      </c>
      <c r="H611" s="151">
        <v>3.87</v>
      </c>
      <c r="I611" s="152"/>
      <c r="L611" s="147"/>
      <c r="M611" s="153"/>
      <c r="T611" s="154"/>
      <c r="AT611" s="149" t="s">
        <v>167</v>
      </c>
      <c r="AU611" s="149" t="s">
        <v>86</v>
      </c>
      <c r="AV611" s="12" t="s">
        <v>86</v>
      </c>
      <c r="AW611" s="12" t="s">
        <v>32</v>
      </c>
      <c r="AX611" s="12" t="s">
        <v>84</v>
      </c>
      <c r="AY611" s="149" t="s">
        <v>159</v>
      </c>
    </row>
    <row r="612" spans="2:65" s="1" customFormat="1" ht="14.4" customHeight="1">
      <c r="B612" s="132"/>
      <c r="C612" s="162" t="s">
        <v>1082</v>
      </c>
      <c r="D612" s="162" t="s">
        <v>261</v>
      </c>
      <c r="E612" s="163" t="s">
        <v>1083</v>
      </c>
      <c r="F612" s="164" t="s">
        <v>1084</v>
      </c>
      <c r="G612" s="165" t="s">
        <v>196</v>
      </c>
      <c r="H612" s="166">
        <v>0.36499999999999999</v>
      </c>
      <c r="I612" s="167"/>
      <c r="J612" s="168">
        <f>ROUND(I612*H612,2)</f>
        <v>0</v>
      </c>
      <c r="K612" s="169"/>
      <c r="L612" s="170"/>
      <c r="M612" s="171" t="s">
        <v>1</v>
      </c>
      <c r="N612" s="172" t="s">
        <v>41</v>
      </c>
      <c r="P612" s="143">
        <f>O612*H612</f>
        <v>0</v>
      </c>
      <c r="Q612" s="143">
        <v>0.02</v>
      </c>
      <c r="R612" s="143">
        <f>Q612*H612</f>
        <v>7.3000000000000001E-3</v>
      </c>
      <c r="S612" s="143">
        <v>0</v>
      </c>
      <c r="T612" s="144">
        <f>S612*H612</f>
        <v>0</v>
      </c>
      <c r="AR612" s="145" t="s">
        <v>324</v>
      </c>
      <c r="AT612" s="145" t="s">
        <v>261</v>
      </c>
      <c r="AU612" s="145" t="s">
        <v>86</v>
      </c>
      <c r="AY612" s="16" t="s">
        <v>159</v>
      </c>
      <c r="BE612" s="146">
        <f>IF(N612="základní",J612,0)</f>
        <v>0</v>
      </c>
      <c r="BF612" s="146">
        <f>IF(N612="snížená",J612,0)</f>
        <v>0</v>
      </c>
      <c r="BG612" s="146">
        <f>IF(N612="zákl. přenesená",J612,0)</f>
        <v>0</v>
      </c>
      <c r="BH612" s="146">
        <f>IF(N612="sníž. přenesená",J612,0)</f>
        <v>0</v>
      </c>
      <c r="BI612" s="146">
        <f>IF(N612="nulová",J612,0)</f>
        <v>0</v>
      </c>
      <c r="BJ612" s="16" t="s">
        <v>84</v>
      </c>
      <c r="BK612" s="146">
        <f>ROUND(I612*H612,2)</f>
        <v>0</v>
      </c>
      <c r="BL612" s="16" t="s">
        <v>237</v>
      </c>
      <c r="BM612" s="145" t="s">
        <v>1085</v>
      </c>
    </row>
    <row r="613" spans="2:65" s="12" customFormat="1" ht="10.199999999999999">
      <c r="B613" s="147"/>
      <c r="D613" s="148" t="s">
        <v>167</v>
      </c>
      <c r="E613" s="149" t="s">
        <v>1</v>
      </c>
      <c r="F613" s="150" t="s">
        <v>1086</v>
      </c>
      <c r="H613" s="151">
        <v>0.34799999999999998</v>
      </c>
      <c r="I613" s="152"/>
      <c r="L613" s="147"/>
      <c r="M613" s="153"/>
      <c r="T613" s="154"/>
      <c r="AT613" s="149" t="s">
        <v>167</v>
      </c>
      <c r="AU613" s="149" t="s">
        <v>86</v>
      </c>
      <c r="AV613" s="12" t="s">
        <v>86</v>
      </c>
      <c r="AW613" s="12" t="s">
        <v>32</v>
      </c>
      <c r="AX613" s="12" t="s">
        <v>84</v>
      </c>
      <c r="AY613" s="149" t="s">
        <v>159</v>
      </c>
    </row>
    <row r="614" spans="2:65" s="12" customFormat="1" ht="10.199999999999999">
      <c r="B614" s="147"/>
      <c r="D614" s="148" t="s">
        <v>167</v>
      </c>
      <c r="F614" s="150" t="s">
        <v>1087</v>
      </c>
      <c r="H614" s="151">
        <v>0.36499999999999999</v>
      </c>
      <c r="I614" s="152"/>
      <c r="L614" s="147"/>
      <c r="M614" s="153"/>
      <c r="T614" s="154"/>
      <c r="AT614" s="149" t="s">
        <v>167</v>
      </c>
      <c r="AU614" s="149" t="s">
        <v>86</v>
      </c>
      <c r="AV614" s="12" t="s">
        <v>86</v>
      </c>
      <c r="AW614" s="12" t="s">
        <v>3</v>
      </c>
      <c r="AX614" s="12" t="s">
        <v>84</v>
      </c>
      <c r="AY614" s="149" t="s">
        <v>159</v>
      </c>
    </row>
    <row r="615" spans="2:65" s="1" customFormat="1" ht="14.4" customHeight="1">
      <c r="B615" s="132"/>
      <c r="C615" s="133" t="s">
        <v>1088</v>
      </c>
      <c r="D615" s="133" t="s">
        <v>161</v>
      </c>
      <c r="E615" s="134" t="s">
        <v>1089</v>
      </c>
      <c r="F615" s="135" t="s">
        <v>1090</v>
      </c>
      <c r="G615" s="136" t="s">
        <v>1013</v>
      </c>
      <c r="H615" s="179"/>
      <c r="I615" s="138"/>
      <c r="J615" s="139">
        <f>ROUND(I615*H615,2)</f>
        <v>0</v>
      </c>
      <c r="K615" s="140"/>
      <c r="L615" s="31"/>
      <c r="M615" s="141" t="s">
        <v>1</v>
      </c>
      <c r="N615" s="142" t="s">
        <v>41</v>
      </c>
      <c r="P615" s="143">
        <f>O615*H615</f>
        <v>0</v>
      </c>
      <c r="Q615" s="143">
        <v>0</v>
      </c>
      <c r="R615" s="143">
        <f>Q615*H615</f>
        <v>0</v>
      </c>
      <c r="S615" s="143">
        <v>0</v>
      </c>
      <c r="T615" s="144">
        <f>S615*H615</f>
        <v>0</v>
      </c>
      <c r="AR615" s="145" t="s">
        <v>237</v>
      </c>
      <c r="AT615" s="145" t="s">
        <v>161</v>
      </c>
      <c r="AU615" s="145" t="s">
        <v>86</v>
      </c>
      <c r="AY615" s="16" t="s">
        <v>159</v>
      </c>
      <c r="BE615" s="146">
        <f>IF(N615="základní",J615,0)</f>
        <v>0</v>
      </c>
      <c r="BF615" s="146">
        <f>IF(N615="snížená",J615,0)</f>
        <v>0</v>
      </c>
      <c r="BG615" s="146">
        <f>IF(N615="zákl. přenesená",J615,0)</f>
        <v>0</v>
      </c>
      <c r="BH615" s="146">
        <f>IF(N615="sníž. přenesená",J615,0)</f>
        <v>0</v>
      </c>
      <c r="BI615" s="146">
        <f>IF(N615="nulová",J615,0)</f>
        <v>0</v>
      </c>
      <c r="BJ615" s="16" t="s">
        <v>84</v>
      </c>
      <c r="BK615" s="146">
        <f>ROUND(I615*H615,2)</f>
        <v>0</v>
      </c>
      <c r="BL615" s="16" t="s">
        <v>237</v>
      </c>
      <c r="BM615" s="145" t="s">
        <v>1091</v>
      </c>
    </row>
    <row r="616" spans="2:65" s="11" customFormat="1" ht="22.8" customHeight="1">
      <c r="B616" s="120"/>
      <c r="D616" s="121" t="s">
        <v>75</v>
      </c>
      <c r="E616" s="130" t="s">
        <v>1092</v>
      </c>
      <c r="F616" s="130" t="s">
        <v>1093</v>
      </c>
      <c r="I616" s="123"/>
      <c r="J616" s="131">
        <f>BK616</f>
        <v>0</v>
      </c>
      <c r="L616" s="120"/>
      <c r="M616" s="125"/>
      <c r="P616" s="126">
        <f>SUM(P617:P620)</f>
        <v>0</v>
      </c>
      <c r="R616" s="126">
        <f>SUM(R617:R620)</f>
        <v>0</v>
      </c>
      <c r="T616" s="127">
        <f>SUM(T617:T620)</f>
        <v>2.102E-2</v>
      </c>
      <c r="AR616" s="121" t="s">
        <v>86</v>
      </c>
      <c r="AT616" s="128" t="s">
        <v>75</v>
      </c>
      <c r="AU616" s="128" t="s">
        <v>84</v>
      </c>
      <c r="AY616" s="121" t="s">
        <v>159</v>
      </c>
      <c r="BK616" s="129">
        <f>SUM(BK617:BK620)</f>
        <v>0</v>
      </c>
    </row>
    <row r="617" spans="2:65" s="1" customFormat="1" ht="14.4" customHeight="1">
      <c r="B617" s="132"/>
      <c r="C617" s="133" t="s">
        <v>1094</v>
      </c>
      <c r="D617" s="133" t="s">
        <v>161</v>
      </c>
      <c r="E617" s="134" t="s">
        <v>1095</v>
      </c>
      <c r="F617" s="135" t="s">
        <v>1096</v>
      </c>
      <c r="G617" s="136" t="s">
        <v>1097</v>
      </c>
      <c r="H617" s="137">
        <v>1</v>
      </c>
      <c r="I617" s="138"/>
      <c r="J617" s="139">
        <f>ROUND(I617*H617,2)</f>
        <v>0</v>
      </c>
      <c r="K617" s="140"/>
      <c r="L617" s="31"/>
      <c r="M617" s="141" t="s">
        <v>1</v>
      </c>
      <c r="N617" s="142" t="s">
        <v>41</v>
      </c>
      <c r="P617" s="143">
        <f>O617*H617</f>
        <v>0</v>
      </c>
      <c r="Q617" s="143">
        <v>0</v>
      </c>
      <c r="R617" s="143">
        <f>Q617*H617</f>
        <v>0</v>
      </c>
      <c r="S617" s="143">
        <v>1.9460000000000002E-2</v>
      </c>
      <c r="T617" s="144">
        <f>S617*H617</f>
        <v>1.9460000000000002E-2</v>
      </c>
      <c r="AR617" s="145" t="s">
        <v>237</v>
      </c>
      <c r="AT617" s="145" t="s">
        <v>161</v>
      </c>
      <c r="AU617" s="145" t="s">
        <v>86</v>
      </c>
      <c r="AY617" s="16" t="s">
        <v>159</v>
      </c>
      <c r="BE617" s="146">
        <f>IF(N617="základní",J617,0)</f>
        <v>0</v>
      </c>
      <c r="BF617" s="146">
        <f>IF(N617="snížená",J617,0)</f>
        <v>0</v>
      </c>
      <c r="BG617" s="146">
        <f>IF(N617="zákl. přenesená",J617,0)</f>
        <v>0</v>
      </c>
      <c r="BH617" s="146">
        <f>IF(N617="sníž. přenesená",J617,0)</f>
        <v>0</v>
      </c>
      <c r="BI617" s="146">
        <f>IF(N617="nulová",J617,0)</f>
        <v>0</v>
      </c>
      <c r="BJ617" s="16" t="s">
        <v>84</v>
      </c>
      <c r="BK617" s="146">
        <f>ROUND(I617*H617,2)</f>
        <v>0</v>
      </c>
      <c r="BL617" s="16" t="s">
        <v>237</v>
      </c>
      <c r="BM617" s="145" t="s">
        <v>1098</v>
      </c>
    </row>
    <row r="618" spans="2:65" s="12" customFormat="1" ht="10.199999999999999">
      <c r="B618" s="147"/>
      <c r="D618" s="148" t="s">
        <v>167</v>
      </c>
      <c r="E618" s="149" t="s">
        <v>1</v>
      </c>
      <c r="F618" s="150" t="s">
        <v>411</v>
      </c>
      <c r="H618" s="151">
        <v>1</v>
      </c>
      <c r="I618" s="152"/>
      <c r="L618" s="147"/>
      <c r="M618" s="153"/>
      <c r="T618" s="154"/>
      <c r="AT618" s="149" t="s">
        <v>167</v>
      </c>
      <c r="AU618" s="149" t="s">
        <v>86</v>
      </c>
      <c r="AV618" s="12" t="s">
        <v>86</v>
      </c>
      <c r="AW618" s="12" t="s">
        <v>32</v>
      </c>
      <c r="AX618" s="12" t="s">
        <v>84</v>
      </c>
      <c r="AY618" s="149" t="s">
        <v>159</v>
      </c>
    </row>
    <row r="619" spans="2:65" s="1" customFormat="1" ht="14.4" customHeight="1">
      <c r="B619" s="132"/>
      <c r="C619" s="133" t="s">
        <v>1099</v>
      </c>
      <c r="D619" s="133" t="s">
        <v>161</v>
      </c>
      <c r="E619" s="134" t="s">
        <v>1100</v>
      </c>
      <c r="F619" s="135" t="s">
        <v>1101</v>
      </c>
      <c r="G619" s="136" t="s">
        <v>1097</v>
      </c>
      <c r="H619" s="137">
        <v>1</v>
      </c>
      <c r="I619" s="138"/>
      <c r="J619" s="139">
        <f>ROUND(I619*H619,2)</f>
        <v>0</v>
      </c>
      <c r="K619" s="140"/>
      <c r="L619" s="31"/>
      <c r="M619" s="141" t="s">
        <v>1</v>
      </c>
      <c r="N619" s="142" t="s">
        <v>41</v>
      </c>
      <c r="P619" s="143">
        <f>O619*H619</f>
        <v>0</v>
      </c>
      <c r="Q619" s="143">
        <v>0</v>
      </c>
      <c r="R619" s="143">
        <f>Q619*H619</f>
        <v>0</v>
      </c>
      <c r="S619" s="143">
        <v>1.56E-3</v>
      </c>
      <c r="T619" s="144">
        <f>S619*H619</f>
        <v>1.56E-3</v>
      </c>
      <c r="AR619" s="145" t="s">
        <v>237</v>
      </c>
      <c r="AT619" s="145" t="s">
        <v>161</v>
      </c>
      <c r="AU619" s="145" t="s">
        <v>86</v>
      </c>
      <c r="AY619" s="16" t="s">
        <v>159</v>
      </c>
      <c r="BE619" s="146">
        <f>IF(N619="základní",J619,0)</f>
        <v>0</v>
      </c>
      <c r="BF619" s="146">
        <f>IF(N619="snížená",J619,0)</f>
        <v>0</v>
      </c>
      <c r="BG619" s="146">
        <f>IF(N619="zákl. přenesená",J619,0)</f>
        <v>0</v>
      </c>
      <c r="BH619" s="146">
        <f>IF(N619="sníž. přenesená",J619,0)</f>
        <v>0</v>
      </c>
      <c r="BI619" s="146">
        <f>IF(N619="nulová",J619,0)</f>
        <v>0</v>
      </c>
      <c r="BJ619" s="16" t="s">
        <v>84</v>
      </c>
      <c r="BK619" s="146">
        <f>ROUND(I619*H619,2)</f>
        <v>0</v>
      </c>
      <c r="BL619" s="16" t="s">
        <v>237</v>
      </c>
      <c r="BM619" s="145" t="s">
        <v>1102</v>
      </c>
    </row>
    <row r="620" spans="2:65" s="12" customFormat="1" ht="10.199999999999999">
      <c r="B620" s="147"/>
      <c r="D620" s="148" t="s">
        <v>167</v>
      </c>
      <c r="E620" s="149" t="s">
        <v>1</v>
      </c>
      <c r="F620" s="150" t="s">
        <v>411</v>
      </c>
      <c r="H620" s="151">
        <v>1</v>
      </c>
      <c r="I620" s="152"/>
      <c r="L620" s="147"/>
      <c r="M620" s="153"/>
      <c r="T620" s="154"/>
      <c r="AT620" s="149" t="s">
        <v>167</v>
      </c>
      <c r="AU620" s="149" t="s">
        <v>86</v>
      </c>
      <c r="AV620" s="12" t="s">
        <v>86</v>
      </c>
      <c r="AW620" s="12" t="s">
        <v>32</v>
      </c>
      <c r="AX620" s="12" t="s">
        <v>84</v>
      </c>
      <c r="AY620" s="149" t="s">
        <v>159</v>
      </c>
    </row>
    <row r="621" spans="2:65" s="11" customFormat="1" ht="22.8" customHeight="1">
      <c r="B621" s="120"/>
      <c r="D621" s="121" t="s">
        <v>75</v>
      </c>
      <c r="E621" s="130" t="s">
        <v>1103</v>
      </c>
      <c r="F621" s="130" t="s">
        <v>1104</v>
      </c>
      <c r="I621" s="123"/>
      <c r="J621" s="131">
        <f>BK621</f>
        <v>0</v>
      </c>
      <c r="L621" s="120"/>
      <c r="M621" s="125"/>
      <c r="P621" s="126">
        <f>SUM(P622:P626)</f>
        <v>0</v>
      </c>
      <c r="R621" s="126">
        <f>SUM(R622:R626)</f>
        <v>0.13671619999999998</v>
      </c>
      <c r="T621" s="127">
        <f>SUM(T622:T626)</f>
        <v>0</v>
      </c>
      <c r="AR621" s="121" t="s">
        <v>86</v>
      </c>
      <c r="AT621" s="128" t="s">
        <v>75</v>
      </c>
      <c r="AU621" s="128" t="s">
        <v>84</v>
      </c>
      <c r="AY621" s="121" t="s">
        <v>159</v>
      </c>
      <c r="BK621" s="129">
        <f>SUM(BK622:BK626)</f>
        <v>0</v>
      </c>
    </row>
    <row r="622" spans="2:65" s="1" customFormat="1" ht="14.4" customHeight="1">
      <c r="B622" s="132"/>
      <c r="C622" s="133" t="s">
        <v>1105</v>
      </c>
      <c r="D622" s="133" t="s">
        <v>161</v>
      </c>
      <c r="E622" s="134" t="s">
        <v>1106</v>
      </c>
      <c r="F622" s="135" t="s">
        <v>1107</v>
      </c>
      <c r="G622" s="136" t="s">
        <v>164</v>
      </c>
      <c r="H622" s="137">
        <v>8.35</v>
      </c>
      <c r="I622" s="138"/>
      <c r="J622" s="139">
        <f>ROUND(I622*H622,2)</f>
        <v>0</v>
      </c>
      <c r="K622" s="140"/>
      <c r="L622" s="31"/>
      <c r="M622" s="141" t="s">
        <v>1</v>
      </c>
      <c r="N622" s="142" t="s">
        <v>41</v>
      </c>
      <c r="P622" s="143">
        <f>O622*H622</f>
        <v>0</v>
      </c>
      <c r="Q622" s="143">
        <v>1.5789999999999998E-2</v>
      </c>
      <c r="R622" s="143">
        <f>Q622*H622</f>
        <v>0.13184649999999998</v>
      </c>
      <c r="S622" s="143">
        <v>0</v>
      </c>
      <c r="T622" s="144">
        <f>S622*H622</f>
        <v>0</v>
      </c>
      <c r="AR622" s="145" t="s">
        <v>237</v>
      </c>
      <c r="AT622" s="145" t="s">
        <v>161</v>
      </c>
      <c r="AU622" s="145" t="s">
        <v>86</v>
      </c>
      <c r="AY622" s="16" t="s">
        <v>159</v>
      </c>
      <c r="BE622" s="146">
        <f>IF(N622="základní",J622,0)</f>
        <v>0</v>
      </c>
      <c r="BF622" s="146">
        <f>IF(N622="snížená",J622,0)</f>
        <v>0</v>
      </c>
      <c r="BG622" s="146">
        <f>IF(N622="zákl. přenesená",J622,0)</f>
        <v>0</v>
      </c>
      <c r="BH622" s="146">
        <f>IF(N622="sníž. přenesená",J622,0)</f>
        <v>0</v>
      </c>
      <c r="BI622" s="146">
        <f>IF(N622="nulová",J622,0)</f>
        <v>0</v>
      </c>
      <c r="BJ622" s="16" t="s">
        <v>84</v>
      </c>
      <c r="BK622" s="146">
        <f>ROUND(I622*H622,2)</f>
        <v>0</v>
      </c>
      <c r="BL622" s="16" t="s">
        <v>237</v>
      </c>
      <c r="BM622" s="145" t="s">
        <v>1108</v>
      </c>
    </row>
    <row r="623" spans="2:65" s="12" customFormat="1" ht="10.199999999999999">
      <c r="B623" s="147"/>
      <c r="D623" s="148" t="s">
        <v>167</v>
      </c>
      <c r="E623" s="149" t="s">
        <v>1</v>
      </c>
      <c r="F623" s="150" t="s">
        <v>1109</v>
      </c>
      <c r="H623" s="151">
        <v>8.35</v>
      </c>
      <c r="I623" s="152"/>
      <c r="L623" s="147"/>
      <c r="M623" s="153"/>
      <c r="T623" s="154"/>
      <c r="AT623" s="149" t="s">
        <v>167</v>
      </c>
      <c r="AU623" s="149" t="s">
        <v>86</v>
      </c>
      <c r="AV623" s="12" t="s">
        <v>86</v>
      </c>
      <c r="AW623" s="12" t="s">
        <v>32</v>
      </c>
      <c r="AX623" s="12" t="s">
        <v>84</v>
      </c>
      <c r="AY623" s="149" t="s">
        <v>159</v>
      </c>
    </row>
    <row r="624" spans="2:65" s="1" customFormat="1" ht="14.4" customHeight="1">
      <c r="B624" s="132"/>
      <c r="C624" s="133" t="s">
        <v>1110</v>
      </c>
      <c r="D624" s="133" t="s">
        <v>161</v>
      </c>
      <c r="E624" s="134" t="s">
        <v>1111</v>
      </c>
      <c r="F624" s="135" t="s">
        <v>1112</v>
      </c>
      <c r="G624" s="136" t="s">
        <v>196</v>
      </c>
      <c r="H624" s="137">
        <v>0.20899999999999999</v>
      </c>
      <c r="I624" s="138"/>
      <c r="J624" s="139">
        <f>ROUND(I624*H624,2)</f>
        <v>0</v>
      </c>
      <c r="K624" s="140"/>
      <c r="L624" s="31"/>
      <c r="M624" s="141" t="s">
        <v>1</v>
      </c>
      <c r="N624" s="142" t="s">
        <v>41</v>
      </c>
      <c r="P624" s="143">
        <f>O624*H624</f>
        <v>0</v>
      </c>
      <c r="Q624" s="143">
        <v>2.3300000000000001E-2</v>
      </c>
      <c r="R624" s="143">
        <f>Q624*H624</f>
        <v>4.8697000000000002E-3</v>
      </c>
      <c r="S624" s="143">
        <v>0</v>
      </c>
      <c r="T624" s="144">
        <f>S624*H624</f>
        <v>0</v>
      </c>
      <c r="AR624" s="145" t="s">
        <v>237</v>
      </c>
      <c r="AT624" s="145" t="s">
        <v>161</v>
      </c>
      <c r="AU624" s="145" t="s">
        <v>86</v>
      </c>
      <c r="AY624" s="16" t="s">
        <v>159</v>
      </c>
      <c r="BE624" s="146">
        <f>IF(N624="základní",J624,0)</f>
        <v>0</v>
      </c>
      <c r="BF624" s="146">
        <f>IF(N624="snížená",J624,0)</f>
        <v>0</v>
      </c>
      <c r="BG624" s="146">
        <f>IF(N624="zákl. přenesená",J624,0)</f>
        <v>0</v>
      </c>
      <c r="BH624" s="146">
        <f>IF(N624="sníž. přenesená",J624,0)</f>
        <v>0</v>
      </c>
      <c r="BI624" s="146">
        <f>IF(N624="nulová",J624,0)</f>
        <v>0</v>
      </c>
      <c r="BJ624" s="16" t="s">
        <v>84</v>
      </c>
      <c r="BK624" s="146">
        <f>ROUND(I624*H624,2)</f>
        <v>0</v>
      </c>
      <c r="BL624" s="16" t="s">
        <v>237</v>
      </c>
      <c r="BM624" s="145" t="s">
        <v>1113</v>
      </c>
    </row>
    <row r="625" spans="2:65" s="12" customFormat="1" ht="10.199999999999999">
      <c r="B625" s="147"/>
      <c r="D625" s="148" t="s">
        <v>167</v>
      </c>
      <c r="E625" s="149" t="s">
        <v>1</v>
      </c>
      <c r="F625" s="150" t="s">
        <v>1114</v>
      </c>
      <c r="H625" s="151">
        <v>0.20899999999999999</v>
      </c>
      <c r="I625" s="152"/>
      <c r="L625" s="147"/>
      <c r="M625" s="153"/>
      <c r="T625" s="154"/>
      <c r="AT625" s="149" t="s">
        <v>167</v>
      </c>
      <c r="AU625" s="149" t="s">
        <v>86</v>
      </c>
      <c r="AV625" s="12" t="s">
        <v>86</v>
      </c>
      <c r="AW625" s="12" t="s">
        <v>32</v>
      </c>
      <c r="AX625" s="12" t="s">
        <v>84</v>
      </c>
      <c r="AY625" s="149" t="s">
        <v>159</v>
      </c>
    </row>
    <row r="626" spans="2:65" s="1" customFormat="1" ht="14.4" customHeight="1">
      <c r="B626" s="132"/>
      <c r="C626" s="133" t="s">
        <v>1115</v>
      </c>
      <c r="D626" s="133" t="s">
        <v>161</v>
      </c>
      <c r="E626" s="134" t="s">
        <v>1116</v>
      </c>
      <c r="F626" s="135" t="s">
        <v>1117</v>
      </c>
      <c r="G626" s="136" t="s">
        <v>1013</v>
      </c>
      <c r="H626" s="179"/>
      <c r="I626" s="138"/>
      <c r="J626" s="139">
        <f>ROUND(I626*H626,2)</f>
        <v>0</v>
      </c>
      <c r="K626" s="140"/>
      <c r="L626" s="31"/>
      <c r="M626" s="141" t="s">
        <v>1</v>
      </c>
      <c r="N626" s="142" t="s">
        <v>41</v>
      </c>
      <c r="P626" s="143">
        <f>O626*H626</f>
        <v>0</v>
      </c>
      <c r="Q626" s="143">
        <v>0</v>
      </c>
      <c r="R626" s="143">
        <f>Q626*H626</f>
        <v>0</v>
      </c>
      <c r="S626" s="143">
        <v>0</v>
      </c>
      <c r="T626" s="144">
        <f>S626*H626</f>
        <v>0</v>
      </c>
      <c r="AR626" s="145" t="s">
        <v>237</v>
      </c>
      <c r="AT626" s="145" t="s">
        <v>161</v>
      </c>
      <c r="AU626" s="145" t="s">
        <v>86</v>
      </c>
      <c r="AY626" s="16" t="s">
        <v>159</v>
      </c>
      <c r="BE626" s="146">
        <f>IF(N626="základní",J626,0)</f>
        <v>0</v>
      </c>
      <c r="BF626" s="146">
        <f>IF(N626="snížená",J626,0)</f>
        <v>0</v>
      </c>
      <c r="BG626" s="146">
        <f>IF(N626="zákl. přenesená",J626,0)</f>
        <v>0</v>
      </c>
      <c r="BH626" s="146">
        <f>IF(N626="sníž. přenesená",J626,0)</f>
        <v>0</v>
      </c>
      <c r="BI626" s="146">
        <f>IF(N626="nulová",J626,0)</f>
        <v>0</v>
      </c>
      <c r="BJ626" s="16" t="s">
        <v>84</v>
      </c>
      <c r="BK626" s="146">
        <f>ROUND(I626*H626,2)</f>
        <v>0</v>
      </c>
      <c r="BL626" s="16" t="s">
        <v>237</v>
      </c>
      <c r="BM626" s="145" t="s">
        <v>1118</v>
      </c>
    </row>
    <row r="627" spans="2:65" s="11" customFormat="1" ht="22.8" customHeight="1">
      <c r="B627" s="120"/>
      <c r="D627" s="121" t="s">
        <v>75</v>
      </c>
      <c r="E627" s="130" t="s">
        <v>1119</v>
      </c>
      <c r="F627" s="130" t="s">
        <v>1120</v>
      </c>
      <c r="I627" s="123"/>
      <c r="J627" s="131">
        <f>BK627</f>
        <v>0</v>
      </c>
      <c r="L627" s="120"/>
      <c r="M627" s="125"/>
      <c r="P627" s="126">
        <f>SUM(P628:P657)</f>
        <v>0</v>
      </c>
      <c r="R627" s="126">
        <f>SUM(R628:R657)</f>
        <v>18.213528440000001</v>
      </c>
      <c r="T627" s="127">
        <f>SUM(T628:T657)</f>
        <v>0</v>
      </c>
      <c r="AR627" s="121" t="s">
        <v>86</v>
      </c>
      <c r="AT627" s="128" t="s">
        <v>75</v>
      </c>
      <c r="AU627" s="128" t="s">
        <v>84</v>
      </c>
      <c r="AY627" s="121" t="s">
        <v>159</v>
      </c>
      <c r="BK627" s="129">
        <f>SUM(BK628:BK657)</f>
        <v>0</v>
      </c>
    </row>
    <row r="628" spans="2:65" s="1" customFormat="1" ht="14.4" customHeight="1">
      <c r="B628" s="132"/>
      <c r="C628" s="133" t="s">
        <v>1121</v>
      </c>
      <c r="D628" s="133" t="s">
        <v>161</v>
      </c>
      <c r="E628" s="134" t="s">
        <v>1122</v>
      </c>
      <c r="F628" s="135" t="s">
        <v>1123</v>
      </c>
      <c r="G628" s="136" t="s">
        <v>164</v>
      </c>
      <c r="H628" s="137">
        <v>20.18</v>
      </c>
      <c r="I628" s="138"/>
      <c r="J628" s="139">
        <f>ROUND(I628*H628,2)</f>
        <v>0</v>
      </c>
      <c r="K628" s="140"/>
      <c r="L628" s="31"/>
      <c r="M628" s="141" t="s">
        <v>1</v>
      </c>
      <c r="N628" s="142" t="s">
        <v>41</v>
      </c>
      <c r="P628" s="143">
        <f>O628*H628</f>
        <v>0</v>
      </c>
      <c r="Q628" s="143">
        <v>5.1330000000000001E-2</v>
      </c>
      <c r="R628" s="143">
        <f>Q628*H628</f>
        <v>1.0358394</v>
      </c>
      <c r="S628" s="143">
        <v>0</v>
      </c>
      <c r="T628" s="144">
        <f>S628*H628</f>
        <v>0</v>
      </c>
      <c r="AR628" s="145" t="s">
        <v>237</v>
      </c>
      <c r="AT628" s="145" t="s">
        <v>161</v>
      </c>
      <c r="AU628" s="145" t="s">
        <v>86</v>
      </c>
      <c r="AY628" s="16" t="s">
        <v>159</v>
      </c>
      <c r="BE628" s="146">
        <f>IF(N628="základní",J628,0)</f>
        <v>0</v>
      </c>
      <c r="BF628" s="146">
        <f>IF(N628="snížená",J628,0)</f>
        <v>0</v>
      </c>
      <c r="BG628" s="146">
        <f>IF(N628="zákl. přenesená",J628,0)</f>
        <v>0</v>
      </c>
      <c r="BH628" s="146">
        <f>IF(N628="sníž. přenesená",J628,0)</f>
        <v>0</v>
      </c>
      <c r="BI628" s="146">
        <f>IF(N628="nulová",J628,0)</f>
        <v>0</v>
      </c>
      <c r="BJ628" s="16" t="s">
        <v>84</v>
      </c>
      <c r="BK628" s="146">
        <f>ROUND(I628*H628,2)</f>
        <v>0</v>
      </c>
      <c r="BL628" s="16" t="s">
        <v>237</v>
      </c>
      <c r="BM628" s="145" t="s">
        <v>1124</v>
      </c>
    </row>
    <row r="629" spans="2:65" s="12" customFormat="1" ht="10.199999999999999">
      <c r="B629" s="147"/>
      <c r="D629" s="148" t="s">
        <v>167</v>
      </c>
      <c r="E629" s="149" t="s">
        <v>1</v>
      </c>
      <c r="F629" s="150" t="s">
        <v>861</v>
      </c>
      <c r="H629" s="151">
        <v>20.18</v>
      </c>
      <c r="I629" s="152"/>
      <c r="L629" s="147"/>
      <c r="M629" s="153"/>
      <c r="T629" s="154"/>
      <c r="AT629" s="149" t="s">
        <v>167</v>
      </c>
      <c r="AU629" s="149" t="s">
        <v>86</v>
      </c>
      <c r="AV629" s="12" t="s">
        <v>86</v>
      </c>
      <c r="AW629" s="12" t="s">
        <v>32</v>
      </c>
      <c r="AX629" s="12" t="s">
        <v>84</v>
      </c>
      <c r="AY629" s="149" t="s">
        <v>159</v>
      </c>
    </row>
    <row r="630" spans="2:65" s="1" customFormat="1" ht="14.4" customHeight="1">
      <c r="B630" s="132"/>
      <c r="C630" s="133" t="s">
        <v>1125</v>
      </c>
      <c r="D630" s="133" t="s">
        <v>161</v>
      </c>
      <c r="E630" s="134" t="s">
        <v>1126</v>
      </c>
      <c r="F630" s="135" t="s">
        <v>1127</v>
      </c>
      <c r="G630" s="136" t="s">
        <v>164</v>
      </c>
      <c r="H630" s="137">
        <v>199.95</v>
      </c>
      <c r="I630" s="138"/>
      <c r="J630" s="139">
        <f>ROUND(I630*H630,2)</f>
        <v>0</v>
      </c>
      <c r="K630" s="140"/>
      <c r="L630" s="31"/>
      <c r="M630" s="141" t="s">
        <v>1</v>
      </c>
      <c r="N630" s="142" t="s">
        <v>41</v>
      </c>
      <c r="P630" s="143">
        <f>O630*H630</f>
        <v>0</v>
      </c>
      <c r="Q630" s="143">
        <v>5.3409999999999999E-2</v>
      </c>
      <c r="R630" s="143">
        <f>Q630*H630</f>
        <v>10.6793295</v>
      </c>
      <c r="S630" s="143">
        <v>0</v>
      </c>
      <c r="T630" s="144">
        <f>S630*H630</f>
        <v>0</v>
      </c>
      <c r="AR630" s="145" t="s">
        <v>237</v>
      </c>
      <c r="AT630" s="145" t="s">
        <v>161</v>
      </c>
      <c r="AU630" s="145" t="s">
        <v>86</v>
      </c>
      <c r="AY630" s="16" t="s">
        <v>159</v>
      </c>
      <c r="BE630" s="146">
        <f>IF(N630="základní",J630,0)</f>
        <v>0</v>
      </c>
      <c r="BF630" s="146">
        <f>IF(N630="snížená",J630,0)</f>
        <v>0</v>
      </c>
      <c r="BG630" s="146">
        <f>IF(N630="zákl. přenesená",J630,0)</f>
        <v>0</v>
      </c>
      <c r="BH630" s="146">
        <f>IF(N630="sníž. přenesená",J630,0)</f>
        <v>0</v>
      </c>
      <c r="BI630" s="146">
        <f>IF(N630="nulová",J630,0)</f>
        <v>0</v>
      </c>
      <c r="BJ630" s="16" t="s">
        <v>84</v>
      </c>
      <c r="BK630" s="146">
        <f>ROUND(I630*H630,2)</f>
        <v>0</v>
      </c>
      <c r="BL630" s="16" t="s">
        <v>237</v>
      </c>
      <c r="BM630" s="145" t="s">
        <v>1128</v>
      </c>
    </row>
    <row r="631" spans="2:65" s="12" customFormat="1" ht="10.199999999999999">
      <c r="B631" s="147"/>
      <c r="D631" s="148" t="s">
        <v>167</v>
      </c>
      <c r="E631" s="149" t="s">
        <v>1</v>
      </c>
      <c r="F631" s="150" t="s">
        <v>1129</v>
      </c>
      <c r="H631" s="151">
        <v>199.95</v>
      </c>
      <c r="I631" s="152"/>
      <c r="L631" s="147"/>
      <c r="M631" s="153"/>
      <c r="T631" s="154"/>
      <c r="AT631" s="149" t="s">
        <v>167</v>
      </c>
      <c r="AU631" s="149" t="s">
        <v>86</v>
      </c>
      <c r="AV631" s="12" t="s">
        <v>86</v>
      </c>
      <c r="AW631" s="12" t="s">
        <v>32</v>
      </c>
      <c r="AX631" s="12" t="s">
        <v>84</v>
      </c>
      <c r="AY631" s="149" t="s">
        <v>159</v>
      </c>
    </row>
    <row r="632" spans="2:65" s="1" customFormat="1" ht="14.4" customHeight="1">
      <c r="B632" s="132"/>
      <c r="C632" s="133" t="s">
        <v>1130</v>
      </c>
      <c r="D632" s="133" t="s">
        <v>161</v>
      </c>
      <c r="E632" s="134" t="s">
        <v>1131</v>
      </c>
      <c r="F632" s="135" t="s">
        <v>1132</v>
      </c>
      <c r="G632" s="136" t="s">
        <v>164</v>
      </c>
      <c r="H632" s="137">
        <v>60.03</v>
      </c>
      <c r="I632" s="138"/>
      <c r="J632" s="139">
        <f>ROUND(I632*H632,2)</f>
        <v>0</v>
      </c>
      <c r="K632" s="140"/>
      <c r="L632" s="31"/>
      <c r="M632" s="141" t="s">
        <v>1</v>
      </c>
      <c r="N632" s="142" t="s">
        <v>41</v>
      </c>
      <c r="P632" s="143">
        <f>O632*H632</f>
        <v>0</v>
      </c>
      <c r="Q632" s="143">
        <v>0</v>
      </c>
      <c r="R632" s="143">
        <f>Q632*H632</f>
        <v>0</v>
      </c>
      <c r="S632" s="143">
        <v>0</v>
      </c>
      <c r="T632" s="144">
        <f>S632*H632</f>
        <v>0</v>
      </c>
      <c r="AR632" s="145" t="s">
        <v>237</v>
      </c>
      <c r="AT632" s="145" t="s">
        <v>161</v>
      </c>
      <c r="AU632" s="145" t="s">
        <v>86</v>
      </c>
      <c r="AY632" s="16" t="s">
        <v>159</v>
      </c>
      <c r="BE632" s="146">
        <f>IF(N632="základní",J632,0)</f>
        <v>0</v>
      </c>
      <c r="BF632" s="146">
        <f>IF(N632="snížená",J632,0)</f>
        <v>0</v>
      </c>
      <c r="BG632" s="146">
        <f>IF(N632="zákl. přenesená",J632,0)</f>
        <v>0</v>
      </c>
      <c r="BH632" s="146">
        <f>IF(N632="sníž. přenesená",J632,0)</f>
        <v>0</v>
      </c>
      <c r="BI632" s="146">
        <f>IF(N632="nulová",J632,0)</f>
        <v>0</v>
      </c>
      <c r="BJ632" s="16" t="s">
        <v>84</v>
      </c>
      <c r="BK632" s="146">
        <f>ROUND(I632*H632,2)</f>
        <v>0</v>
      </c>
      <c r="BL632" s="16" t="s">
        <v>237</v>
      </c>
      <c r="BM632" s="145" t="s">
        <v>1133</v>
      </c>
    </row>
    <row r="633" spans="2:65" s="12" customFormat="1" ht="10.199999999999999">
      <c r="B633" s="147"/>
      <c r="D633" s="148" t="s">
        <v>167</v>
      </c>
      <c r="E633" s="149" t="s">
        <v>1</v>
      </c>
      <c r="F633" s="150" t="s">
        <v>1134</v>
      </c>
      <c r="H633" s="151">
        <v>60.03</v>
      </c>
      <c r="I633" s="152"/>
      <c r="L633" s="147"/>
      <c r="M633" s="153"/>
      <c r="T633" s="154"/>
      <c r="AT633" s="149" t="s">
        <v>167</v>
      </c>
      <c r="AU633" s="149" t="s">
        <v>86</v>
      </c>
      <c r="AV633" s="12" t="s">
        <v>86</v>
      </c>
      <c r="AW633" s="12" t="s">
        <v>32</v>
      </c>
      <c r="AX633" s="12" t="s">
        <v>84</v>
      </c>
      <c r="AY633" s="149" t="s">
        <v>159</v>
      </c>
    </row>
    <row r="634" spans="2:65" s="1" customFormat="1" ht="14.4" customHeight="1">
      <c r="B634" s="132"/>
      <c r="C634" s="162" t="s">
        <v>1135</v>
      </c>
      <c r="D634" s="162" t="s">
        <v>261</v>
      </c>
      <c r="E634" s="163" t="s">
        <v>1136</v>
      </c>
      <c r="F634" s="164" t="s">
        <v>1137</v>
      </c>
      <c r="G634" s="165" t="s">
        <v>164</v>
      </c>
      <c r="H634" s="166">
        <v>69.034999999999997</v>
      </c>
      <c r="I634" s="167"/>
      <c r="J634" s="168">
        <f>ROUND(I634*H634,2)</f>
        <v>0</v>
      </c>
      <c r="K634" s="169"/>
      <c r="L634" s="170"/>
      <c r="M634" s="171" t="s">
        <v>1</v>
      </c>
      <c r="N634" s="172" t="s">
        <v>41</v>
      </c>
      <c r="P634" s="143">
        <f>O634*H634</f>
        <v>0</v>
      </c>
      <c r="Q634" s="143">
        <v>1.3999999999999999E-4</v>
      </c>
      <c r="R634" s="143">
        <f>Q634*H634</f>
        <v>9.6648999999999988E-3</v>
      </c>
      <c r="S634" s="143">
        <v>0</v>
      </c>
      <c r="T634" s="144">
        <f>S634*H634</f>
        <v>0</v>
      </c>
      <c r="AR634" s="145" t="s">
        <v>324</v>
      </c>
      <c r="AT634" s="145" t="s">
        <v>261</v>
      </c>
      <c r="AU634" s="145" t="s">
        <v>86</v>
      </c>
      <c r="AY634" s="16" t="s">
        <v>159</v>
      </c>
      <c r="BE634" s="146">
        <f>IF(N634="základní",J634,0)</f>
        <v>0</v>
      </c>
      <c r="BF634" s="146">
        <f>IF(N634="snížená",J634,0)</f>
        <v>0</v>
      </c>
      <c r="BG634" s="146">
        <f>IF(N634="zákl. přenesená",J634,0)</f>
        <v>0</v>
      </c>
      <c r="BH634" s="146">
        <f>IF(N634="sníž. přenesená",J634,0)</f>
        <v>0</v>
      </c>
      <c r="BI634" s="146">
        <f>IF(N634="nulová",J634,0)</f>
        <v>0</v>
      </c>
      <c r="BJ634" s="16" t="s">
        <v>84</v>
      </c>
      <c r="BK634" s="146">
        <f>ROUND(I634*H634,2)</f>
        <v>0</v>
      </c>
      <c r="BL634" s="16" t="s">
        <v>237</v>
      </c>
      <c r="BM634" s="145" t="s">
        <v>1138</v>
      </c>
    </row>
    <row r="635" spans="2:65" s="12" customFormat="1" ht="10.199999999999999">
      <c r="B635" s="147"/>
      <c r="D635" s="148" t="s">
        <v>167</v>
      </c>
      <c r="F635" s="150" t="s">
        <v>1139</v>
      </c>
      <c r="H635" s="151">
        <v>69.034999999999997</v>
      </c>
      <c r="I635" s="152"/>
      <c r="L635" s="147"/>
      <c r="M635" s="153"/>
      <c r="T635" s="154"/>
      <c r="AT635" s="149" t="s">
        <v>167</v>
      </c>
      <c r="AU635" s="149" t="s">
        <v>86</v>
      </c>
      <c r="AV635" s="12" t="s">
        <v>86</v>
      </c>
      <c r="AW635" s="12" t="s">
        <v>3</v>
      </c>
      <c r="AX635" s="12" t="s">
        <v>84</v>
      </c>
      <c r="AY635" s="149" t="s">
        <v>159</v>
      </c>
    </row>
    <row r="636" spans="2:65" s="1" customFormat="1" ht="22.2" customHeight="1">
      <c r="B636" s="132"/>
      <c r="C636" s="133" t="s">
        <v>1140</v>
      </c>
      <c r="D636" s="133" t="s">
        <v>161</v>
      </c>
      <c r="E636" s="134" t="s">
        <v>1141</v>
      </c>
      <c r="F636" s="135" t="s">
        <v>1142</v>
      </c>
      <c r="G636" s="136" t="s">
        <v>164</v>
      </c>
      <c r="H636" s="137">
        <v>67.98</v>
      </c>
      <c r="I636" s="138"/>
      <c r="J636" s="139">
        <f>ROUND(I636*H636,2)</f>
        <v>0</v>
      </c>
      <c r="K636" s="140"/>
      <c r="L636" s="31"/>
      <c r="M636" s="141" t="s">
        <v>1</v>
      </c>
      <c r="N636" s="142" t="s">
        <v>41</v>
      </c>
      <c r="P636" s="143">
        <f>O636*H636</f>
        <v>0</v>
      </c>
      <c r="Q636" s="143">
        <v>7.8049999999999994E-2</v>
      </c>
      <c r="R636" s="143">
        <f>Q636*H636</f>
        <v>5.3058389999999997</v>
      </c>
      <c r="S636" s="143">
        <v>0</v>
      </c>
      <c r="T636" s="144">
        <f>S636*H636</f>
        <v>0</v>
      </c>
      <c r="AR636" s="145" t="s">
        <v>237</v>
      </c>
      <c r="AT636" s="145" t="s">
        <v>161</v>
      </c>
      <c r="AU636" s="145" t="s">
        <v>86</v>
      </c>
      <c r="AY636" s="16" t="s">
        <v>159</v>
      </c>
      <c r="BE636" s="146">
        <f>IF(N636="základní",J636,0)</f>
        <v>0</v>
      </c>
      <c r="BF636" s="146">
        <f>IF(N636="snížená",J636,0)</f>
        <v>0</v>
      </c>
      <c r="BG636" s="146">
        <f>IF(N636="zákl. přenesená",J636,0)</f>
        <v>0</v>
      </c>
      <c r="BH636" s="146">
        <f>IF(N636="sníž. přenesená",J636,0)</f>
        <v>0</v>
      </c>
      <c r="BI636" s="146">
        <f>IF(N636="nulová",J636,0)</f>
        <v>0</v>
      </c>
      <c r="BJ636" s="16" t="s">
        <v>84</v>
      </c>
      <c r="BK636" s="146">
        <f>ROUND(I636*H636,2)</f>
        <v>0</v>
      </c>
      <c r="BL636" s="16" t="s">
        <v>237</v>
      </c>
      <c r="BM636" s="145" t="s">
        <v>1143</v>
      </c>
    </row>
    <row r="637" spans="2:65" s="12" customFormat="1" ht="10.199999999999999">
      <c r="B637" s="147"/>
      <c r="D637" s="148" t="s">
        <v>167</v>
      </c>
      <c r="E637" s="149" t="s">
        <v>1</v>
      </c>
      <c r="F637" s="150" t="s">
        <v>1144</v>
      </c>
      <c r="H637" s="151">
        <v>46.2</v>
      </c>
      <c r="I637" s="152"/>
      <c r="L637" s="147"/>
      <c r="M637" s="153"/>
      <c r="T637" s="154"/>
      <c r="AT637" s="149" t="s">
        <v>167</v>
      </c>
      <c r="AU637" s="149" t="s">
        <v>86</v>
      </c>
      <c r="AV637" s="12" t="s">
        <v>86</v>
      </c>
      <c r="AW637" s="12" t="s">
        <v>32</v>
      </c>
      <c r="AX637" s="12" t="s">
        <v>76</v>
      </c>
      <c r="AY637" s="149" t="s">
        <v>159</v>
      </c>
    </row>
    <row r="638" spans="2:65" s="12" customFormat="1" ht="10.199999999999999">
      <c r="B638" s="147"/>
      <c r="D638" s="148" t="s">
        <v>167</v>
      </c>
      <c r="E638" s="149" t="s">
        <v>1</v>
      </c>
      <c r="F638" s="150" t="s">
        <v>1145</v>
      </c>
      <c r="H638" s="151">
        <v>21.78</v>
      </c>
      <c r="I638" s="152"/>
      <c r="L638" s="147"/>
      <c r="M638" s="153"/>
      <c r="T638" s="154"/>
      <c r="AT638" s="149" t="s">
        <v>167</v>
      </c>
      <c r="AU638" s="149" t="s">
        <v>86</v>
      </c>
      <c r="AV638" s="12" t="s">
        <v>86</v>
      </c>
      <c r="AW638" s="12" t="s">
        <v>32</v>
      </c>
      <c r="AX638" s="12" t="s">
        <v>76</v>
      </c>
      <c r="AY638" s="149" t="s">
        <v>159</v>
      </c>
    </row>
    <row r="639" spans="2:65" s="13" customFormat="1" ht="10.199999999999999">
      <c r="B639" s="155"/>
      <c r="D639" s="148" t="s">
        <v>167</v>
      </c>
      <c r="E639" s="156" t="s">
        <v>1</v>
      </c>
      <c r="F639" s="157" t="s">
        <v>236</v>
      </c>
      <c r="H639" s="158">
        <v>67.98</v>
      </c>
      <c r="I639" s="159"/>
      <c r="L639" s="155"/>
      <c r="M639" s="160"/>
      <c r="T639" s="161"/>
      <c r="AT639" s="156" t="s">
        <v>167</v>
      </c>
      <c r="AU639" s="156" t="s">
        <v>86</v>
      </c>
      <c r="AV639" s="13" t="s">
        <v>165</v>
      </c>
      <c r="AW639" s="13" t="s">
        <v>32</v>
      </c>
      <c r="AX639" s="13" t="s">
        <v>84</v>
      </c>
      <c r="AY639" s="156" t="s">
        <v>159</v>
      </c>
    </row>
    <row r="640" spans="2:65" s="1" customFormat="1" ht="14.4" customHeight="1">
      <c r="B640" s="132"/>
      <c r="C640" s="133" t="s">
        <v>1146</v>
      </c>
      <c r="D640" s="133" t="s">
        <v>161</v>
      </c>
      <c r="E640" s="134" t="s">
        <v>1147</v>
      </c>
      <c r="F640" s="135" t="s">
        <v>1148</v>
      </c>
      <c r="G640" s="136" t="s">
        <v>164</v>
      </c>
      <c r="H640" s="137">
        <v>288.11</v>
      </c>
      <c r="I640" s="138"/>
      <c r="J640" s="139">
        <f>ROUND(I640*H640,2)</f>
        <v>0</v>
      </c>
      <c r="K640" s="140"/>
      <c r="L640" s="31"/>
      <c r="M640" s="141" t="s">
        <v>1</v>
      </c>
      <c r="N640" s="142" t="s">
        <v>41</v>
      </c>
      <c r="P640" s="143">
        <f>O640*H640</f>
        <v>0</v>
      </c>
      <c r="Q640" s="143">
        <v>2.0000000000000001E-4</v>
      </c>
      <c r="R640" s="143">
        <f>Q640*H640</f>
        <v>5.7622000000000007E-2</v>
      </c>
      <c r="S640" s="143">
        <v>0</v>
      </c>
      <c r="T640" s="144">
        <f>S640*H640</f>
        <v>0</v>
      </c>
      <c r="AR640" s="145" t="s">
        <v>237</v>
      </c>
      <c r="AT640" s="145" t="s">
        <v>161</v>
      </c>
      <c r="AU640" s="145" t="s">
        <v>86</v>
      </c>
      <c r="AY640" s="16" t="s">
        <v>159</v>
      </c>
      <c r="BE640" s="146">
        <f>IF(N640="základní",J640,0)</f>
        <v>0</v>
      </c>
      <c r="BF640" s="146">
        <f>IF(N640="snížená",J640,0)</f>
        <v>0</v>
      </c>
      <c r="BG640" s="146">
        <f>IF(N640="zákl. přenesená",J640,0)</f>
        <v>0</v>
      </c>
      <c r="BH640" s="146">
        <f>IF(N640="sníž. přenesená",J640,0)</f>
        <v>0</v>
      </c>
      <c r="BI640" s="146">
        <f>IF(N640="nulová",J640,0)</f>
        <v>0</v>
      </c>
      <c r="BJ640" s="16" t="s">
        <v>84</v>
      </c>
      <c r="BK640" s="146">
        <f>ROUND(I640*H640,2)</f>
        <v>0</v>
      </c>
      <c r="BL640" s="16" t="s">
        <v>237</v>
      </c>
      <c r="BM640" s="145" t="s">
        <v>1149</v>
      </c>
    </row>
    <row r="641" spans="2:65" s="12" customFormat="1" ht="10.199999999999999">
      <c r="B641" s="147"/>
      <c r="D641" s="148" t="s">
        <v>167</v>
      </c>
      <c r="E641" s="149" t="s">
        <v>1</v>
      </c>
      <c r="F641" s="150" t="s">
        <v>1150</v>
      </c>
      <c r="H641" s="151">
        <v>199.95</v>
      </c>
      <c r="I641" s="152"/>
      <c r="L641" s="147"/>
      <c r="M641" s="153"/>
      <c r="T641" s="154"/>
      <c r="AT641" s="149" t="s">
        <v>167</v>
      </c>
      <c r="AU641" s="149" t="s">
        <v>86</v>
      </c>
      <c r="AV641" s="12" t="s">
        <v>86</v>
      </c>
      <c r="AW641" s="12" t="s">
        <v>32</v>
      </c>
      <c r="AX641" s="12" t="s">
        <v>76</v>
      </c>
      <c r="AY641" s="149" t="s">
        <v>159</v>
      </c>
    </row>
    <row r="642" spans="2:65" s="12" customFormat="1" ht="10.199999999999999">
      <c r="B642" s="147"/>
      <c r="D642" s="148" t="s">
        <v>167</v>
      </c>
      <c r="E642" s="149" t="s">
        <v>1</v>
      </c>
      <c r="F642" s="150" t="s">
        <v>1151</v>
      </c>
      <c r="H642" s="151">
        <v>46.2</v>
      </c>
      <c r="I642" s="152"/>
      <c r="L642" s="147"/>
      <c r="M642" s="153"/>
      <c r="T642" s="154"/>
      <c r="AT642" s="149" t="s">
        <v>167</v>
      </c>
      <c r="AU642" s="149" t="s">
        <v>86</v>
      </c>
      <c r="AV642" s="12" t="s">
        <v>86</v>
      </c>
      <c r="AW642" s="12" t="s">
        <v>32</v>
      </c>
      <c r="AX642" s="12" t="s">
        <v>76</v>
      </c>
      <c r="AY642" s="149" t="s">
        <v>159</v>
      </c>
    </row>
    <row r="643" spans="2:65" s="12" customFormat="1" ht="10.199999999999999">
      <c r="B643" s="147"/>
      <c r="D643" s="148" t="s">
        <v>167</v>
      </c>
      <c r="E643" s="149" t="s">
        <v>1</v>
      </c>
      <c r="F643" s="150" t="s">
        <v>1152</v>
      </c>
      <c r="H643" s="151">
        <v>41.96</v>
      </c>
      <c r="I643" s="152"/>
      <c r="L643" s="147"/>
      <c r="M643" s="153"/>
      <c r="T643" s="154"/>
      <c r="AT643" s="149" t="s">
        <v>167</v>
      </c>
      <c r="AU643" s="149" t="s">
        <v>86</v>
      </c>
      <c r="AV643" s="12" t="s">
        <v>86</v>
      </c>
      <c r="AW643" s="12" t="s">
        <v>32</v>
      </c>
      <c r="AX643" s="12" t="s">
        <v>76</v>
      </c>
      <c r="AY643" s="149" t="s">
        <v>159</v>
      </c>
    </row>
    <row r="644" spans="2:65" s="13" customFormat="1" ht="10.199999999999999">
      <c r="B644" s="155"/>
      <c r="D644" s="148" t="s">
        <v>167</v>
      </c>
      <c r="E644" s="156" t="s">
        <v>1</v>
      </c>
      <c r="F644" s="157" t="s">
        <v>236</v>
      </c>
      <c r="H644" s="158">
        <v>288.10999999999996</v>
      </c>
      <c r="I644" s="159"/>
      <c r="L644" s="155"/>
      <c r="M644" s="160"/>
      <c r="T644" s="161"/>
      <c r="AT644" s="156" t="s">
        <v>167</v>
      </c>
      <c r="AU644" s="156" t="s">
        <v>86</v>
      </c>
      <c r="AV644" s="13" t="s">
        <v>165</v>
      </c>
      <c r="AW644" s="13" t="s">
        <v>32</v>
      </c>
      <c r="AX644" s="13" t="s">
        <v>84</v>
      </c>
      <c r="AY644" s="156" t="s">
        <v>159</v>
      </c>
    </row>
    <row r="645" spans="2:65" s="1" customFormat="1" ht="19.8" customHeight="1">
      <c r="B645" s="132"/>
      <c r="C645" s="133" t="s">
        <v>1153</v>
      </c>
      <c r="D645" s="133" t="s">
        <v>161</v>
      </c>
      <c r="E645" s="134" t="s">
        <v>1154</v>
      </c>
      <c r="F645" s="135" t="s">
        <v>1155</v>
      </c>
      <c r="G645" s="136" t="s">
        <v>164</v>
      </c>
      <c r="H645" s="137">
        <v>60.03</v>
      </c>
      <c r="I645" s="138"/>
      <c r="J645" s="139">
        <f>ROUND(I645*H645,2)</f>
        <v>0</v>
      </c>
      <c r="K645" s="140"/>
      <c r="L645" s="31"/>
      <c r="M645" s="141" t="s">
        <v>1</v>
      </c>
      <c r="N645" s="142" t="s">
        <v>41</v>
      </c>
      <c r="P645" s="143">
        <f>O645*H645</f>
        <v>0</v>
      </c>
      <c r="Q645" s="143">
        <v>1.482E-2</v>
      </c>
      <c r="R645" s="143">
        <f>Q645*H645</f>
        <v>0.88964460000000001</v>
      </c>
      <c r="S645" s="143">
        <v>0</v>
      </c>
      <c r="T645" s="144">
        <f>S645*H645</f>
        <v>0</v>
      </c>
      <c r="AR645" s="145" t="s">
        <v>237</v>
      </c>
      <c r="AT645" s="145" t="s">
        <v>161</v>
      </c>
      <c r="AU645" s="145" t="s">
        <v>86</v>
      </c>
      <c r="AY645" s="16" t="s">
        <v>159</v>
      </c>
      <c r="BE645" s="146">
        <f>IF(N645="základní",J645,0)</f>
        <v>0</v>
      </c>
      <c r="BF645" s="146">
        <f>IF(N645="snížená",J645,0)</f>
        <v>0</v>
      </c>
      <c r="BG645" s="146">
        <f>IF(N645="zákl. přenesená",J645,0)</f>
        <v>0</v>
      </c>
      <c r="BH645" s="146">
        <f>IF(N645="sníž. přenesená",J645,0)</f>
        <v>0</v>
      </c>
      <c r="BI645" s="146">
        <f>IF(N645="nulová",J645,0)</f>
        <v>0</v>
      </c>
      <c r="BJ645" s="16" t="s">
        <v>84</v>
      </c>
      <c r="BK645" s="146">
        <f>ROUND(I645*H645,2)</f>
        <v>0</v>
      </c>
      <c r="BL645" s="16" t="s">
        <v>237</v>
      </c>
      <c r="BM645" s="145" t="s">
        <v>1156</v>
      </c>
    </row>
    <row r="646" spans="2:65" s="12" customFormat="1" ht="10.199999999999999">
      <c r="B646" s="147"/>
      <c r="D646" s="148" t="s">
        <v>167</v>
      </c>
      <c r="E646" s="149" t="s">
        <v>1</v>
      </c>
      <c r="F646" s="150" t="s">
        <v>1157</v>
      </c>
      <c r="H646" s="151">
        <v>60.03</v>
      </c>
      <c r="I646" s="152"/>
      <c r="L646" s="147"/>
      <c r="M646" s="153"/>
      <c r="T646" s="154"/>
      <c r="AT646" s="149" t="s">
        <v>167</v>
      </c>
      <c r="AU646" s="149" t="s">
        <v>86</v>
      </c>
      <c r="AV646" s="12" t="s">
        <v>86</v>
      </c>
      <c r="AW646" s="12" t="s">
        <v>32</v>
      </c>
      <c r="AX646" s="12" t="s">
        <v>84</v>
      </c>
      <c r="AY646" s="149" t="s">
        <v>159</v>
      </c>
    </row>
    <row r="647" spans="2:65" s="1" customFormat="1" ht="14.4" customHeight="1">
      <c r="B647" s="132"/>
      <c r="C647" s="133" t="s">
        <v>1158</v>
      </c>
      <c r="D647" s="133" t="s">
        <v>161</v>
      </c>
      <c r="E647" s="134" t="s">
        <v>1159</v>
      </c>
      <c r="F647" s="135" t="s">
        <v>1160</v>
      </c>
      <c r="G647" s="136" t="s">
        <v>164</v>
      </c>
      <c r="H647" s="137">
        <v>60.03</v>
      </c>
      <c r="I647" s="138"/>
      <c r="J647" s="139">
        <f>ROUND(I647*H647,2)</f>
        <v>0</v>
      </c>
      <c r="K647" s="140"/>
      <c r="L647" s="31"/>
      <c r="M647" s="141" t="s">
        <v>1</v>
      </c>
      <c r="N647" s="142" t="s">
        <v>41</v>
      </c>
      <c r="P647" s="143">
        <f>O647*H647</f>
        <v>0</v>
      </c>
      <c r="Q647" s="143">
        <v>1E-4</v>
      </c>
      <c r="R647" s="143">
        <f>Q647*H647</f>
        <v>6.0030000000000005E-3</v>
      </c>
      <c r="S647" s="143">
        <v>0</v>
      </c>
      <c r="T647" s="144">
        <f>S647*H647</f>
        <v>0</v>
      </c>
      <c r="AR647" s="145" t="s">
        <v>237</v>
      </c>
      <c r="AT647" s="145" t="s">
        <v>161</v>
      </c>
      <c r="AU647" s="145" t="s">
        <v>86</v>
      </c>
      <c r="AY647" s="16" t="s">
        <v>159</v>
      </c>
      <c r="BE647" s="146">
        <f>IF(N647="základní",J647,0)</f>
        <v>0</v>
      </c>
      <c r="BF647" s="146">
        <f>IF(N647="snížená",J647,0)</f>
        <v>0</v>
      </c>
      <c r="BG647" s="146">
        <f>IF(N647="zákl. přenesená",J647,0)</f>
        <v>0</v>
      </c>
      <c r="BH647" s="146">
        <f>IF(N647="sníž. přenesená",J647,0)</f>
        <v>0</v>
      </c>
      <c r="BI647" s="146">
        <f>IF(N647="nulová",J647,0)</f>
        <v>0</v>
      </c>
      <c r="BJ647" s="16" t="s">
        <v>84</v>
      </c>
      <c r="BK647" s="146">
        <f>ROUND(I647*H647,2)</f>
        <v>0</v>
      </c>
      <c r="BL647" s="16" t="s">
        <v>237</v>
      </c>
      <c r="BM647" s="145" t="s">
        <v>1161</v>
      </c>
    </row>
    <row r="648" spans="2:65" s="12" customFormat="1" ht="10.199999999999999">
      <c r="B648" s="147"/>
      <c r="D648" s="148" t="s">
        <v>167</v>
      </c>
      <c r="E648" s="149" t="s">
        <v>1</v>
      </c>
      <c r="F648" s="150" t="s">
        <v>1134</v>
      </c>
      <c r="H648" s="151">
        <v>60.03</v>
      </c>
      <c r="I648" s="152"/>
      <c r="L648" s="147"/>
      <c r="M648" s="153"/>
      <c r="T648" s="154"/>
      <c r="AT648" s="149" t="s">
        <v>167</v>
      </c>
      <c r="AU648" s="149" t="s">
        <v>86</v>
      </c>
      <c r="AV648" s="12" t="s">
        <v>86</v>
      </c>
      <c r="AW648" s="12" t="s">
        <v>32</v>
      </c>
      <c r="AX648" s="12" t="s">
        <v>84</v>
      </c>
      <c r="AY648" s="149" t="s">
        <v>159</v>
      </c>
    </row>
    <row r="649" spans="2:65" s="1" customFormat="1" ht="14.4" customHeight="1">
      <c r="B649" s="132"/>
      <c r="C649" s="133" t="s">
        <v>1162</v>
      </c>
      <c r="D649" s="133" t="s">
        <v>161</v>
      </c>
      <c r="E649" s="134" t="s">
        <v>1163</v>
      </c>
      <c r="F649" s="135" t="s">
        <v>1164</v>
      </c>
      <c r="G649" s="136" t="s">
        <v>164</v>
      </c>
      <c r="H649" s="137">
        <v>16.27</v>
      </c>
      <c r="I649" s="138"/>
      <c r="J649" s="139">
        <f>ROUND(I649*H649,2)</f>
        <v>0</v>
      </c>
      <c r="K649" s="140"/>
      <c r="L649" s="31"/>
      <c r="M649" s="141" t="s">
        <v>1</v>
      </c>
      <c r="N649" s="142" t="s">
        <v>41</v>
      </c>
      <c r="P649" s="143">
        <f>O649*H649</f>
        <v>0</v>
      </c>
      <c r="Q649" s="143">
        <v>1.3849999999999999E-2</v>
      </c>
      <c r="R649" s="143">
        <f>Q649*H649</f>
        <v>0.2253395</v>
      </c>
      <c r="S649" s="143">
        <v>0</v>
      </c>
      <c r="T649" s="144">
        <f>S649*H649</f>
        <v>0</v>
      </c>
      <c r="AR649" s="145" t="s">
        <v>237</v>
      </c>
      <c r="AT649" s="145" t="s">
        <v>161</v>
      </c>
      <c r="AU649" s="145" t="s">
        <v>86</v>
      </c>
      <c r="AY649" s="16" t="s">
        <v>159</v>
      </c>
      <c r="BE649" s="146">
        <f>IF(N649="základní",J649,0)</f>
        <v>0</v>
      </c>
      <c r="BF649" s="146">
        <f>IF(N649="snížená",J649,0)</f>
        <v>0</v>
      </c>
      <c r="BG649" s="146">
        <f>IF(N649="zákl. přenesená",J649,0)</f>
        <v>0</v>
      </c>
      <c r="BH649" s="146">
        <f>IF(N649="sníž. přenesená",J649,0)</f>
        <v>0</v>
      </c>
      <c r="BI649" s="146">
        <f>IF(N649="nulová",J649,0)</f>
        <v>0</v>
      </c>
      <c r="BJ649" s="16" t="s">
        <v>84</v>
      </c>
      <c r="BK649" s="146">
        <f>ROUND(I649*H649,2)</f>
        <v>0</v>
      </c>
      <c r="BL649" s="16" t="s">
        <v>237</v>
      </c>
      <c r="BM649" s="145" t="s">
        <v>1165</v>
      </c>
    </row>
    <row r="650" spans="2:65" s="12" customFormat="1" ht="10.199999999999999">
      <c r="B650" s="147"/>
      <c r="D650" s="148" t="s">
        <v>167</v>
      </c>
      <c r="E650" s="149" t="s">
        <v>1</v>
      </c>
      <c r="F650" s="150" t="s">
        <v>1166</v>
      </c>
      <c r="H650" s="151">
        <v>16.27</v>
      </c>
      <c r="I650" s="152"/>
      <c r="L650" s="147"/>
      <c r="M650" s="153"/>
      <c r="T650" s="154"/>
      <c r="AT650" s="149" t="s">
        <v>167</v>
      </c>
      <c r="AU650" s="149" t="s">
        <v>86</v>
      </c>
      <c r="AV650" s="12" t="s">
        <v>86</v>
      </c>
      <c r="AW650" s="12" t="s">
        <v>32</v>
      </c>
      <c r="AX650" s="12" t="s">
        <v>84</v>
      </c>
      <c r="AY650" s="149" t="s">
        <v>159</v>
      </c>
    </row>
    <row r="651" spans="2:65" s="1" customFormat="1" ht="14.4" customHeight="1">
      <c r="B651" s="132"/>
      <c r="C651" s="133" t="s">
        <v>1167</v>
      </c>
      <c r="D651" s="133" t="s">
        <v>161</v>
      </c>
      <c r="E651" s="134" t="s">
        <v>1168</v>
      </c>
      <c r="F651" s="135" t="s">
        <v>1169</v>
      </c>
      <c r="G651" s="136" t="s">
        <v>164</v>
      </c>
      <c r="H651" s="137">
        <v>16.27</v>
      </c>
      <c r="I651" s="138"/>
      <c r="J651" s="139">
        <f>ROUND(I651*H651,2)</f>
        <v>0</v>
      </c>
      <c r="K651" s="140"/>
      <c r="L651" s="31"/>
      <c r="M651" s="141" t="s">
        <v>1</v>
      </c>
      <c r="N651" s="142" t="s">
        <v>41</v>
      </c>
      <c r="P651" s="143">
        <f>O651*H651</f>
        <v>0</v>
      </c>
      <c r="Q651" s="143">
        <v>1E-4</v>
      </c>
      <c r="R651" s="143">
        <f>Q651*H651</f>
        <v>1.627E-3</v>
      </c>
      <c r="S651" s="143">
        <v>0</v>
      </c>
      <c r="T651" s="144">
        <f>S651*H651</f>
        <v>0</v>
      </c>
      <c r="AR651" s="145" t="s">
        <v>237</v>
      </c>
      <c r="AT651" s="145" t="s">
        <v>161</v>
      </c>
      <c r="AU651" s="145" t="s">
        <v>86</v>
      </c>
      <c r="AY651" s="16" t="s">
        <v>159</v>
      </c>
      <c r="BE651" s="146">
        <f>IF(N651="základní",J651,0)</f>
        <v>0</v>
      </c>
      <c r="BF651" s="146">
        <f>IF(N651="snížená",J651,0)</f>
        <v>0</v>
      </c>
      <c r="BG651" s="146">
        <f>IF(N651="zákl. přenesená",J651,0)</f>
        <v>0</v>
      </c>
      <c r="BH651" s="146">
        <f>IF(N651="sníž. přenesená",J651,0)</f>
        <v>0</v>
      </c>
      <c r="BI651" s="146">
        <f>IF(N651="nulová",J651,0)</f>
        <v>0</v>
      </c>
      <c r="BJ651" s="16" t="s">
        <v>84</v>
      </c>
      <c r="BK651" s="146">
        <f>ROUND(I651*H651,2)</f>
        <v>0</v>
      </c>
      <c r="BL651" s="16" t="s">
        <v>237</v>
      </c>
      <c r="BM651" s="145" t="s">
        <v>1170</v>
      </c>
    </row>
    <row r="652" spans="2:65" s="12" customFormat="1" ht="10.199999999999999">
      <c r="B652" s="147"/>
      <c r="D652" s="148" t="s">
        <v>167</v>
      </c>
      <c r="E652" s="149" t="s">
        <v>1</v>
      </c>
      <c r="F652" s="150" t="s">
        <v>1171</v>
      </c>
      <c r="H652" s="151">
        <v>16.27</v>
      </c>
      <c r="I652" s="152"/>
      <c r="L652" s="147"/>
      <c r="M652" s="153"/>
      <c r="T652" s="154"/>
      <c r="AT652" s="149" t="s">
        <v>167</v>
      </c>
      <c r="AU652" s="149" t="s">
        <v>86</v>
      </c>
      <c r="AV652" s="12" t="s">
        <v>86</v>
      </c>
      <c r="AW652" s="12" t="s">
        <v>32</v>
      </c>
      <c r="AX652" s="12" t="s">
        <v>84</v>
      </c>
      <c r="AY652" s="149" t="s">
        <v>159</v>
      </c>
    </row>
    <row r="653" spans="2:65" s="1" customFormat="1" ht="14.4" customHeight="1">
      <c r="B653" s="132"/>
      <c r="C653" s="133" t="s">
        <v>1172</v>
      </c>
      <c r="D653" s="133" t="s">
        <v>161</v>
      </c>
      <c r="E653" s="134" t="s">
        <v>1173</v>
      </c>
      <c r="F653" s="135" t="s">
        <v>1174</v>
      </c>
      <c r="G653" s="136" t="s">
        <v>164</v>
      </c>
      <c r="H653" s="137">
        <v>16.27</v>
      </c>
      <c r="I653" s="138"/>
      <c r="J653" s="139">
        <f>ROUND(I653*H653,2)</f>
        <v>0</v>
      </c>
      <c r="K653" s="140"/>
      <c r="L653" s="31"/>
      <c r="M653" s="141" t="s">
        <v>1</v>
      </c>
      <c r="N653" s="142" t="s">
        <v>41</v>
      </c>
      <c r="P653" s="143">
        <f>O653*H653</f>
        <v>0</v>
      </c>
      <c r="Q653" s="143">
        <v>0</v>
      </c>
      <c r="R653" s="143">
        <f>Q653*H653</f>
        <v>0</v>
      </c>
      <c r="S653" s="143">
        <v>0</v>
      </c>
      <c r="T653" s="144">
        <f>S653*H653</f>
        <v>0</v>
      </c>
      <c r="AR653" s="145" t="s">
        <v>237</v>
      </c>
      <c r="AT653" s="145" t="s">
        <v>161</v>
      </c>
      <c r="AU653" s="145" t="s">
        <v>86</v>
      </c>
      <c r="AY653" s="16" t="s">
        <v>159</v>
      </c>
      <c r="BE653" s="146">
        <f>IF(N653="základní",J653,0)</f>
        <v>0</v>
      </c>
      <c r="BF653" s="146">
        <f>IF(N653="snížená",J653,0)</f>
        <v>0</v>
      </c>
      <c r="BG653" s="146">
        <f>IF(N653="zákl. přenesená",J653,0)</f>
        <v>0</v>
      </c>
      <c r="BH653" s="146">
        <f>IF(N653="sníž. přenesená",J653,0)</f>
        <v>0</v>
      </c>
      <c r="BI653" s="146">
        <f>IF(N653="nulová",J653,0)</f>
        <v>0</v>
      </c>
      <c r="BJ653" s="16" t="s">
        <v>84</v>
      </c>
      <c r="BK653" s="146">
        <f>ROUND(I653*H653,2)</f>
        <v>0</v>
      </c>
      <c r="BL653" s="16" t="s">
        <v>237</v>
      </c>
      <c r="BM653" s="145" t="s">
        <v>1175</v>
      </c>
    </row>
    <row r="654" spans="2:65" s="12" customFormat="1" ht="10.199999999999999">
      <c r="B654" s="147"/>
      <c r="D654" s="148" t="s">
        <v>167</v>
      </c>
      <c r="E654" s="149" t="s">
        <v>1</v>
      </c>
      <c r="F654" s="150" t="s">
        <v>1171</v>
      </c>
      <c r="H654" s="151">
        <v>16.27</v>
      </c>
      <c r="I654" s="152"/>
      <c r="L654" s="147"/>
      <c r="M654" s="153"/>
      <c r="T654" s="154"/>
      <c r="AT654" s="149" t="s">
        <v>167</v>
      </c>
      <c r="AU654" s="149" t="s">
        <v>86</v>
      </c>
      <c r="AV654" s="12" t="s">
        <v>86</v>
      </c>
      <c r="AW654" s="12" t="s">
        <v>32</v>
      </c>
      <c r="AX654" s="12" t="s">
        <v>84</v>
      </c>
      <c r="AY654" s="149" t="s">
        <v>159</v>
      </c>
    </row>
    <row r="655" spans="2:65" s="1" customFormat="1" ht="14.4" customHeight="1">
      <c r="B655" s="132"/>
      <c r="C655" s="162" t="s">
        <v>1176</v>
      </c>
      <c r="D655" s="162" t="s">
        <v>261</v>
      </c>
      <c r="E655" s="163" t="s">
        <v>1136</v>
      </c>
      <c r="F655" s="164" t="s">
        <v>1137</v>
      </c>
      <c r="G655" s="165" t="s">
        <v>164</v>
      </c>
      <c r="H655" s="166">
        <v>18.710999999999999</v>
      </c>
      <c r="I655" s="167"/>
      <c r="J655" s="168">
        <f>ROUND(I655*H655,2)</f>
        <v>0</v>
      </c>
      <c r="K655" s="169"/>
      <c r="L655" s="170"/>
      <c r="M655" s="171" t="s">
        <v>1</v>
      </c>
      <c r="N655" s="172" t="s">
        <v>41</v>
      </c>
      <c r="P655" s="143">
        <f>O655*H655</f>
        <v>0</v>
      </c>
      <c r="Q655" s="143">
        <v>1.3999999999999999E-4</v>
      </c>
      <c r="R655" s="143">
        <f>Q655*H655</f>
        <v>2.6195399999999996E-3</v>
      </c>
      <c r="S655" s="143">
        <v>0</v>
      </c>
      <c r="T655" s="144">
        <f>S655*H655</f>
        <v>0</v>
      </c>
      <c r="AR655" s="145" t="s">
        <v>324</v>
      </c>
      <c r="AT655" s="145" t="s">
        <v>261</v>
      </c>
      <c r="AU655" s="145" t="s">
        <v>86</v>
      </c>
      <c r="AY655" s="16" t="s">
        <v>159</v>
      </c>
      <c r="BE655" s="146">
        <f>IF(N655="základní",J655,0)</f>
        <v>0</v>
      </c>
      <c r="BF655" s="146">
        <f>IF(N655="snížená",J655,0)</f>
        <v>0</v>
      </c>
      <c r="BG655" s="146">
        <f>IF(N655="zákl. přenesená",J655,0)</f>
        <v>0</v>
      </c>
      <c r="BH655" s="146">
        <f>IF(N655="sníž. přenesená",J655,0)</f>
        <v>0</v>
      </c>
      <c r="BI655" s="146">
        <f>IF(N655="nulová",J655,0)</f>
        <v>0</v>
      </c>
      <c r="BJ655" s="16" t="s">
        <v>84</v>
      </c>
      <c r="BK655" s="146">
        <f>ROUND(I655*H655,2)</f>
        <v>0</v>
      </c>
      <c r="BL655" s="16" t="s">
        <v>237</v>
      </c>
      <c r="BM655" s="145" t="s">
        <v>1177</v>
      </c>
    </row>
    <row r="656" spans="2:65" s="12" customFormat="1" ht="10.199999999999999">
      <c r="B656" s="147"/>
      <c r="D656" s="148" t="s">
        <v>167</v>
      </c>
      <c r="F656" s="150" t="s">
        <v>1178</v>
      </c>
      <c r="H656" s="151">
        <v>18.710999999999999</v>
      </c>
      <c r="I656" s="152"/>
      <c r="L656" s="147"/>
      <c r="M656" s="153"/>
      <c r="T656" s="154"/>
      <c r="AT656" s="149" t="s">
        <v>167</v>
      </c>
      <c r="AU656" s="149" t="s">
        <v>86</v>
      </c>
      <c r="AV656" s="12" t="s">
        <v>86</v>
      </c>
      <c r="AW656" s="12" t="s">
        <v>3</v>
      </c>
      <c r="AX656" s="12" t="s">
        <v>84</v>
      </c>
      <c r="AY656" s="149" t="s">
        <v>159</v>
      </c>
    </row>
    <row r="657" spans="2:65" s="1" customFormat="1" ht="14.4" customHeight="1">
      <c r="B657" s="132"/>
      <c r="C657" s="133" t="s">
        <v>1179</v>
      </c>
      <c r="D657" s="133" t="s">
        <v>161</v>
      </c>
      <c r="E657" s="134" t="s">
        <v>1180</v>
      </c>
      <c r="F657" s="135" t="s">
        <v>1181</v>
      </c>
      <c r="G657" s="136" t="s">
        <v>1013</v>
      </c>
      <c r="H657" s="179"/>
      <c r="I657" s="138"/>
      <c r="J657" s="139">
        <f>ROUND(I657*H657,2)</f>
        <v>0</v>
      </c>
      <c r="K657" s="140"/>
      <c r="L657" s="31"/>
      <c r="M657" s="141" t="s">
        <v>1</v>
      </c>
      <c r="N657" s="142" t="s">
        <v>41</v>
      </c>
      <c r="P657" s="143">
        <f>O657*H657</f>
        <v>0</v>
      </c>
      <c r="Q657" s="143">
        <v>0</v>
      </c>
      <c r="R657" s="143">
        <f>Q657*H657</f>
        <v>0</v>
      </c>
      <c r="S657" s="143">
        <v>0</v>
      </c>
      <c r="T657" s="144">
        <f>S657*H657</f>
        <v>0</v>
      </c>
      <c r="AR657" s="145" t="s">
        <v>237</v>
      </c>
      <c r="AT657" s="145" t="s">
        <v>161</v>
      </c>
      <c r="AU657" s="145" t="s">
        <v>86</v>
      </c>
      <c r="AY657" s="16" t="s">
        <v>159</v>
      </c>
      <c r="BE657" s="146">
        <f>IF(N657="základní",J657,0)</f>
        <v>0</v>
      </c>
      <c r="BF657" s="146">
        <f>IF(N657="snížená",J657,0)</f>
        <v>0</v>
      </c>
      <c r="BG657" s="146">
        <f>IF(N657="zákl. přenesená",J657,0)</f>
        <v>0</v>
      </c>
      <c r="BH657" s="146">
        <f>IF(N657="sníž. přenesená",J657,0)</f>
        <v>0</v>
      </c>
      <c r="BI657" s="146">
        <f>IF(N657="nulová",J657,0)</f>
        <v>0</v>
      </c>
      <c r="BJ657" s="16" t="s">
        <v>84</v>
      </c>
      <c r="BK657" s="146">
        <f>ROUND(I657*H657,2)</f>
        <v>0</v>
      </c>
      <c r="BL657" s="16" t="s">
        <v>237</v>
      </c>
      <c r="BM657" s="145" t="s">
        <v>1182</v>
      </c>
    </row>
    <row r="658" spans="2:65" s="11" customFormat="1" ht="22.8" customHeight="1">
      <c r="B658" s="120"/>
      <c r="D658" s="121" t="s">
        <v>75</v>
      </c>
      <c r="E658" s="130" t="s">
        <v>1183</v>
      </c>
      <c r="F658" s="130" t="s">
        <v>1184</v>
      </c>
      <c r="I658" s="123"/>
      <c r="J658" s="131">
        <f>BK658</f>
        <v>0</v>
      </c>
      <c r="L658" s="120"/>
      <c r="M658" s="125"/>
      <c r="P658" s="126">
        <f>SUM(P659:P671)</f>
        <v>0</v>
      </c>
      <c r="R658" s="126">
        <f>SUM(R659:R671)</f>
        <v>0.163355</v>
      </c>
      <c r="T658" s="127">
        <f>SUM(T659:T671)</f>
        <v>4.3085999999999999E-2</v>
      </c>
      <c r="AR658" s="121" t="s">
        <v>86</v>
      </c>
      <c r="AT658" s="128" t="s">
        <v>75</v>
      </c>
      <c r="AU658" s="128" t="s">
        <v>84</v>
      </c>
      <c r="AY658" s="121" t="s">
        <v>159</v>
      </c>
      <c r="BK658" s="129">
        <f>SUM(BK659:BK671)</f>
        <v>0</v>
      </c>
    </row>
    <row r="659" spans="2:65" s="1" customFormat="1" ht="14.4" customHeight="1">
      <c r="B659" s="132"/>
      <c r="C659" s="133" t="s">
        <v>1185</v>
      </c>
      <c r="D659" s="133" t="s">
        <v>161</v>
      </c>
      <c r="E659" s="134" t="s">
        <v>1186</v>
      </c>
      <c r="F659" s="135" t="s">
        <v>1187</v>
      </c>
      <c r="G659" s="136" t="s">
        <v>176</v>
      </c>
      <c r="H659" s="137">
        <v>25.8</v>
      </c>
      <c r="I659" s="138"/>
      <c r="J659" s="139">
        <f>ROUND(I659*H659,2)</f>
        <v>0</v>
      </c>
      <c r="K659" s="140"/>
      <c r="L659" s="31"/>
      <c r="M659" s="141" t="s">
        <v>1</v>
      </c>
      <c r="N659" s="142" t="s">
        <v>41</v>
      </c>
      <c r="P659" s="143">
        <f>O659*H659</f>
        <v>0</v>
      </c>
      <c r="Q659" s="143">
        <v>0</v>
      </c>
      <c r="R659" s="143">
        <f>Q659*H659</f>
        <v>0</v>
      </c>
      <c r="S659" s="143">
        <v>1.67E-3</v>
      </c>
      <c r="T659" s="144">
        <f>S659*H659</f>
        <v>4.3085999999999999E-2</v>
      </c>
      <c r="AR659" s="145" t="s">
        <v>237</v>
      </c>
      <c r="AT659" s="145" t="s">
        <v>161</v>
      </c>
      <c r="AU659" s="145" t="s">
        <v>86</v>
      </c>
      <c r="AY659" s="16" t="s">
        <v>159</v>
      </c>
      <c r="BE659" s="146">
        <f>IF(N659="základní",J659,0)</f>
        <v>0</v>
      </c>
      <c r="BF659" s="146">
        <f>IF(N659="snížená",J659,0)</f>
        <v>0</v>
      </c>
      <c r="BG659" s="146">
        <f>IF(N659="zákl. přenesená",J659,0)</f>
        <v>0</v>
      </c>
      <c r="BH659" s="146">
        <f>IF(N659="sníž. přenesená",J659,0)</f>
        <v>0</v>
      </c>
      <c r="BI659" s="146">
        <f>IF(N659="nulová",J659,0)</f>
        <v>0</v>
      </c>
      <c r="BJ659" s="16" t="s">
        <v>84</v>
      </c>
      <c r="BK659" s="146">
        <f>ROUND(I659*H659,2)</f>
        <v>0</v>
      </c>
      <c r="BL659" s="16" t="s">
        <v>237</v>
      </c>
      <c r="BM659" s="145" t="s">
        <v>1188</v>
      </c>
    </row>
    <row r="660" spans="2:65" s="12" customFormat="1" ht="10.199999999999999">
      <c r="B660" s="147"/>
      <c r="D660" s="148" t="s">
        <v>167</v>
      </c>
      <c r="E660" s="149" t="s">
        <v>1</v>
      </c>
      <c r="F660" s="150" t="s">
        <v>1189</v>
      </c>
      <c r="H660" s="151">
        <v>25.8</v>
      </c>
      <c r="I660" s="152"/>
      <c r="L660" s="147"/>
      <c r="M660" s="153"/>
      <c r="T660" s="154"/>
      <c r="AT660" s="149" t="s">
        <v>167</v>
      </c>
      <c r="AU660" s="149" t="s">
        <v>86</v>
      </c>
      <c r="AV660" s="12" t="s">
        <v>86</v>
      </c>
      <c r="AW660" s="12" t="s">
        <v>32</v>
      </c>
      <c r="AX660" s="12" t="s">
        <v>84</v>
      </c>
      <c r="AY660" s="149" t="s">
        <v>159</v>
      </c>
    </row>
    <row r="661" spans="2:65" s="1" customFormat="1" ht="19.8" customHeight="1">
      <c r="B661" s="132"/>
      <c r="C661" s="133" t="s">
        <v>1190</v>
      </c>
      <c r="D661" s="133" t="s">
        <v>161</v>
      </c>
      <c r="E661" s="134" t="s">
        <v>1191</v>
      </c>
      <c r="F661" s="135" t="s">
        <v>1192</v>
      </c>
      <c r="G661" s="136" t="s">
        <v>176</v>
      </c>
      <c r="H661" s="137">
        <v>21.6</v>
      </c>
      <c r="I661" s="138"/>
      <c r="J661" s="139">
        <f>ROUND(I661*H661,2)</f>
        <v>0</v>
      </c>
      <c r="K661" s="140"/>
      <c r="L661" s="31"/>
      <c r="M661" s="141" t="s">
        <v>1</v>
      </c>
      <c r="N661" s="142" t="s">
        <v>41</v>
      </c>
      <c r="P661" s="143">
        <f>O661*H661</f>
        <v>0</v>
      </c>
      <c r="Q661" s="143">
        <v>9.3999999999999997E-4</v>
      </c>
      <c r="R661" s="143">
        <f>Q661*H661</f>
        <v>2.0303999999999999E-2</v>
      </c>
      <c r="S661" s="143">
        <v>0</v>
      </c>
      <c r="T661" s="144">
        <f>S661*H661</f>
        <v>0</v>
      </c>
      <c r="AR661" s="145" t="s">
        <v>237</v>
      </c>
      <c r="AT661" s="145" t="s">
        <v>161</v>
      </c>
      <c r="AU661" s="145" t="s">
        <v>86</v>
      </c>
      <c r="AY661" s="16" t="s">
        <v>159</v>
      </c>
      <c r="BE661" s="146">
        <f>IF(N661="základní",J661,0)</f>
        <v>0</v>
      </c>
      <c r="BF661" s="146">
        <f>IF(N661="snížená",J661,0)</f>
        <v>0</v>
      </c>
      <c r="BG661" s="146">
        <f>IF(N661="zákl. přenesená",J661,0)</f>
        <v>0</v>
      </c>
      <c r="BH661" s="146">
        <f>IF(N661="sníž. přenesená",J661,0)</f>
        <v>0</v>
      </c>
      <c r="BI661" s="146">
        <f>IF(N661="nulová",J661,0)</f>
        <v>0</v>
      </c>
      <c r="BJ661" s="16" t="s">
        <v>84</v>
      </c>
      <c r="BK661" s="146">
        <f>ROUND(I661*H661,2)</f>
        <v>0</v>
      </c>
      <c r="BL661" s="16" t="s">
        <v>237</v>
      </c>
      <c r="BM661" s="145" t="s">
        <v>1193</v>
      </c>
    </row>
    <row r="662" spans="2:65" s="12" customFormat="1" ht="10.199999999999999">
      <c r="B662" s="147"/>
      <c r="D662" s="148" t="s">
        <v>167</v>
      </c>
      <c r="E662" s="149" t="s">
        <v>1</v>
      </c>
      <c r="F662" s="150" t="s">
        <v>1194</v>
      </c>
      <c r="H662" s="151">
        <v>21.6</v>
      </c>
      <c r="I662" s="152"/>
      <c r="L662" s="147"/>
      <c r="M662" s="153"/>
      <c r="T662" s="154"/>
      <c r="AT662" s="149" t="s">
        <v>167</v>
      </c>
      <c r="AU662" s="149" t="s">
        <v>86</v>
      </c>
      <c r="AV662" s="12" t="s">
        <v>86</v>
      </c>
      <c r="AW662" s="12" t="s">
        <v>32</v>
      </c>
      <c r="AX662" s="12" t="s">
        <v>84</v>
      </c>
      <c r="AY662" s="149" t="s">
        <v>159</v>
      </c>
    </row>
    <row r="663" spans="2:65" s="1" customFormat="1" ht="19.8" customHeight="1">
      <c r="B663" s="132"/>
      <c r="C663" s="133" t="s">
        <v>1195</v>
      </c>
      <c r="D663" s="133" t="s">
        <v>161</v>
      </c>
      <c r="E663" s="134" t="s">
        <v>1196</v>
      </c>
      <c r="F663" s="135" t="s">
        <v>1197</v>
      </c>
      <c r="G663" s="136" t="s">
        <v>176</v>
      </c>
      <c r="H663" s="137">
        <v>16.7</v>
      </c>
      <c r="I663" s="138"/>
      <c r="J663" s="139">
        <f>ROUND(I663*H663,2)</f>
        <v>0</v>
      </c>
      <c r="K663" s="140"/>
      <c r="L663" s="31"/>
      <c r="M663" s="141" t="s">
        <v>1</v>
      </c>
      <c r="N663" s="142" t="s">
        <v>41</v>
      </c>
      <c r="P663" s="143">
        <f>O663*H663</f>
        <v>0</v>
      </c>
      <c r="Q663" s="143">
        <v>6.5300000000000002E-3</v>
      </c>
      <c r="R663" s="143">
        <f>Q663*H663</f>
        <v>0.109051</v>
      </c>
      <c r="S663" s="143">
        <v>0</v>
      </c>
      <c r="T663" s="144">
        <f>S663*H663</f>
        <v>0</v>
      </c>
      <c r="AR663" s="145" t="s">
        <v>237</v>
      </c>
      <c r="AT663" s="145" t="s">
        <v>161</v>
      </c>
      <c r="AU663" s="145" t="s">
        <v>86</v>
      </c>
      <c r="AY663" s="16" t="s">
        <v>159</v>
      </c>
      <c r="BE663" s="146">
        <f>IF(N663="základní",J663,0)</f>
        <v>0</v>
      </c>
      <c r="BF663" s="146">
        <f>IF(N663="snížená",J663,0)</f>
        <v>0</v>
      </c>
      <c r="BG663" s="146">
        <f>IF(N663="zákl. přenesená",J663,0)</f>
        <v>0</v>
      </c>
      <c r="BH663" s="146">
        <f>IF(N663="sníž. přenesená",J663,0)</f>
        <v>0</v>
      </c>
      <c r="BI663" s="146">
        <f>IF(N663="nulová",J663,0)</f>
        <v>0</v>
      </c>
      <c r="BJ663" s="16" t="s">
        <v>84</v>
      </c>
      <c r="BK663" s="146">
        <f>ROUND(I663*H663,2)</f>
        <v>0</v>
      </c>
      <c r="BL663" s="16" t="s">
        <v>237</v>
      </c>
      <c r="BM663" s="145" t="s">
        <v>1198</v>
      </c>
    </row>
    <row r="664" spans="2:65" s="12" customFormat="1" ht="10.199999999999999">
      <c r="B664" s="147"/>
      <c r="D664" s="148" t="s">
        <v>167</v>
      </c>
      <c r="E664" s="149" t="s">
        <v>1</v>
      </c>
      <c r="F664" s="150" t="s">
        <v>1199</v>
      </c>
      <c r="H664" s="151">
        <v>16.7</v>
      </c>
      <c r="I664" s="152"/>
      <c r="L664" s="147"/>
      <c r="M664" s="153"/>
      <c r="T664" s="154"/>
      <c r="AT664" s="149" t="s">
        <v>167</v>
      </c>
      <c r="AU664" s="149" t="s">
        <v>86</v>
      </c>
      <c r="AV664" s="12" t="s">
        <v>86</v>
      </c>
      <c r="AW664" s="12" t="s">
        <v>32</v>
      </c>
      <c r="AX664" s="12" t="s">
        <v>84</v>
      </c>
      <c r="AY664" s="149" t="s">
        <v>159</v>
      </c>
    </row>
    <row r="665" spans="2:65" s="1" customFormat="1" ht="14.4" customHeight="1">
      <c r="B665" s="132"/>
      <c r="C665" s="133" t="s">
        <v>1200</v>
      </c>
      <c r="D665" s="133" t="s">
        <v>161</v>
      </c>
      <c r="E665" s="134" t="s">
        <v>1201</v>
      </c>
      <c r="F665" s="135" t="s">
        <v>1202</v>
      </c>
      <c r="G665" s="136" t="s">
        <v>176</v>
      </c>
      <c r="H665" s="137">
        <v>9.75</v>
      </c>
      <c r="I665" s="138"/>
      <c r="J665" s="139">
        <f>ROUND(I665*H665,2)</f>
        <v>0</v>
      </c>
      <c r="K665" s="140"/>
      <c r="L665" s="31"/>
      <c r="M665" s="141" t="s">
        <v>1</v>
      </c>
      <c r="N665" s="142" t="s">
        <v>41</v>
      </c>
      <c r="P665" s="143">
        <f>O665*H665</f>
        <v>0</v>
      </c>
      <c r="Q665" s="143">
        <v>2.2799999999999999E-3</v>
      </c>
      <c r="R665" s="143">
        <f>Q665*H665</f>
        <v>2.223E-2</v>
      </c>
      <c r="S665" s="143">
        <v>0</v>
      </c>
      <c r="T665" s="144">
        <f>S665*H665</f>
        <v>0</v>
      </c>
      <c r="AR665" s="145" t="s">
        <v>237</v>
      </c>
      <c r="AT665" s="145" t="s">
        <v>161</v>
      </c>
      <c r="AU665" s="145" t="s">
        <v>86</v>
      </c>
      <c r="AY665" s="16" t="s">
        <v>159</v>
      </c>
      <c r="BE665" s="146">
        <f>IF(N665="základní",J665,0)</f>
        <v>0</v>
      </c>
      <c r="BF665" s="146">
        <f>IF(N665="snížená",J665,0)</f>
        <v>0</v>
      </c>
      <c r="BG665" s="146">
        <f>IF(N665="zákl. přenesená",J665,0)</f>
        <v>0</v>
      </c>
      <c r="BH665" s="146">
        <f>IF(N665="sníž. přenesená",J665,0)</f>
        <v>0</v>
      </c>
      <c r="BI665" s="146">
        <f>IF(N665="nulová",J665,0)</f>
        <v>0</v>
      </c>
      <c r="BJ665" s="16" t="s">
        <v>84</v>
      </c>
      <c r="BK665" s="146">
        <f>ROUND(I665*H665,2)</f>
        <v>0</v>
      </c>
      <c r="BL665" s="16" t="s">
        <v>237</v>
      </c>
      <c r="BM665" s="145" t="s">
        <v>1203</v>
      </c>
    </row>
    <row r="666" spans="2:65" s="12" customFormat="1" ht="10.199999999999999">
      <c r="B666" s="147"/>
      <c r="D666" s="148" t="s">
        <v>167</v>
      </c>
      <c r="E666" s="149" t="s">
        <v>1</v>
      </c>
      <c r="F666" s="150" t="s">
        <v>1204</v>
      </c>
      <c r="H666" s="151">
        <v>9.75</v>
      </c>
      <c r="I666" s="152"/>
      <c r="L666" s="147"/>
      <c r="M666" s="153"/>
      <c r="T666" s="154"/>
      <c r="AT666" s="149" t="s">
        <v>167</v>
      </c>
      <c r="AU666" s="149" t="s">
        <v>86</v>
      </c>
      <c r="AV666" s="12" t="s">
        <v>86</v>
      </c>
      <c r="AW666" s="12" t="s">
        <v>32</v>
      </c>
      <c r="AX666" s="12" t="s">
        <v>84</v>
      </c>
      <c r="AY666" s="149" t="s">
        <v>159</v>
      </c>
    </row>
    <row r="667" spans="2:65" s="1" customFormat="1" ht="14.4" customHeight="1">
      <c r="B667" s="132"/>
      <c r="C667" s="133" t="s">
        <v>1205</v>
      </c>
      <c r="D667" s="133" t="s">
        <v>161</v>
      </c>
      <c r="E667" s="134" t="s">
        <v>1206</v>
      </c>
      <c r="F667" s="135" t="s">
        <v>1207</v>
      </c>
      <c r="G667" s="136" t="s">
        <v>390</v>
      </c>
      <c r="H667" s="137">
        <v>1</v>
      </c>
      <c r="I667" s="138"/>
      <c r="J667" s="139">
        <f>ROUND(I667*H667,2)</f>
        <v>0</v>
      </c>
      <c r="K667" s="140"/>
      <c r="L667" s="31"/>
      <c r="M667" s="141" t="s">
        <v>1</v>
      </c>
      <c r="N667" s="142" t="s">
        <v>41</v>
      </c>
      <c r="P667" s="143">
        <f>O667*H667</f>
        <v>0</v>
      </c>
      <c r="Q667" s="143">
        <v>3.1E-4</v>
      </c>
      <c r="R667" s="143">
        <f>Q667*H667</f>
        <v>3.1E-4</v>
      </c>
      <c r="S667" s="143">
        <v>0</v>
      </c>
      <c r="T667" s="144">
        <f>S667*H667</f>
        <v>0</v>
      </c>
      <c r="AR667" s="145" t="s">
        <v>237</v>
      </c>
      <c r="AT667" s="145" t="s">
        <v>161</v>
      </c>
      <c r="AU667" s="145" t="s">
        <v>86</v>
      </c>
      <c r="AY667" s="16" t="s">
        <v>159</v>
      </c>
      <c r="BE667" s="146">
        <f>IF(N667="základní",J667,0)</f>
        <v>0</v>
      </c>
      <c r="BF667" s="146">
        <f>IF(N667="snížená",J667,0)</f>
        <v>0</v>
      </c>
      <c r="BG667" s="146">
        <f>IF(N667="zákl. přenesená",J667,0)</f>
        <v>0</v>
      </c>
      <c r="BH667" s="146">
        <f>IF(N667="sníž. přenesená",J667,0)</f>
        <v>0</v>
      </c>
      <c r="BI667" s="146">
        <f>IF(N667="nulová",J667,0)</f>
        <v>0</v>
      </c>
      <c r="BJ667" s="16" t="s">
        <v>84</v>
      </c>
      <c r="BK667" s="146">
        <f>ROUND(I667*H667,2)</f>
        <v>0</v>
      </c>
      <c r="BL667" s="16" t="s">
        <v>237</v>
      </c>
      <c r="BM667" s="145" t="s">
        <v>1208</v>
      </c>
    </row>
    <row r="668" spans="2:65" s="12" customFormat="1" ht="10.199999999999999">
      <c r="B668" s="147"/>
      <c r="D668" s="148" t="s">
        <v>167</v>
      </c>
      <c r="E668" s="149" t="s">
        <v>1</v>
      </c>
      <c r="F668" s="150" t="s">
        <v>1209</v>
      </c>
      <c r="H668" s="151">
        <v>1</v>
      </c>
      <c r="I668" s="152"/>
      <c r="L668" s="147"/>
      <c r="M668" s="153"/>
      <c r="T668" s="154"/>
      <c r="AT668" s="149" t="s">
        <v>167</v>
      </c>
      <c r="AU668" s="149" t="s">
        <v>86</v>
      </c>
      <c r="AV668" s="12" t="s">
        <v>86</v>
      </c>
      <c r="AW668" s="12" t="s">
        <v>32</v>
      </c>
      <c r="AX668" s="12" t="s">
        <v>84</v>
      </c>
      <c r="AY668" s="149" t="s">
        <v>159</v>
      </c>
    </row>
    <row r="669" spans="2:65" s="1" customFormat="1" ht="14.4" customHeight="1">
      <c r="B669" s="132"/>
      <c r="C669" s="133" t="s">
        <v>1210</v>
      </c>
      <c r="D669" s="133" t="s">
        <v>161</v>
      </c>
      <c r="E669" s="134" t="s">
        <v>1211</v>
      </c>
      <c r="F669" s="135" t="s">
        <v>1212</v>
      </c>
      <c r="G669" s="136" t="s">
        <v>176</v>
      </c>
      <c r="H669" s="137">
        <v>6</v>
      </c>
      <c r="I669" s="138"/>
      <c r="J669" s="139">
        <f>ROUND(I669*H669,2)</f>
        <v>0</v>
      </c>
      <c r="K669" s="140"/>
      <c r="L669" s="31"/>
      <c r="M669" s="141" t="s">
        <v>1</v>
      </c>
      <c r="N669" s="142" t="s">
        <v>41</v>
      </c>
      <c r="P669" s="143">
        <f>O669*H669</f>
        <v>0</v>
      </c>
      <c r="Q669" s="143">
        <v>1.91E-3</v>
      </c>
      <c r="R669" s="143">
        <f>Q669*H669</f>
        <v>1.146E-2</v>
      </c>
      <c r="S669" s="143">
        <v>0</v>
      </c>
      <c r="T669" s="144">
        <f>S669*H669</f>
        <v>0</v>
      </c>
      <c r="AR669" s="145" t="s">
        <v>237</v>
      </c>
      <c r="AT669" s="145" t="s">
        <v>161</v>
      </c>
      <c r="AU669" s="145" t="s">
        <v>86</v>
      </c>
      <c r="AY669" s="16" t="s">
        <v>159</v>
      </c>
      <c r="BE669" s="146">
        <f>IF(N669="základní",J669,0)</f>
        <v>0</v>
      </c>
      <c r="BF669" s="146">
        <f>IF(N669="snížená",J669,0)</f>
        <v>0</v>
      </c>
      <c r="BG669" s="146">
        <f>IF(N669="zákl. přenesená",J669,0)</f>
        <v>0</v>
      </c>
      <c r="BH669" s="146">
        <f>IF(N669="sníž. přenesená",J669,0)</f>
        <v>0</v>
      </c>
      <c r="BI669" s="146">
        <f>IF(N669="nulová",J669,0)</f>
        <v>0</v>
      </c>
      <c r="BJ669" s="16" t="s">
        <v>84</v>
      </c>
      <c r="BK669" s="146">
        <f>ROUND(I669*H669,2)</f>
        <v>0</v>
      </c>
      <c r="BL669" s="16" t="s">
        <v>237</v>
      </c>
      <c r="BM669" s="145" t="s">
        <v>1213</v>
      </c>
    </row>
    <row r="670" spans="2:65" s="12" customFormat="1" ht="10.199999999999999">
      <c r="B670" s="147"/>
      <c r="D670" s="148" t="s">
        <v>167</v>
      </c>
      <c r="E670" s="149" t="s">
        <v>1</v>
      </c>
      <c r="F670" s="150" t="s">
        <v>1214</v>
      </c>
      <c r="H670" s="151">
        <v>6</v>
      </c>
      <c r="I670" s="152"/>
      <c r="L670" s="147"/>
      <c r="M670" s="153"/>
      <c r="T670" s="154"/>
      <c r="AT670" s="149" t="s">
        <v>167</v>
      </c>
      <c r="AU670" s="149" t="s">
        <v>86</v>
      </c>
      <c r="AV670" s="12" t="s">
        <v>86</v>
      </c>
      <c r="AW670" s="12" t="s">
        <v>32</v>
      </c>
      <c r="AX670" s="12" t="s">
        <v>84</v>
      </c>
      <c r="AY670" s="149" t="s">
        <v>159</v>
      </c>
    </row>
    <row r="671" spans="2:65" s="1" customFormat="1" ht="14.4" customHeight="1">
      <c r="B671" s="132"/>
      <c r="C671" s="133" t="s">
        <v>1215</v>
      </c>
      <c r="D671" s="133" t="s">
        <v>161</v>
      </c>
      <c r="E671" s="134" t="s">
        <v>1216</v>
      </c>
      <c r="F671" s="135" t="s">
        <v>1217</v>
      </c>
      <c r="G671" s="136" t="s">
        <v>1013</v>
      </c>
      <c r="H671" s="179"/>
      <c r="I671" s="138"/>
      <c r="J671" s="139">
        <f>ROUND(I671*H671,2)</f>
        <v>0</v>
      </c>
      <c r="K671" s="140"/>
      <c r="L671" s="31"/>
      <c r="M671" s="141" t="s">
        <v>1</v>
      </c>
      <c r="N671" s="142" t="s">
        <v>41</v>
      </c>
      <c r="P671" s="143">
        <f>O671*H671</f>
        <v>0</v>
      </c>
      <c r="Q671" s="143">
        <v>0</v>
      </c>
      <c r="R671" s="143">
        <f>Q671*H671</f>
        <v>0</v>
      </c>
      <c r="S671" s="143">
        <v>0</v>
      </c>
      <c r="T671" s="144">
        <f>S671*H671</f>
        <v>0</v>
      </c>
      <c r="AR671" s="145" t="s">
        <v>237</v>
      </c>
      <c r="AT671" s="145" t="s">
        <v>161</v>
      </c>
      <c r="AU671" s="145" t="s">
        <v>86</v>
      </c>
      <c r="AY671" s="16" t="s">
        <v>159</v>
      </c>
      <c r="BE671" s="146">
        <f>IF(N671="základní",J671,0)</f>
        <v>0</v>
      </c>
      <c r="BF671" s="146">
        <f>IF(N671="snížená",J671,0)</f>
        <v>0</v>
      </c>
      <c r="BG671" s="146">
        <f>IF(N671="zákl. přenesená",J671,0)</f>
        <v>0</v>
      </c>
      <c r="BH671" s="146">
        <f>IF(N671="sníž. přenesená",J671,0)</f>
        <v>0</v>
      </c>
      <c r="BI671" s="146">
        <f>IF(N671="nulová",J671,0)</f>
        <v>0</v>
      </c>
      <c r="BJ671" s="16" t="s">
        <v>84</v>
      </c>
      <c r="BK671" s="146">
        <f>ROUND(I671*H671,2)</f>
        <v>0</v>
      </c>
      <c r="BL671" s="16" t="s">
        <v>237</v>
      </c>
      <c r="BM671" s="145" t="s">
        <v>1218</v>
      </c>
    </row>
    <row r="672" spans="2:65" s="11" customFormat="1" ht="22.8" customHeight="1">
      <c r="B672" s="120"/>
      <c r="D672" s="121" t="s">
        <v>75</v>
      </c>
      <c r="E672" s="130" t="s">
        <v>1219</v>
      </c>
      <c r="F672" s="130" t="s">
        <v>1220</v>
      </c>
      <c r="I672" s="123"/>
      <c r="J672" s="131">
        <f>BK672</f>
        <v>0</v>
      </c>
      <c r="L672" s="120"/>
      <c r="M672" s="125"/>
      <c r="P672" s="126">
        <f>SUM(P673:P708)</f>
        <v>0</v>
      </c>
      <c r="R672" s="126">
        <f>SUM(R673:R708)</f>
        <v>8.6400000000000005E-2</v>
      </c>
      <c r="T672" s="127">
        <f>SUM(T673:T708)</f>
        <v>1.6756000000000002</v>
      </c>
      <c r="AR672" s="121" t="s">
        <v>86</v>
      </c>
      <c r="AT672" s="128" t="s">
        <v>75</v>
      </c>
      <c r="AU672" s="128" t="s">
        <v>84</v>
      </c>
      <c r="AY672" s="121" t="s">
        <v>159</v>
      </c>
      <c r="BK672" s="129">
        <f>SUM(BK673:BK708)</f>
        <v>0</v>
      </c>
    </row>
    <row r="673" spans="2:65" s="1" customFormat="1" ht="14.4" customHeight="1">
      <c r="B673" s="132"/>
      <c r="C673" s="133" t="s">
        <v>1221</v>
      </c>
      <c r="D673" s="133" t="s">
        <v>161</v>
      </c>
      <c r="E673" s="134" t="s">
        <v>1222</v>
      </c>
      <c r="F673" s="135" t="s">
        <v>1223</v>
      </c>
      <c r="G673" s="136" t="s">
        <v>390</v>
      </c>
      <c r="H673" s="137">
        <v>1</v>
      </c>
      <c r="I673" s="138"/>
      <c r="J673" s="139">
        <f t="shared" ref="J673:J686" si="0">ROUND(I673*H673,2)</f>
        <v>0</v>
      </c>
      <c r="K673" s="140"/>
      <c r="L673" s="31"/>
      <c r="M673" s="141" t="s">
        <v>1</v>
      </c>
      <c r="N673" s="142" t="s">
        <v>41</v>
      </c>
      <c r="P673" s="143">
        <f t="shared" ref="P673:P686" si="1">O673*H673</f>
        <v>0</v>
      </c>
      <c r="Q673" s="143">
        <v>0</v>
      </c>
      <c r="R673" s="143">
        <f t="shared" ref="R673:R686" si="2">Q673*H673</f>
        <v>0</v>
      </c>
      <c r="S673" s="143">
        <v>0</v>
      </c>
      <c r="T673" s="144">
        <f t="shared" ref="T673:T686" si="3">S673*H673</f>
        <v>0</v>
      </c>
      <c r="AR673" s="145" t="s">
        <v>237</v>
      </c>
      <c r="AT673" s="145" t="s">
        <v>161</v>
      </c>
      <c r="AU673" s="145" t="s">
        <v>86</v>
      </c>
      <c r="AY673" s="16" t="s">
        <v>159</v>
      </c>
      <c r="BE673" s="146">
        <f t="shared" ref="BE673:BE686" si="4">IF(N673="základní",J673,0)</f>
        <v>0</v>
      </c>
      <c r="BF673" s="146">
        <f t="shared" ref="BF673:BF686" si="5">IF(N673="snížená",J673,0)</f>
        <v>0</v>
      </c>
      <c r="BG673" s="146">
        <f t="shared" ref="BG673:BG686" si="6">IF(N673="zákl. přenesená",J673,0)</f>
        <v>0</v>
      </c>
      <c r="BH673" s="146">
        <f t="shared" ref="BH673:BH686" si="7">IF(N673="sníž. přenesená",J673,0)</f>
        <v>0</v>
      </c>
      <c r="BI673" s="146">
        <f t="shared" ref="BI673:BI686" si="8">IF(N673="nulová",J673,0)</f>
        <v>0</v>
      </c>
      <c r="BJ673" s="16" t="s">
        <v>84</v>
      </c>
      <c r="BK673" s="146">
        <f t="shared" ref="BK673:BK686" si="9">ROUND(I673*H673,2)</f>
        <v>0</v>
      </c>
      <c r="BL673" s="16" t="s">
        <v>237</v>
      </c>
      <c r="BM673" s="145" t="s">
        <v>1224</v>
      </c>
    </row>
    <row r="674" spans="2:65" s="1" customFormat="1" ht="14.4" customHeight="1">
      <c r="B674" s="132"/>
      <c r="C674" s="133" t="s">
        <v>1225</v>
      </c>
      <c r="D674" s="133" t="s">
        <v>161</v>
      </c>
      <c r="E674" s="134" t="s">
        <v>1226</v>
      </c>
      <c r="F674" s="135" t="s">
        <v>1223</v>
      </c>
      <c r="G674" s="136" t="s">
        <v>390</v>
      </c>
      <c r="H674" s="137">
        <v>1</v>
      </c>
      <c r="I674" s="138"/>
      <c r="J674" s="139">
        <f t="shared" si="0"/>
        <v>0</v>
      </c>
      <c r="K674" s="140"/>
      <c r="L674" s="31"/>
      <c r="M674" s="141" t="s">
        <v>1</v>
      </c>
      <c r="N674" s="142" t="s">
        <v>41</v>
      </c>
      <c r="P674" s="143">
        <f t="shared" si="1"/>
        <v>0</v>
      </c>
      <c r="Q674" s="143">
        <v>0</v>
      </c>
      <c r="R674" s="143">
        <f t="shared" si="2"/>
        <v>0</v>
      </c>
      <c r="S674" s="143">
        <v>0</v>
      </c>
      <c r="T674" s="144">
        <f t="shared" si="3"/>
        <v>0</v>
      </c>
      <c r="AR674" s="145" t="s">
        <v>237</v>
      </c>
      <c r="AT674" s="145" t="s">
        <v>161</v>
      </c>
      <c r="AU674" s="145" t="s">
        <v>86</v>
      </c>
      <c r="AY674" s="16" t="s">
        <v>159</v>
      </c>
      <c r="BE674" s="146">
        <f t="shared" si="4"/>
        <v>0</v>
      </c>
      <c r="BF674" s="146">
        <f t="shared" si="5"/>
        <v>0</v>
      </c>
      <c r="BG674" s="146">
        <f t="shared" si="6"/>
        <v>0</v>
      </c>
      <c r="BH674" s="146">
        <f t="shared" si="7"/>
        <v>0</v>
      </c>
      <c r="BI674" s="146">
        <f t="shared" si="8"/>
        <v>0</v>
      </c>
      <c r="BJ674" s="16" t="s">
        <v>84</v>
      </c>
      <c r="BK674" s="146">
        <f t="shared" si="9"/>
        <v>0</v>
      </c>
      <c r="BL674" s="16" t="s">
        <v>237</v>
      </c>
      <c r="BM674" s="145" t="s">
        <v>1227</v>
      </c>
    </row>
    <row r="675" spans="2:65" s="1" customFormat="1" ht="14.4" customHeight="1">
      <c r="B675" s="132"/>
      <c r="C675" s="133" t="s">
        <v>1228</v>
      </c>
      <c r="D675" s="133" t="s">
        <v>161</v>
      </c>
      <c r="E675" s="134" t="s">
        <v>1229</v>
      </c>
      <c r="F675" s="135" t="s">
        <v>1230</v>
      </c>
      <c r="G675" s="136" t="s">
        <v>390</v>
      </c>
      <c r="H675" s="137">
        <v>6</v>
      </c>
      <c r="I675" s="138"/>
      <c r="J675" s="139">
        <f t="shared" si="0"/>
        <v>0</v>
      </c>
      <c r="K675" s="140"/>
      <c r="L675" s="31"/>
      <c r="M675" s="141" t="s">
        <v>1</v>
      </c>
      <c r="N675" s="142" t="s">
        <v>41</v>
      </c>
      <c r="P675" s="143">
        <f t="shared" si="1"/>
        <v>0</v>
      </c>
      <c r="Q675" s="143">
        <v>0</v>
      </c>
      <c r="R675" s="143">
        <f t="shared" si="2"/>
        <v>0</v>
      </c>
      <c r="S675" s="143">
        <v>0</v>
      </c>
      <c r="T675" s="144">
        <f t="shared" si="3"/>
        <v>0</v>
      </c>
      <c r="AR675" s="145" t="s">
        <v>237</v>
      </c>
      <c r="AT675" s="145" t="s">
        <v>161</v>
      </c>
      <c r="AU675" s="145" t="s">
        <v>86</v>
      </c>
      <c r="AY675" s="16" t="s">
        <v>159</v>
      </c>
      <c r="BE675" s="146">
        <f t="shared" si="4"/>
        <v>0</v>
      </c>
      <c r="BF675" s="146">
        <f t="shared" si="5"/>
        <v>0</v>
      </c>
      <c r="BG675" s="146">
        <f t="shared" si="6"/>
        <v>0</v>
      </c>
      <c r="BH675" s="146">
        <f t="shared" si="7"/>
        <v>0</v>
      </c>
      <c r="BI675" s="146">
        <f t="shared" si="8"/>
        <v>0</v>
      </c>
      <c r="BJ675" s="16" t="s">
        <v>84</v>
      </c>
      <c r="BK675" s="146">
        <f t="shared" si="9"/>
        <v>0</v>
      </c>
      <c r="BL675" s="16" t="s">
        <v>237</v>
      </c>
      <c r="BM675" s="145" t="s">
        <v>1231</v>
      </c>
    </row>
    <row r="676" spans="2:65" s="1" customFormat="1" ht="14.4" customHeight="1">
      <c r="B676" s="132"/>
      <c r="C676" s="133" t="s">
        <v>1232</v>
      </c>
      <c r="D676" s="133" t="s">
        <v>161</v>
      </c>
      <c r="E676" s="134" t="s">
        <v>1233</v>
      </c>
      <c r="F676" s="135" t="s">
        <v>1234</v>
      </c>
      <c r="G676" s="136" t="s">
        <v>390</v>
      </c>
      <c r="H676" s="137">
        <v>10</v>
      </c>
      <c r="I676" s="138"/>
      <c r="J676" s="139">
        <f t="shared" si="0"/>
        <v>0</v>
      </c>
      <c r="K676" s="140"/>
      <c r="L676" s="31"/>
      <c r="M676" s="141" t="s">
        <v>1</v>
      </c>
      <c r="N676" s="142" t="s">
        <v>41</v>
      </c>
      <c r="P676" s="143">
        <f t="shared" si="1"/>
        <v>0</v>
      </c>
      <c r="Q676" s="143">
        <v>0</v>
      </c>
      <c r="R676" s="143">
        <f t="shared" si="2"/>
        <v>0</v>
      </c>
      <c r="S676" s="143">
        <v>0</v>
      </c>
      <c r="T676" s="144">
        <f t="shared" si="3"/>
        <v>0</v>
      </c>
      <c r="AR676" s="145" t="s">
        <v>237</v>
      </c>
      <c r="AT676" s="145" t="s">
        <v>161</v>
      </c>
      <c r="AU676" s="145" t="s">
        <v>86</v>
      </c>
      <c r="AY676" s="16" t="s">
        <v>159</v>
      </c>
      <c r="BE676" s="146">
        <f t="shared" si="4"/>
        <v>0</v>
      </c>
      <c r="BF676" s="146">
        <f t="shared" si="5"/>
        <v>0</v>
      </c>
      <c r="BG676" s="146">
        <f t="shared" si="6"/>
        <v>0</v>
      </c>
      <c r="BH676" s="146">
        <f t="shared" si="7"/>
        <v>0</v>
      </c>
      <c r="BI676" s="146">
        <f t="shared" si="8"/>
        <v>0</v>
      </c>
      <c r="BJ676" s="16" t="s">
        <v>84</v>
      </c>
      <c r="BK676" s="146">
        <f t="shared" si="9"/>
        <v>0</v>
      </c>
      <c r="BL676" s="16" t="s">
        <v>237</v>
      </c>
      <c r="BM676" s="145" t="s">
        <v>1235</v>
      </c>
    </row>
    <row r="677" spans="2:65" s="1" customFormat="1" ht="14.4" customHeight="1">
      <c r="B677" s="132"/>
      <c r="C677" s="133" t="s">
        <v>1236</v>
      </c>
      <c r="D677" s="133" t="s">
        <v>161</v>
      </c>
      <c r="E677" s="134" t="s">
        <v>1237</v>
      </c>
      <c r="F677" s="135" t="s">
        <v>1230</v>
      </c>
      <c r="G677" s="136" t="s">
        <v>390</v>
      </c>
      <c r="H677" s="137">
        <v>2</v>
      </c>
      <c r="I677" s="138"/>
      <c r="J677" s="139">
        <f t="shared" si="0"/>
        <v>0</v>
      </c>
      <c r="K677" s="140"/>
      <c r="L677" s="31"/>
      <c r="M677" s="141" t="s">
        <v>1</v>
      </c>
      <c r="N677" s="142" t="s">
        <v>41</v>
      </c>
      <c r="P677" s="143">
        <f t="shared" si="1"/>
        <v>0</v>
      </c>
      <c r="Q677" s="143">
        <v>0</v>
      </c>
      <c r="R677" s="143">
        <f t="shared" si="2"/>
        <v>0</v>
      </c>
      <c r="S677" s="143">
        <v>0</v>
      </c>
      <c r="T677" s="144">
        <f t="shared" si="3"/>
        <v>0</v>
      </c>
      <c r="AR677" s="145" t="s">
        <v>237</v>
      </c>
      <c r="AT677" s="145" t="s">
        <v>161</v>
      </c>
      <c r="AU677" s="145" t="s">
        <v>86</v>
      </c>
      <c r="AY677" s="16" t="s">
        <v>159</v>
      </c>
      <c r="BE677" s="146">
        <f t="shared" si="4"/>
        <v>0</v>
      </c>
      <c r="BF677" s="146">
        <f t="shared" si="5"/>
        <v>0</v>
      </c>
      <c r="BG677" s="146">
        <f t="shared" si="6"/>
        <v>0</v>
      </c>
      <c r="BH677" s="146">
        <f t="shared" si="7"/>
        <v>0</v>
      </c>
      <c r="BI677" s="146">
        <f t="shared" si="8"/>
        <v>0</v>
      </c>
      <c r="BJ677" s="16" t="s">
        <v>84</v>
      </c>
      <c r="BK677" s="146">
        <f t="shared" si="9"/>
        <v>0</v>
      </c>
      <c r="BL677" s="16" t="s">
        <v>237</v>
      </c>
      <c r="BM677" s="145" t="s">
        <v>1238</v>
      </c>
    </row>
    <row r="678" spans="2:65" s="1" customFormat="1" ht="14.4" customHeight="1">
      <c r="B678" s="132"/>
      <c r="C678" s="133" t="s">
        <v>1239</v>
      </c>
      <c r="D678" s="133" t="s">
        <v>161</v>
      </c>
      <c r="E678" s="134" t="s">
        <v>1240</v>
      </c>
      <c r="F678" s="135" t="s">
        <v>1234</v>
      </c>
      <c r="G678" s="136" t="s">
        <v>390</v>
      </c>
      <c r="H678" s="137">
        <v>10</v>
      </c>
      <c r="I678" s="138"/>
      <c r="J678" s="139">
        <f t="shared" si="0"/>
        <v>0</v>
      </c>
      <c r="K678" s="140"/>
      <c r="L678" s="31"/>
      <c r="M678" s="141" t="s">
        <v>1</v>
      </c>
      <c r="N678" s="142" t="s">
        <v>41</v>
      </c>
      <c r="P678" s="143">
        <f t="shared" si="1"/>
        <v>0</v>
      </c>
      <c r="Q678" s="143">
        <v>0</v>
      </c>
      <c r="R678" s="143">
        <f t="shared" si="2"/>
        <v>0</v>
      </c>
      <c r="S678" s="143">
        <v>0</v>
      </c>
      <c r="T678" s="144">
        <f t="shared" si="3"/>
        <v>0</v>
      </c>
      <c r="AR678" s="145" t="s">
        <v>237</v>
      </c>
      <c r="AT678" s="145" t="s">
        <v>161</v>
      </c>
      <c r="AU678" s="145" t="s">
        <v>86</v>
      </c>
      <c r="AY678" s="16" t="s">
        <v>159</v>
      </c>
      <c r="BE678" s="146">
        <f t="shared" si="4"/>
        <v>0</v>
      </c>
      <c r="BF678" s="146">
        <f t="shared" si="5"/>
        <v>0</v>
      </c>
      <c r="BG678" s="146">
        <f t="shared" si="6"/>
        <v>0</v>
      </c>
      <c r="BH678" s="146">
        <f t="shared" si="7"/>
        <v>0</v>
      </c>
      <c r="BI678" s="146">
        <f t="shared" si="8"/>
        <v>0</v>
      </c>
      <c r="BJ678" s="16" t="s">
        <v>84</v>
      </c>
      <c r="BK678" s="146">
        <f t="shared" si="9"/>
        <v>0</v>
      </c>
      <c r="BL678" s="16" t="s">
        <v>237</v>
      </c>
      <c r="BM678" s="145" t="s">
        <v>1241</v>
      </c>
    </row>
    <row r="679" spans="2:65" s="1" customFormat="1" ht="14.4" customHeight="1">
      <c r="B679" s="132"/>
      <c r="C679" s="133" t="s">
        <v>1242</v>
      </c>
      <c r="D679" s="133" t="s">
        <v>161</v>
      </c>
      <c r="E679" s="134" t="s">
        <v>1243</v>
      </c>
      <c r="F679" s="135" t="s">
        <v>1244</v>
      </c>
      <c r="G679" s="136" t="s">
        <v>390</v>
      </c>
      <c r="H679" s="137">
        <v>1</v>
      </c>
      <c r="I679" s="138"/>
      <c r="J679" s="139">
        <f t="shared" si="0"/>
        <v>0</v>
      </c>
      <c r="K679" s="140"/>
      <c r="L679" s="31"/>
      <c r="M679" s="141" t="s">
        <v>1</v>
      </c>
      <c r="N679" s="142" t="s">
        <v>41</v>
      </c>
      <c r="P679" s="143">
        <f t="shared" si="1"/>
        <v>0</v>
      </c>
      <c r="Q679" s="143">
        <v>0</v>
      </c>
      <c r="R679" s="143">
        <f t="shared" si="2"/>
        <v>0</v>
      </c>
      <c r="S679" s="143">
        <v>0</v>
      </c>
      <c r="T679" s="144">
        <f t="shared" si="3"/>
        <v>0</v>
      </c>
      <c r="AR679" s="145" t="s">
        <v>237</v>
      </c>
      <c r="AT679" s="145" t="s">
        <v>161</v>
      </c>
      <c r="AU679" s="145" t="s">
        <v>86</v>
      </c>
      <c r="AY679" s="16" t="s">
        <v>159</v>
      </c>
      <c r="BE679" s="146">
        <f t="shared" si="4"/>
        <v>0</v>
      </c>
      <c r="BF679" s="146">
        <f t="shared" si="5"/>
        <v>0</v>
      </c>
      <c r="BG679" s="146">
        <f t="shared" si="6"/>
        <v>0</v>
      </c>
      <c r="BH679" s="146">
        <f t="shared" si="7"/>
        <v>0</v>
      </c>
      <c r="BI679" s="146">
        <f t="shared" si="8"/>
        <v>0</v>
      </c>
      <c r="BJ679" s="16" t="s">
        <v>84</v>
      </c>
      <c r="BK679" s="146">
        <f t="shared" si="9"/>
        <v>0</v>
      </c>
      <c r="BL679" s="16" t="s">
        <v>237</v>
      </c>
      <c r="BM679" s="145" t="s">
        <v>1245</v>
      </c>
    </row>
    <row r="680" spans="2:65" s="1" customFormat="1" ht="14.4" customHeight="1">
      <c r="B680" s="132"/>
      <c r="C680" s="133" t="s">
        <v>1246</v>
      </c>
      <c r="D680" s="133" t="s">
        <v>161</v>
      </c>
      <c r="E680" s="134" t="s">
        <v>1247</v>
      </c>
      <c r="F680" s="135" t="s">
        <v>1244</v>
      </c>
      <c r="G680" s="136" t="s">
        <v>390</v>
      </c>
      <c r="H680" s="137">
        <v>2</v>
      </c>
      <c r="I680" s="138"/>
      <c r="J680" s="139">
        <f t="shared" si="0"/>
        <v>0</v>
      </c>
      <c r="K680" s="140"/>
      <c r="L680" s="31"/>
      <c r="M680" s="141" t="s">
        <v>1</v>
      </c>
      <c r="N680" s="142" t="s">
        <v>41</v>
      </c>
      <c r="P680" s="143">
        <f t="shared" si="1"/>
        <v>0</v>
      </c>
      <c r="Q680" s="143">
        <v>0</v>
      </c>
      <c r="R680" s="143">
        <f t="shared" si="2"/>
        <v>0</v>
      </c>
      <c r="S680" s="143">
        <v>0</v>
      </c>
      <c r="T680" s="144">
        <f t="shared" si="3"/>
        <v>0</v>
      </c>
      <c r="AR680" s="145" t="s">
        <v>237</v>
      </c>
      <c r="AT680" s="145" t="s">
        <v>161</v>
      </c>
      <c r="AU680" s="145" t="s">
        <v>86</v>
      </c>
      <c r="AY680" s="16" t="s">
        <v>159</v>
      </c>
      <c r="BE680" s="146">
        <f t="shared" si="4"/>
        <v>0</v>
      </c>
      <c r="BF680" s="146">
        <f t="shared" si="5"/>
        <v>0</v>
      </c>
      <c r="BG680" s="146">
        <f t="shared" si="6"/>
        <v>0</v>
      </c>
      <c r="BH680" s="146">
        <f t="shared" si="7"/>
        <v>0</v>
      </c>
      <c r="BI680" s="146">
        <f t="shared" si="8"/>
        <v>0</v>
      </c>
      <c r="BJ680" s="16" t="s">
        <v>84</v>
      </c>
      <c r="BK680" s="146">
        <f t="shared" si="9"/>
        <v>0</v>
      </c>
      <c r="BL680" s="16" t="s">
        <v>237</v>
      </c>
      <c r="BM680" s="145" t="s">
        <v>1248</v>
      </c>
    </row>
    <row r="681" spans="2:65" s="1" customFormat="1" ht="14.4" customHeight="1">
      <c r="B681" s="132"/>
      <c r="C681" s="133" t="s">
        <v>1249</v>
      </c>
      <c r="D681" s="133" t="s">
        <v>161</v>
      </c>
      <c r="E681" s="134" t="s">
        <v>1250</v>
      </c>
      <c r="F681" s="135" t="s">
        <v>1244</v>
      </c>
      <c r="G681" s="136" t="s">
        <v>390</v>
      </c>
      <c r="H681" s="137">
        <v>2</v>
      </c>
      <c r="I681" s="138"/>
      <c r="J681" s="139">
        <f t="shared" si="0"/>
        <v>0</v>
      </c>
      <c r="K681" s="140"/>
      <c r="L681" s="31"/>
      <c r="M681" s="141" t="s">
        <v>1</v>
      </c>
      <c r="N681" s="142" t="s">
        <v>41</v>
      </c>
      <c r="P681" s="143">
        <f t="shared" si="1"/>
        <v>0</v>
      </c>
      <c r="Q681" s="143">
        <v>0</v>
      </c>
      <c r="R681" s="143">
        <f t="shared" si="2"/>
        <v>0</v>
      </c>
      <c r="S681" s="143">
        <v>0</v>
      </c>
      <c r="T681" s="144">
        <f t="shared" si="3"/>
        <v>0</v>
      </c>
      <c r="AR681" s="145" t="s">
        <v>237</v>
      </c>
      <c r="AT681" s="145" t="s">
        <v>161</v>
      </c>
      <c r="AU681" s="145" t="s">
        <v>86</v>
      </c>
      <c r="AY681" s="16" t="s">
        <v>159</v>
      </c>
      <c r="BE681" s="146">
        <f t="shared" si="4"/>
        <v>0</v>
      </c>
      <c r="BF681" s="146">
        <f t="shared" si="5"/>
        <v>0</v>
      </c>
      <c r="BG681" s="146">
        <f t="shared" si="6"/>
        <v>0</v>
      </c>
      <c r="BH681" s="146">
        <f t="shared" si="7"/>
        <v>0</v>
      </c>
      <c r="BI681" s="146">
        <f t="shared" si="8"/>
        <v>0</v>
      </c>
      <c r="BJ681" s="16" t="s">
        <v>84</v>
      </c>
      <c r="BK681" s="146">
        <f t="shared" si="9"/>
        <v>0</v>
      </c>
      <c r="BL681" s="16" t="s">
        <v>237</v>
      </c>
      <c r="BM681" s="145" t="s">
        <v>1251</v>
      </c>
    </row>
    <row r="682" spans="2:65" s="1" customFormat="1" ht="14.4" customHeight="1">
      <c r="B682" s="132"/>
      <c r="C682" s="133" t="s">
        <v>1252</v>
      </c>
      <c r="D682" s="133" t="s">
        <v>161</v>
      </c>
      <c r="E682" s="134" t="s">
        <v>1253</v>
      </c>
      <c r="F682" s="135" t="s">
        <v>1244</v>
      </c>
      <c r="G682" s="136" t="s">
        <v>390</v>
      </c>
      <c r="H682" s="137">
        <v>16</v>
      </c>
      <c r="I682" s="138"/>
      <c r="J682" s="139">
        <f t="shared" si="0"/>
        <v>0</v>
      </c>
      <c r="K682" s="140"/>
      <c r="L682" s="31"/>
      <c r="M682" s="141" t="s">
        <v>1</v>
      </c>
      <c r="N682" s="142" t="s">
        <v>41</v>
      </c>
      <c r="P682" s="143">
        <f t="shared" si="1"/>
        <v>0</v>
      </c>
      <c r="Q682" s="143">
        <v>0</v>
      </c>
      <c r="R682" s="143">
        <f t="shared" si="2"/>
        <v>0</v>
      </c>
      <c r="S682" s="143">
        <v>0</v>
      </c>
      <c r="T682" s="144">
        <f t="shared" si="3"/>
        <v>0</v>
      </c>
      <c r="AR682" s="145" t="s">
        <v>237</v>
      </c>
      <c r="AT682" s="145" t="s">
        <v>161</v>
      </c>
      <c r="AU682" s="145" t="s">
        <v>86</v>
      </c>
      <c r="AY682" s="16" t="s">
        <v>159</v>
      </c>
      <c r="BE682" s="146">
        <f t="shared" si="4"/>
        <v>0</v>
      </c>
      <c r="BF682" s="146">
        <f t="shared" si="5"/>
        <v>0</v>
      </c>
      <c r="BG682" s="146">
        <f t="shared" si="6"/>
        <v>0</v>
      </c>
      <c r="BH682" s="146">
        <f t="shared" si="7"/>
        <v>0</v>
      </c>
      <c r="BI682" s="146">
        <f t="shared" si="8"/>
        <v>0</v>
      </c>
      <c r="BJ682" s="16" t="s">
        <v>84</v>
      </c>
      <c r="BK682" s="146">
        <f t="shared" si="9"/>
        <v>0</v>
      </c>
      <c r="BL682" s="16" t="s">
        <v>237</v>
      </c>
      <c r="BM682" s="145" t="s">
        <v>1254</v>
      </c>
    </row>
    <row r="683" spans="2:65" s="1" customFormat="1" ht="14.4" customHeight="1">
      <c r="B683" s="132"/>
      <c r="C683" s="133" t="s">
        <v>1255</v>
      </c>
      <c r="D683" s="133" t="s">
        <v>161</v>
      </c>
      <c r="E683" s="134" t="s">
        <v>1256</v>
      </c>
      <c r="F683" s="135" t="s">
        <v>1244</v>
      </c>
      <c r="G683" s="136" t="s">
        <v>390</v>
      </c>
      <c r="H683" s="137">
        <v>17</v>
      </c>
      <c r="I683" s="138"/>
      <c r="J683" s="139">
        <f t="shared" si="0"/>
        <v>0</v>
      </c>
      <c r="K683" s="140"/>
      <c r="L683" s="31"/>
      <c r="M683" s="141" t="s">
        <v>1</v>
      </c>
      <c r="N683" s="142" t="s">
        <v>41</v>
      </c>
      <c r="P683" s="143">
        <f t="shared" si="1"/>
        <v>0</v>
      </c>
      <c r="Q683" s="143">
        <v>0</v>
      </c>
      <c r="R683" s="143">
        <f t="shared" si="2"/>
        <v>0</v>
      </c>
      <c r="S683" s="143">
        <v>0</v>
      </c>
      <c r="T683" s="144">
        <f t="shared" si="3"/>
        <v>0</v>
      </c>
      <c r="AR683" s="145" t="s">
        <v>237</v>
      </c>
      <c r="AT683" s="145" t="s">
        <v>161</v>
      </c>
      <c r="AU683" s="145" t="s">
        <v>86</v>
      </c>
      <c r="AY683" s="16" t="s">
        <v>159</v>
      </c>
      <c r="BE683" s="146">
        <f t="shared" si="4"/>
        <v>0</v>
      </c>
      <c r="BF683" s="146">
        <f t="shared" si="5"/>
        <v>0</v>
      </c>
      <c r="BG683" s="146">
        <f t="shared" si="6"/>
        <v>0</v>
      </c>
      <c r="BH683" s="146">
        <f t="shared" si="7"/>
        <v>0</v>
      </c>
      <c r="BI683" s="146">
        <f t="shared" si="8"/>
        <v>0</v>
      </c>
      <c r="BJ683" s="16" t="s">
        <v>84</v>
      </c>
      <c r="BK683" s="146">
        <f t="shared" si="9"/>
        <v>0</v>
      </c>
      <c r="BL683" s="16" t="s">
        <v>237</v>
      </c>
      <c r="BM683" s="145" t="s">
        <v>1257</v>
      </c>
    </row>
    <row r="684" spans="2:65" s="1" customFormat="1" ht="14.4" customHeight="1">
      <c r="B684" s="132"/>
      <c r="C684" s="133" t="s">
        <v>1258</v>
      </c>
      <c r="D684" s="133" t="s">
        <v>161</v>
      </c>
      <c r="E684" s="134" t="s">
        <v>1259</v>
      </c>
      <c r="F684" s="135" t="s">
        <v>1260</v>
      </c>
      <c r="G684" s="136" t="s">
        <v>390</v>
      </c>
      <c r="H684" s="137">
        <v>1</v>
      </c>
      <c r="I684" s="138"/>
      <c r="J684" s="139">
        <f t="shared" si="0"/>
        <v>0</v>
      </c>
      <c r="K684" s="140"/>
      <c r="L684" s="31"/>
      <c r="M684" s="141" t="s">
        <v>1</v>
      </c>
      <c r="N684" s="142" t="s">
        <v>41</v>
      </c>
      <c r="P684" s="143">
        <f t="shared" si="1"/>
        <v>0</v>
      </c>
      <c r="Q684" s="143">
        <v>0</v>
      </c>
      <c r="R684" s="143">
        <f t="shared" si="2"/>
        <v>0</v>
      </c>
      <c r="S684" s="143">
        <v>0</v>
      </c>
      <c r="T684" s="144">
        <f t="shared" si="3"/>
        <v>0</v>
      </c>
      <c r="AR684" s="145" t="s">
        <v>237</v>
      </c>
      <c r="AT684" s="145" t="s">
        <v>161</v>
      </c>
      <c r="AU684" s="145" t="s">
        <v>86</v>
      </c>
      <c r="AY684" s="16" t="s">
        <v>159</v>
      </c>
      <c r="BE684" s="146">
        <f t="shared" si="4"/>
        <v>0</v>
      </c>
      <c r="BF684" s="146">
        <f t="shared" si="5"/>
        <v>0</v>
      </c>
      <c r="BG684" s="146">
        <f t="shared" si="6"/>
        <v>0</v>
      </c>
      <c r="BH684" s="146">
        <f t="shared" si="7"/>
        <v>0</v>
      </c>
      <c r="BI684" s="146">
        <f t="shared" si="8"/>
        <v>0</v>
      </c>
      <c r="BJ684" s="16" t="s">
        <v>84</v>
      </c>
      <c r="BK684" s="146">
        <f t="shared" si="9"/>
        <v>0</v>
      </c>
      <c r="BL684" s="16" t="s">
        <v>237</v>
      </c>
      <c r="BM684" s="145" t="s">
        <v>1261</v>
      </c>
    </row>
    <row r="685" spans="2:65" s="1" customFormat="1" ht="14.4" customHeight="1">
      <c r="B685" s="132"/>
      <c r="C685" s="133" t="s">
        <v>1262</v>
      </c>
      <c r="D685" s="133" t="s">
        <v>161</v>
      </c>
      <c r="E685" s="134" t="s">
        <v>1263</v>
      </c>
      <c r="F685" s="135" t="s">
        <v>1260</v>
      </c>
      <c r="G685" s="136" t="s">
        <v>390</v>
      </c>
      <c r="H685" s="137">
        <v>1</v>
      </c>
      <c r="I685" s="138"/>
      <c r="J685" s="139">
        <f t="shared" si="0"/>
        <v>0</v>
      </c>
      <c r="K685" s="140"/>
      <c r="L685" s="31"/>
      <c r="M685" s="141" t="s">
        <v>1</v>
      </c>
      <c r="N685" s="142" t="s">
        <v>41</v>
      </c>
      <c r="P685" s="143">
        <f t="shared" si="1"/>
        <v>0</v>
      </c>
      <c r="Q685" s="143">
        <v>0</v>
      </c>
      <c r="R685" s="143">
        <f t="shared" si="2"/>
        <v>0</v>
      </c>
      <c r="S685" s="143">
        <v>0</v>
      </c>
      <c r="T685" s="144">
        <f t="shared" si="3"/>
        <v>0</v>
      </c>
      <c r="AR685" s="145" t="s">
        <v>237</v>
      </c>
      <c r="AT685" s="145" t="s">
        <v>161</v>
      </c>
      <c r="AU685" s="145" t="s">
        <v>86</v>
      </c>
      <c r="AY685" s="16" t="s">
        <v>159</v>
      </c>
      <c r="BE685" s="146">
        <f t="shared" si="4"/>
        <v>0</v>
      </c>
      <c r="BF685" s="146">
        <f t="shared" si="5"/>
        <v>0</v>
      </c>
      <c r="BG685" s="146">
        <f t="shared" si="6"/>
        <v>0</v>
      </c>
      <c r="BH685" s="146">
        <f t="shared" si="7"/>
        <v>0</v>
      </c>
      <c r="BI685" s="146">
        <f t="shared" si="8"/>
        <v>0</v>
      </c>
      <c r="BJ685" s="16" t="s">
        <v>84</v>
      </c>
      <c r="BK685" s="146">
        <f t="shared" si="9"/>
        <v>0</v>
      </c>
      <c r="BL685" s="16" t="s">
        <v>237</v>
      </c>
      <c r="BM685" s="145" t="s">
        <v>1264</v>
      </c>
    </row>
    <row r="686" spans="2:65" s="1" customFormat="1" ht="14.4" customHeight="1">
      <c r="B686" s="132"/>
      <c r="C686" s="133" t="s">
        <v>1265</v>
      </c>
      <c r="D686" s="133" t="s">
        <v>161</v>
      </c>
      <c r="E686" s="134" t="s">
        <v>1266</v>
      </c>
      <c r="F686" s="135" t="s">
        <v>1267</v>
      </c>
      <c r="G686" s="136" t="s">
        <v>176</v>
      </c>
      <c r="H686" s="137">
        <v>25.8</v>
      </c>
      <c r="I686" s="138"/>
      <c r="J686" s="139">
        <f t="shared" si="0"/>
        <v>0</v>
      </c>
      <c r="K686" s="140"/>
      <c r="L686" s="31"/>
      <c r="M686" s="141" t="s">
        <v>1</v>
      </c>
      <c r="N686" s="142" t="s">
        <v>41</v>
      </c>
      <c r="P686" s="143">
        <f t="shared" si="1"/>
        <v>0</v>
      </c>
      <c r="Q686" s="143">
        <v>0</v>
      </c>
      <c r="R686" s="143">
        <f t="shared" si="2"/>
        <v>0</v>
      </c>
      <c r="S686" s="143">
        <v>2E-3</v>
      </c>
      <c r="T686" s="144">
        <f t="shared" si="3"/>
        <v>5.16E-2</v>
      </c>
      <c r="AR686" s="145" t="s">
        <v>237</v>
      </c>
      <c r="AT686" s="145" t="s">
        <v>161</v>
      </c>
      <c r="AU686" s="145" t="s">
        <v>86</v>
      </c>
      <c r="AY686" s="16" t="s">
        <v>159</v>
      </c>
      <c r="BE686" s="146">
        <f t="shared" si="4"/>
        <v>0</v>
      </c>
      <c r="BF686" s="146">
        <f t="shared" si="5"/>
        <v>0</v>
      </c>
      <c r="BG686" s="146">
        <f t="shared" si="6"/>
        <v>0</v>
      </c>
      <c r="BH686" s="146">
        <f t="shared" si="7"/>
        <v>0</v>
      </c>
      <c r="BI686" s="146">
        <f t="shared" si="8"/>
        <v>0</v>
      </c>
      <c r="BJ686" s="16" t="s">
        <v>84</v>
      </c>
      <c r="BK686" s="146">
        <f t="shared" si="9"/>
        <v>0</v>
      </c>
      <c r="BL686" s="16" t="s">
        <v>237</v>
      </c>
      <c r="BM686" s="145" t="s">
        <v>1268</v>
      </c>
    </row>
    <row r="687" spans="2:65" s="12" customFormat="1" ht="10.199999999999999">
      <c r="B687" s="147"/>
      <c r="D687" s="148" t="s">
        <v>167</v>
      </c>
      <c r="E687" s="149" t="s">
        <v>1</v>
      </c>
      <c r="F687" s="150" t="s">
        <v>1189</v>
      </c>
      <c r="H687" s="151">
        <v>25.8</v>
      </c>
      <c r="I687" s="152"/>
      <c r="L687" s="147"/>
      <c r="M687" s="153"/>
      <c r="T687" s="154"/>
      <c r="AT687" s="149" t="s">
        <v>167</v>
      </c>
      <c r="AU687" s="149" t="s">
        <v>86</v>
      </c>
      <c r="AV687" s="12" t="s">
        <v>86</v>
      </c>
      <c r="AW687" s="12" t="s">
        <v>32</v>
      </c>
      <c r="AX687" s="12" t="s">
        <v>84</v>
      </c>
      <c r="AY687" s="149" t="s">
        <v>159</v>
      </c>
    </row>
    <row r="688" spans="2:65" s="1" customFormat="1" ht="14.4" customHeight="1">
      <c r="B688" s="132"/>
      <c r="C688" s="133" t="s">
        <v>1269</v>
      </c>
      <c r="D688" s="133" t="s">
        <v>161</v>
      </c>
      <c r="E688" s="134" t="s">
        <v>1270</v>
      </c>
      <c r="F688" s="135" t="s">
        <v>1271</v>
      </c>
      <c r="G688" s="136" t="s">
        <v>390</v>
      </c>
      <c r="H688" s="137">
        <v>63</v>
      </c>
      <c r="I688" s="138"/>
      <c r="J688" s="139">
        <f>ROUND(I688*H688,2)</f>
        <v>0</v>
      </c>
      <c r="K688" s="140"/>
      <c r="L688" s="31"/>
      <c r="M688" s="141" t="s">
        <v>1</v>
      </c>
      <c r="N688" s="142" t="s">
        <v>41</v>
      </c>
      <c r="P688" s="143">
        <f>O688*H688</f>
        <v>0</v>
      </c>
      <c r="Q688" s="143">
        <v>0</v>
      </c>
      <c r="R688" s="143">
        <f>Q688*H688</f>
        <v>0</v>
      </c>
      <c r="S688" s="143">
        <v>2.4E-2</v>
      </c>
      <c r="T688" s="144">
        <f>S688*H688</f>
        <v>1.512</v>
      </c>
      <c r="AR688" s="145" t="s">
        <v>237</v>
      </c>
      <c r="AT688" s="145" t="s">
        <v>161</v>
      </c>
      <c r="AU688" s="145" t="s">
        <v>86</v>
      </c>
      <c r="AY688" s="16" t="s">
        <v>159</v>
      </c>
      <c r="BE688" s="146">
        <f>IF(N688="základní",J688,0)</f>
        <v>0</v>
      </c>
      <c r="BF688" s="146">
        <f>IF(N688="snížená",J688,0)</f>
        <v>0</v>
      </c>
      <c r="BG688" s="146">
        <f>IF(N688="zákl. přenesená",J688,0)</f>
        <v>0</v>
      </c>
      <c r="BH688" s="146">
        <f>IF(N688="sníž. přenesená",J688,0)</f>
        <v>0</v>
      </c>
      <c r="BI688" s="146">
        <f>IF(N688="nulová",J688,0)</f>
        <v>0</v>
      </c>
      <c r="BJ688" s="16" t="s">
        <v>84</v>
      </c>
      <c r="BK688" s="146">
        <f>ROUND(I688*H688,2)</f>
        <v>0</v>
      </c>
      <c r="BL688" s="16" t="s">
        <v>237</v>
      </c>
      <c r="BM688" s="145" t="s">
        <v>1272</v>
      </c>
    </row>
    <row r="689" spans="2:65" s="12" customFormat="1" ht="10.199999999999999">
      <c r="B689" s="147"/>
      <c r="D689" s="148" t="s">
        <v>167</v>
      </c>
      <c r="E689" s="149" t="s">
        <v>1</v>
      </c>
      <c r="F689" s="150" t="s">
        <v>1273</v>
      </c>
      <c r="H689" s="151">
        <v>6</v>
      </c>
      <c r="I689" s="152"/>
      <c r="L689" s="147"/>
      <c r="M689" s="153"/>
      <c r="T689" s="154"/>
      <c r="AT689" s="149" t="s">
        <v>167</v>
      </c>
      <c r="AU689" s="149" t="s">
        <v>86</v>
      </c>
      <c r="AV689" s="12" t="s">
        <v>86</v>
      </c>
      <c r="AW689" s="12" t="s">
        <v>32</v>
      </c>
      <c r="AX689" s="12" t="s">
        <v>76</v>
      </c>
      <c r="AY689" s="149" t="s">
        <v>159</v>
      </c>
    </row>
    <row r="690" spans="2:65" s="12" customFormat="1" ht="10.199999999999999">
      <c r="B690" s="147"/>
      <c r="D690" s="148" t="s">
        <v>167</v>
      </c>
      <c r="E690" s="149" t="s">
        <v>1</v>
      </c>
      <c r="F690" s="150" t="s">
        <v>1274</v>
      </c>
      <c r="H690" s="151">
        <v>22</v>
      </c>
      <c r="I690" s="152"/>
      <c r="L690" s="147"/>
      <c r="M690" s="153"/>
      <c r="T690" s="154"/>
      <c r="AT690" s="149" t="s">
        <v>167</v>
      </c>
      <c r="AU690" s="149" t="s">
        <v>86</v>
      </c>
      <c r="AV690" s="12" t="s">
        <v>86</v>
      </c>
      <c r="AW690" s="12" t="s">
        <v>32</v>
      </c>
      <c r="AX690" s="12" t="s">
        <v>76</v>
      </c>
      <c r="AY690" s="149" t="s">
        <v>159</v>
      </c>
    </row>
    <row r="691" spans="2:65" s="12" customFormat="1" ht="10.199999999999999">
      <c r="B691" s="147"/>
      <c r="D691" s="148" t="s">
        <v>167</v>
      </c>
      <c r="E691" s="149" t="s">
        <v>1</v>
      </c>
      <c r="F691" s="150" t="s">
        <v>1275</v>
      </c>
      <c r="H691" s="151">
        <v>18</v>
      </c>
      <c r="I691" s="152"/>
      <c r="L691" s="147"/>
      <c r="M691" s="153"/>
      <c r="T691" s="154"/>
      <c r="AT691" s="149" t="s">
        <v>167</v>
      </c>
      <c r="AU691" s="149" t="s">
        <v>86</v>
      </c>
      <c r="AV691" s="12" t="s">
        <v>86</v>
      </c>
      <c r="AW691" s="12" t="s">
        <v>32</v>
      </c>
      <c r="AX691" s="12" t="s">
        <v>76</v>
      </c>
      <c r="AY691" s="149" t="s">
        <v>159</v>
      </c>
    </row>
    <row r="692" spans="2:65" s="12" customFormat="1" ht="10.199999999999999">
      <c r="B692" s="147"/>
      <c r="D692" s="148" t="s">
        <v>167</v>
      </c>
      <c r="E692" s="149" t="s">
        <v>1</v>
      </c>
      <c r="F692" s="150" t="s">
        <v>1276</v>
      </c>
      <c r="H692" s="151">
        <v>17</v>
      </c>
      <c r="I692" s="152"/>
      <c r="L692" s="147"/>
      <c r="M692" s="153"/>
      <c r="T692" s="154"/>
      <c r="AT692" s="149" t="s">
        <v>167</v>
      </c>
      <c r="AU692" s="149" t="s">
        <v>86</v>
      </c>
      <c r="AV692" s="12" t="s">
        <v>86</v>
      </c>
      <c r="AW692" s="12" t="s">
        <v>32</v>
      </c>
      <c r="AX692" s="12" t="s">
        <v>76</v>
      </c>
      <c r="AY692" s="149" t="s">
        <v>159</v>
      </c>
    </row>
    <row r="693" spans="2:65" s="13" customFormat="1" ht="10.199999999999999">
      <c r="B693" s="155"/>
      <c r="D693" s="148" t="s">
        <v>167</v>
      </c>
      <c r="E693" s="156" t="s">
        <v>1</v>
      </c>
      <c r="F693" s="157" t="s">
        <v>236</v>
      </c>
      <c r="H693" s="158">
        <v>63</v>
      </c>
      <c r="I693" s="159"/>
      <c r="L693" s="155"/>
      <c r="M693" s="160"/>
      <c r="T693" s="161"/>
      <c r="AT693" s="156" t="s">
        <v>167</v>
      </c>
      <c r="AU693" s="156" t="s">
        <v>86</v>
      </c>
      <c r="AV693" s="13" t="s">
        <v>165</v>
      </c>
      <c r="AW693" s="13" t="s">
        <v>32</v>
      </c>
      <c r="AX693" s="13" t="s">
        <v>84</v>
      </c>
      <c r="AY693" s="156" t="s">
        <v>159</v>
      </c>
    </row>
    <row r="694" spans="2:65" s="1" customFormat="1" ht="14.4" customHeight="1">
      <c r="B694" s="132"/>
      <c r="C694" s="133" t="s">
        <v>1277</v>
      </c>
      <c r="D694" s="133" t="s">
        <v>161</v>
      </c>
      <c r="E694" s="134" t="s">
        <v>1278</v>
      </c>
      <c r="F694" s="135" t="s">
        <v>1279</v>
      </c>
      <c r="G694" s="136" t="s">
        <v>390</v>
      </c>
      <c r="H694" s="137">
        <v>4</v>
      </c>
      <c r="I694" s="138"/>
      <c r="J694" s="139">
        <f>ROUND(I694*H694,2)</f>
        <v>0</v>
      </c>
      <c r="K694" s="140"/>
      <c r="L694" s="31"/>
      <c r="M694" s="141" t="s">
        <v>1</v>
      </c>
      <c r="N694" s="142" t="s">
        <v>41</v>
      </c>
      <c r="P694" s="143">
        <f>O694*H694</f>
        <v>0</v>
      </c>
      <c r="Q694" s="143">
        <v>0</v>
      </c>
      <c r="R694" s="143">
        <f>Q694*H694</f>
        <v>0</v>
      </c>
      <c r="S694" s="143">
        <v>2.8000000000000001E-2</v>
      </c>
      <c r="T694" s="144">
        <f>S694*H694</f>
        <v>0.112</v>
      </c>
      <c r="AR694" s="145" t="s">
        <v>237</v>
      </c>
      <c r="AT694" s="145" t="s">
        <v>161</v>
      </c>
      <c r="AU694" s="145" t="s">
        <v>86</v>
      </c>
      <c r="AY694" s="16" t="s">
        <v>159</v>
      </c>
      <c r="BE694" s="146">
        <f>IF(N694="základní",J694,0)</f>
        <v>0</v>
      </c>
      <c r="BF694" s="146">
        <f>IF(N694="snížená",J694,0)</f>
        <v>0</v>
      </c>
      <c r="BG694" s="146">
        <f>IF(N694="zákl. přenesená",J694,0)</f>
        <v>0</v>
      </c>
      <c r="BH694" s="146">
        <f>IF(N694="sníž. přenesená",J694,0)</f>
        <v>0</v>
      </c>
      <c r="BI694" s="146">
        <f>IF(N694="nulová",J694,0)</f>
        <v>0</v>
      </c>
      <c r="BJ694" s="16" t="s">
        <v>84</v>
      </c>
      <c r="BK694" s="146">
        <f>ROUND(I694*H694,2)</f>
        <v>0</v>
      </c>
      <c r="BL694" s="16" t="s">
        <v>237</v>
      </c>
      <c r="BM694" s="145" t="s">
        <v>1280</v>
      </c>
    </row>
    <row r="695" spans="2:65" s="12" customFormat="1" ht="10.199999999999999">
      <c r="B695" s="147"/>
      <c r="D695" s="148" t="s">
        <v>167</v>
      </c>
      <c r="E695" s="149" t="s">
        <v>1</v>
      </c>
      <c r="F695" s="150" t="s">
        <v>404</v>
      </c>
      <c r="H695" s="151">
        <v>1</v>
      </c>
      <c r="I695" s="152"/>
      <c r="L695" s="147"/>
      <c r="M695" s="153"/>
      <c r="T695" s="154"/>
      <c r="AT695" s="149" t="s">
        <v>167</v>
      </c>
      <c r="AU695" s="149" t="s">
        <v>86</v>
      </c>
      <c r="AV695" s="12" t="s">
        <v>86</v>
      </c>
      <c r="AW695" s="12" t="s">
        <v>32</v>
      </c>
      <c r="AX695" s="12" t="s">
        <v>76</v>
      </c>
      <c r="AY695" s="149" t="s">
        <v>159</v>
      </c>
    </row>
    <row r="696" spans="2:65" s="12" customFormat="1" ht="10.199999999999999">
      <c r="B696" s="147"/>
      <c r="D696" s="148" t="s">
        <v>167</v>
      </c>
      <c r="E696" s="149" t="s">
        <v>1</v>
      </c>
      <c r="F696" s="150" t="s">
        <v>410</v>
      </c>
      <c r="H696" s="151">
        <v>1</v>
      </c>
      <c r="I696" s="152"/>
      <c r="L696" s="147"/>
      <c r="M696" s="153"/>
      <c r="T696" s="154"/>
      <c r="AT696" s="149" t="s">
        <v>167</v>
      </c>
      <c r="AU696" s="149" t="s">
        <v>86</v>
      </c>
      <c r="AV696" s="12" t="s">
        <v>86</v>
      </c>
      <c r="AW696" s="12" t="s">
        <v>32</v>
      </c>
      <c r="AX696" s="12" t="s">
        <v>76</v>
      </c>
      <c r="AY696" s="149" t="s">
        <v>159</v>
      </c>
    </row>
    <row r="697" spans="2:65" s="12" customFormat="1" ht="10.199999999999999">
      <c r="B697" s="147"/>
      <c r="D697" s="148" t="s">
        <v>167</v>
      </c>
      <c r="E697" s="149" t="s">
        <v>1</v>
      </c>
      <c r="F697" s="150" t="s">
        <v>411</v>
      </c>
      <c r="H697" s="151">
        <v>1</v>
      </c>
      <c r="I697" s="152"/>
      <c r="L697" s="147"/>
      <c r="M697" s="153"/>
      <c r="T697" s="154"/>
      <c r="AT697" s="149" t="s">
        <v>167</v>
      </c>
      <c r="AU697" s="149" t="s">
        <v>86</v>
      </c>
      <c r="AV697" s="12" t="s">
        <v>86</v>
      </c>
      <c r="AW697" s="12" t="s">
        <v>32</v>
      </c>
      <c r="AX697" s="12" t="s">
        <v>76</v>
      </c>
      <c r="AY697" s="149" t="s">
        <v>159</v>
      </c>
    </row>
    <row r="698" spans="2:65" s="12" customFormat="1" ht="10.199999999999999">
      <c r="B698" s="147"/>
      <c r="D698" s="148" t="s">
        <v>167</v>
      </c>
      <c r="E698" s="149" t="s">
        <v>1</v>
      </c>
      <c r="F698" s="150" t="s">
        <v>412</v>
      </c>
      <c r="H698" s="151">
        <v>1</v>
      </c>
      <c r="I698" s="152"/>
      <c r="L698" s="147"/>
      <c r="M698" s="153"/>
      <c r="T698" s="154"/>
      <c r="AT698" s="149" t="s">
        <v>167</v>
      </c>
      <c r="AU698" s="149" t="s">
        <v>86</v>
      </c>
      <c r="AV698" s="12" t="s">
        <v>86</v>
      </c>
      <c r="AW698" s="12" t="s">
        <v>32</v>
      </c>
      <c r="AX698" s="12" t="s">
        <v>76</v>
      </c>
      <c r="AY698" s="149" t="s">
        <v>159</v>
      </c>
    </row>
    <row r="699" spans="2:65" s="13" customFormat="1" ht="10.199999999999999">
      <c r="B699" s="155"/>
      <c r="D699" s="148" t="s">
        <v>167</v>
      </c>
      <c r="E699" s="156" t="s">
        <v>1</v>
      </c>
      <c r="F699" s="157" t="s">
        <v>236</v>
      </c>
      <c r="H699" s="158">
        <v>4</v>
      </c>
      <c r="I699" s="159"/>
      <c r="L699" s="155"/>
      <c r="M699" s="160"/>
      <c r="T699" s="161"/>
      <c r="AT699" s="156" t="s">
        <v>167</v>
      </c>
      <c r="AU699" s="156" t="s">
        <v>86</v>
      </c>
      <c r="AV699" s="13" t="s">
        <v>165</v>
      </c>
      <c r="AW699" s="13" t="s">
        <v>32</v>
      </c>
      <c r="AX699" s="13" t="s">
        <v>84</v>
      </c>
      <c r="AY699" s="156" t="s">
        <v>159</v>
      </c>
    </row>
    <row r="700" spans="2:65" s="1" customFormat="1" ht="14.4" customHeight="1">
      <c r="B700" s="132"/>
      <c r="C700" s="133" t="s">
        <v>1281</v>
      </c>
      <c r="D700" s="133" t="s">
        <v>161</v>
      </c>
      <c r="E700" s="134" t="s">
        <v>1282</v>
      </c>
      <c r="F700" s="135" t="s">
        <v>1283</v>
      </c>
      <c r="G700" s="136" t="s">
        <v>176</v>
      </c>
      <c r="H700" s="137">
        <v>21.6</v>
      </c>
      <c r="I700" s="138"/>
      <c r="J700" s="139">
        <f>ROUND(I700*H700,2)</f>
        <v>0</v>
      </c>
      <c r="K700" s="140"/>
      <c r="L700" s="31"/>
      <c r="M700" s="141" t="s">
        <v>1</v>
      </c>
      <c r="N700" s="142" t="s">
        <v>41</v>
      </c>
      <c r="P700" s="143">
        <f>O700*H700</f>
        <v>0</v>
      </c>
      <c r="Q700" s="143">
        <v>0</v>
      </c>
      <c r="R700" s="143">
        <f>Q700*H700</f>
        <v>0</v>
      </c>
      <c r="S700" s="143">
        <v>0</v>
      </c>
      <c r="T700" s="144">
        <f>S700*H700</f>
        <v>0</v>
      </c>
      <c r="AR700" s="145" t="s">
        <v>237</v>
      </c>
      <c r="AT700" s="145" t="s">
        <v>161</v>
      </c>
      <c r="AU700" s="145" t="s">
        <v>86</v>
      </c>
      <c r="AY700" s="16" t="s">
        <v>159</v>
      </c>
      <c r="BE700" s="146">
        <f>IF(N700="základní",J700,0)</f>
        <v>0</v>
      </c>
      <c r="BF700" s="146">
        <f>IF(N700="snížená",J700,0)</f>
        <v>0</v>
      </c>
      <c r="BG700" s="146">
        <f>IF(N700="zákl. přenesená",J700,0)</f>
        <v>0</v>
      </c>
      <c r="BH700" s="146">
        <f>IF(N700="sníž. přenesená",J700,0)</f>
        <v>0</v>
      </c>
      <c r="BI700" s="146">
        <f>IF(N700="nulová",J700,0)</f>
        <v>0</v>
      </c>
      <c r="BJ700" s="16" t="s">
        <v>84</v>
      </c>
      <c r="BK700" s="146">
        <f>ROUND(I700*H700,2)</f>
        <v>0</v>
      </c>
      <c r="BL700" s="16" t="s">
        <v>237</v>
      </c>
      <c r="BM700" s="145" t="s">
        <v>1284</v>
      </c>
    </row>
    <row r="701" spans="2:65" s="12" customFormat="1" ht="10.199999999999999">
      <c r="B701" s="147"/>
      <c r="D701" s="148" t="s">
        <v>167</v>
      </c>
      <c r="E701" s="149" t="s">
        <v>1</v>
      </c>
      <c r="F701" s="150" t="s">
        <v>1194</v>
      </c>
      <c r="H701" s="151">
        <v>21.6</v>
      </c>
      <c r="I701" s="152"/>
      <c r="L701" s="147"/>
      <c r="M701" s="153"/>
      <c r="T701" s="154"/>
      <c r="AT701" s="149" t="s">
        <v>167</v>
      </c>
      <c r="AU701" s="149" t="s">
        <v>86</v>
      </c>
      <c r="AV701" s="12" t="s">
        <v>86</v>
      </c>
      <c r="AW701" s="12" t="s">
        <v>32</v>
      </c>
      <c r="AX701" s="12" t="s">
        <v>84</v>
      </c>
      <c r="AY701" s="149" t="s">
        <v>159</v>
      </c>
    </row>
    <row r="702" spans="2:65" s="1" customFormat="1" ht="14.4" customHeight="1">
      <c r="B702" s="132"/>
      <c r="C702" s="162" t="s">
        <v>1285</v>
      </c>
      <c r="D702" s="162" t="s">
        <v>261</v>
      </c>
      <c r="E702" s="163" t="s">
        <v>1286</v>
      </c>
      <c r="F702" s="164" t="s">
        <v>1287</v>
      </c>
      <c r="G702" s="165" t="s">
        <v>176</v>
      </c>
      <c r="H702" s="166">
        <v>21.6</v>
      </c>
      <c r="I702" s="167"/>
      <c r="J702" s="168">
        <f t="shared" ref="J702:J708" si="10">ROUND(I702*H702,2)</f>
        <v>0</v>
      </c>
      <c r="K702" s="169"/>
      <c r="L702" s="170"/>
      <c r="M702" s="171" t="s">
        <v>1</v>
      </c>
      <c r="N702" s="172" t="s">
        <v>41</v>
      </c>
      <c r="P702" s="143">
        <f t="shared" ref="P702:P708" si="11">O702*H702</f>
        <v>0</v>
      </c>
      <c r="Q702" s="143">
        <v>4.0000000000000001E-3</v>
      </c>
      <c r="R702" s="143">
        <f t="shared" ref="R702:R708" si="12">Q702*H702</f>
        <v>8.6400000000000005E-2</v>
      </c>
      <c r="S702" s="143">
        <v>0</v>
      </c>
      <c r="T702" s="144">
        <f t="shared" ref="T702:T708" si="13">S702*H702</f>
        <v>0</v>
      </c>
      <c r="AR702" s="145" t="s">
        <v>324</v>
      </c>
      <c r="AT702" s="145" t="s">
        <v>261</v>
      </c>
      <c r="AU702" s="145" t="s">
        <v>86</v>
      </c>
      <c r="AY702" s="16" t="s">
        <v>159</v>
      </c>
      <c r="BE702" s="146">
        <f t="shared" ref="BE702:BE708" si="14">IF(N702="základní",J702,0)</f>
        <v>0</v>
      </c>
      <c r="BF702" s="146">
        <f t="shared" ref="BF702:BF708" si="15">IF(N702="snížená",J702,0)</f>
        <v>0</v>
      </c>
      <c r="BG702" s="146">
        <f t="shared" ref="BG702:BG708" si="16">IF(N702="zákl. přenesená",J702,0)</f>
        <v>0</v>
      </c>
      <c r="BH702" s="146">
        <f t="shared" ref="BH702:BH708" si="17">IF(N702="sníž. přenesená",J702,0)</f>
        <v>0</v>
      </c>
      <c r="BI702" s="146">
        <f t="shared" ref="BI702:BI708" si="18">IF(N702="nulová",J702,0)</f>
        <v>0</v>
      </c>
      <c r="BJ702" s="16" t="s">
        <v>84</v>
      </c>
      <c r="BK702" s="146">
        <f t="shared" ref="BK702:BK708" si="19">ROUND(I702*H702,2)</f>
        <v>0</v>
      </c>
      <c r="BL702" s="16" t="s">
        <v>237</v>
      </c>
      <c r="BM702" s="145" t="s">
        <v>1288</v>
      </c>
    </row>
    <row r="703" spans="2:65" s="1" customFormat="1" ht="14.4" customHeight="1">
      <c r="B703" s="132"/>
      <c r="C703" s="133" t="s">
        <v>1289</v>
      </c>
      <c r="D703" s="133" t="s">
        <v>161</v>
      </c>
      <c r="E703" s="134" t="s">
        <v>1290</v>
      </c>
      <c r="F703" s="135" t="s">
        <v>1291</v>
      </c>
      <c r="G703" s="136" t="s">
        <v>390</v>
      </c>
      <c r="H703" s="137">
        <v>3</v>
      </c>
      <c r="I703" s="138"/>
      <c r="J703" s="139">
        <f t="shared" si="10"/>
        <v>0</v>
      </c>
      <c r="K703" s="140"/>
      <c r="L703" s="31"/>
      <c r="M703" s="141" t="s">
        <v>1</v>
      </c>
      <c r="N703" s="142" t="s">
        <v>41</v>
      </c>
      <c r="P703" s="143">
        <f t="shared" si="11"/>
        <v>0</v>
      </c>
      <c r="Q703" s="143">
        <v>0</v>
      </c>
      <c r="R703" s="143">
        <f t="shared" si="12"/>
        <v>0</v>
      </c>
      <c r="S703" s="143">
        <v>0</v>
      </c>
      <c r="T703" s="144">
        <f t="shared" si="13"/>
        <v>0</v>
      </c>
      <c r="AR703" s="145" t="s">
        <v>237</v>
      </c>
      <c r="AT703" s="145" t="s">
        <v>161</v>
      </c>
      <c r="AU703" s="145" t="s">
        <v>86</v>
      </c>
      <c r="AY703" s="16" t="s">
        <v>159</v>
      </c>
      <c r="BE703" s="146">
        <f t="shared" si="14"/>
        <v>0</v>
      </c>
      <c r="BF703" s="146">
        <f t="shared" si="15"/>
        <v>0</v>
      </c>
      <c r="BG703" s="146">
        <f t="shared" si="16"/>
        <v>0</v>
      </c>
      <c r="BH703" s="146">
        <f t="shared" si="17"/>
        <v>0</v>
      </c>
      <c r="BI703" s="146">
        <f t="shared" si="18"/>
        <v>0</v>
      </c>
      <c r="BJ703" s="16" t="s">
        <v>84</v>
      </c>
      <c r="BK703" s="146">
        <f t="shared" si="19"/>
        <v>0</v>
      </c>
      <c r="BL703" s="16" t="s">
        <v>237</v>
      </c>
      <c r="BM703" s="145" t="s">
        <v>1292</v>
      </c>
    </row>
    <row r="704" spans="2:65" s="1" customFormat="1" ht="14.4" customHeight="1">
      <c r="B704" s="132"/>
      <c r="C704" s="133" t="s">
        <v>1293</v>
      </c>
      <c r="D704" s="133" t="s">
        <v>161</v>
      </c>
      <c r="E704" s="134" t="s">
        <v>1294</v>
      </c>
      <c r="F704" s="135" t="s">
        <v>1295</v>
      </c>
      <c r="G704" s="136" t="s">
        <v>390</v>
      </c>
      <c r="H704" s="137">
        <v>6</v>
      </c>
      <c r="I704" s="138"/>
      <c r="J704" s="139">
        <f t="shared" si="10"/>
        <v>0</v>
      </c>
      <c r="K704" s="140"/>
      <c r="L704" s="31"/>
      <c r="M704" s="141" t="s">
        <v>1</v>
      </c>
      <c r="N704" s="142" t="s">
        <v>41</v>
      </c>
      <c r="P704" s="143">
        <f t="shared" si="11"/>
        <v>0</v>
      </c>
      <c r="Q704" s="143">
        <v>0</v>
      </c>
      <c r="R704" s="143">
        <f t="shared" si="12"/>
        <v>0</v>
      </c>
      <c r="S704" s="143">
        <v>0</v>
      </c>
      <c r="T704" s="144">
        <f t="shared" si="13"/>
        <v>0</v>
      </c>
      <c r="AR704" s="145" t="s">
        <v>237</v>
      </c>
      <c r="AT704" s="145" t="s">
        <v>161</v>
      </c>
      <c r="AU704" s="145" t="s">
        <v>86</v>
      </c>
      <c r="AY704" s="16" t="s">
        <v>159</v>
      </c>
      <c r="BE704" s="146">
        <f t="shared" si="14"/>
        <v>0</v>
      </c>
      <c r="BF704" s="146">
        <f t="shared" si="15"/>
        <v>0</v>
      </c>
      <c r="BG704" s="146">
        <f t="shared" si="16"/>
        <v>0</v>
      </c>
      <c r="BH704" s="146">
        <f t="shared" si="17"/>
        <v>0</v>
      </c>
      <c r="BI704" s="146">
        <f t="shared" si="18"/>
        <v>0</v>
      </c>
      <c r="BJ704" s="16" t="s">
        <v>84</v>
      </c>
      <c r="BK704" s="146">
        <f t="shared" si="19"/>
        <v>0</v>
      </c>
      <c r="BL704" s="16" t="s">
        <v>237</v>
      </c>
      <c r="BM704" s="145" t="s">
        <v>1296</v>
      </c>
    </row>
    <row r="705" spans="2:65" s="1" customFormat="1" ht="14.4" customHeight="1">
      <c r="B705" s="132"/>
      <c r="C705" s="133" t="s">
        <v>1297</v>
      </c>
      <c r="D705" s="133" t="s">
        <v>161</v>
      </c>
      <c r="E705" s="134" t="s">
        <v>1298</v>
      </c>
      <c r="F705" s="135" t="s">
        <v>1299</v>
      </c>
      <c r="G705" s="136" t="s">
        <v>390</v>
      </c>
      <c r="H705" s="137">
        <v>3</v>
      </c>
      <c r="I705" s="138"/>
      <c r="J705" s="139">
        <f t="shared" si="10"/>
        <v>0</v>
      </c>
      <c r="K705" s="140"/>
      <c r="L705" s="31"/>
      <c r="M705" s="141" t="s">
        <v>1</v>
      </c>
      <c r="N705" s="142" t="s">
        <v>41</v>
      </c>
      <c r="P705" s="143">
        <f t="shared" si="11"/>
        <v>0</v>
      </c>
      <c r="Q705" s="143">
        <v>0</v>
      </c>
      <c r="R705" s="143">
        <f t="shared" si="12"/>
        <v>0</v>
      </c>
      <c r="S705" s="143">
        <v>0</v>
      </c>
      <c r="T705" s="144">
        <f t="shared" si="13"/>
        <v>0</v>
      </c>
      <c r="AR705" s="145" t="s">
        <v>237</v>
      </c>
      <c r="AT705" s="145" t="s">
        <v>161</v>
      </c>
      <c r="AU705" s="145" t="s">
        <v>86</v>
      </c>
      <c r="AY705" s="16" t="s">
        <v>159</v>
      </c>
      <c r="BE705" s="146">
        <f t="shared" si="14"/>
        <v>0</v>
      </c>
      <c r="BF705" s="146">
        <f t="shared" si="15"/>
        <v>0</v>
      </c>
      <c r="BG705" s="146">
        <f t="shared" si="16"/>
        <v>0</v>
      </c>
      <c r="BH705" s="146">
        <f t="shared" si="17"/>
        <v>0</v>
      </c>
      <c r="BI705" s="146">
        <f t="shared" si="18"/>
        <v>0</v>
      </c>
      <c r="BJ705" s="16" t="s">
        <v>84</v>
      </c>
      <c r="BK705" s="146">
        <f t="shared" si="19"/>
        <v>0</v>
      </c>
      <c r="BL705" s="16" t="s">
        <v>237</v>
      </c>
      <c r="BM705" s="145" t="s">
        <v>1300</v>
      </c>
    </row>
    <row r="706" spans="2:65" s="1" customFormat="1" ht="14.4" customHeight="1">
      <c r="B706" s="132"/>
      <c r="C706" s="133" t="s">
        <v>1301</v>
      </c>
      <c r="D706" s="133" t="s">
        <v>161</v>
      </c>
      <c r="E706" s="134" t="s">
        <v>1302</v>
      </c>
      <c r="F706" s="135" t="s">
        <v>1303</v>
      </c>
      <c r="G706" s="136" t="s">
        <v>390</v>
      </c>
      <c r="H706" s="137">
        <v>2</v>
      </c>
      <c r="I706" s="138"/>
      <c r="J706" s="139">
        <f t="shared" si="10"/>
        <v>0</v>
      </c>
      <c r="K706" s="140"/>
      <c r="L706" s="31"/>
      <c r="M706" s="141" t="s">
        <v>1</v>
      </c>
      <c r="N706" s="142" t="s">
        <v>41</v>
      </c>
      <c r="P706" s="143">
        <f t="shared" si="11"/>
        <v>0</v>
      </c>
      <c r="Q706" s="143">
        <v>0</v>
      </c>
      <c r="R706" s="143">
        <f t="shared" si="12"/>
        <v>0</v>
      </c>
      <c r="S706" s="143">
        <v>0</v>
      </c>
      <c r="T706" s="144">
        <f t="shared" si="13"/>
        <v>0</v>
      </c>
      <c r="AR706" s="145" t="s">
        <v>237</v>
      </c>
      <c r="AT706" s="145" t="s">
        <v>161</v>
      </c>
      <c r="AU706" s="145" t="s">
        <v>86</v>
      </c>
      <c r="AY706" s="16" t="s">
        <v>159</v>
      </c>
      <c r="BE706" s="146">
        <f t="shared" si="14"/>
        <v>0</v>
      </c>
      <c r="BF706" s="146">
        <f t="shared" si="15"/>
        <v>0</v>
      </c>
      <c r="BG706" s="146">
        <f t="shared" si="16"/>
        <v>0</v>
      </c>
      <c r="BH706" s="146">
        <f t="shared" si="17"/>
        <v>0</v>
      </c>
      <c r="BI706" s="146">
        <f t="shared" si="18"/>
        <v>0</v>
      </c>
      <c r="BJ706" s="16" t="s">
        <v>84</v>
      </c>
      <c r="BK706" s="146">
        <f t="shared" si="19"/>
        <v>0</v>
      </c>
      <c r="BL706" s="16" t="s">
        <v>237</v>
      </c>
      <c r="BM706" s="145" t="s">
        <v>1304</v>
      </c>
    </row>
    <row r="707" spans="2:65" s="1" customFormat="1" ht="14.4" customHeight="1">
      <c r="B707" s="132"/>
      <c r="C707" s="133" t="s">
        <v>1305</v>
      </c>
      <c r="D707" s="133" t="s">
        <v>161</v>
      </c>
      <c r="E707" s="134" t="s">
        <v>1306</v>
      </c>
      <c r="F707" s="135" t="s">
        <v>1307</v>
      </c>
      <c r="G707" s="136" t="s">
        <v>390</v>
      </c>
      <c r="H707" s="137">
        <v>1</v>
      </c>
      <c r="I707" s="138"/>
      <c r="J707" s="139">
        <f t="shared" si="10"/>
        <v>0</v>
      </c>
      <c r="K707" s="140"/>
      <c r="L707" s="31"/>
      <c r="M707" s="141" t="s">
        <v>1</v>
      </c>
      <c r="N707" s="142" t="s">
        <v>41</v>
      </c>
      <c r="P707" s="143">
        <f t="shared" si="11"/>
        <v>0</v>
      </c>
      <c r="Q707" s="143">
        <v>0</v>
      </c>
      <c r="R707" s="143">
        <f t="shared" si="12"/>
        <v>0</v>
      </c>
      <c r="S707" s="143">
        <v>0</v>
      </c>
      <c r="T707" s="144">
        <f t="shared" si="13"/>
        <v>0</v>
      </c>
      <c r="AR707" s="145" t="s">
        <v>237</v>
      </c>
      <c r="AT707" s="145" t="s">
        <v>161</v>
      </c>
      <c r="AU707" s="145" t="s">
        <v>86</v>
      </c>
      <c r="AY707" s="16" t="s">
        <v>159</v>
      </c>
      <c r="BE707" s="146">
        <f t="shared" si="14"/>
        <v>0</v>
      </c>
      <c r="BF707" s="146">
        <f t="shared" si="15"/>
        <v>0</v>
      </c>
      <c r="BG707" s="146">
        <f t="shared" si="16"/>
        <v>0</v>
      </c>
      <c r="BH707" s="146">
        <f t="shared" si="17"/>
        <v>0</v>
      </c>
      <c r="BI707" s="146">
        <f t="shared" si="18"/>
        <v>0</v>
      </c>
      <c r="BJ707" s="16" t="s">
        <v>84</v>
      </c>
      <c r="BK707" s="146">
        <f t="shared" si="19"/>
        <v>0</v>
      </c>
      <c r="BL707" s="16" t="s">
        <v>237</v>
      </c>
      <c r="BM707" s="145" t="s">
        <v>1308</v>
      </c>
    </row>
    <row r="708" spans="2:65" s="1" customFormat="1" ht="14.4" customHeight="1">
      <c r="B708" s="132"/>
      <c r="C708" s="133" t="s">
        <v>1309</v>
      </c>
      <c r="D708" s="133" t="s">
        <v>161</v>
      </c>
      <c r="E708" s="134" t="s">
        <v>1310</v>
      </c>
      <c r="F708" s="135" t="s">
        <v>1311</v>
      </c>
      <c r="G708" s="136" t="s">
        <v>1013</v>
      </c>
      <c r="H708" s="179"/>
      <c r="I708" s="138"/>
      <c r="J708" s="139">
        <f t="shared" si="10"/>
        <v>0</v>
      </c>
      <c r="K708" s="140"/>
      <c r="L708" s="31"/>
      <c r="M708" s="141" t="s">
        <v>1</v>
      </c>
      <c r="N708" s="142" t="s">
        <v>41</v>
      </c>
      <c r="P708" s="143">
        <f t="shared" si="11"/>
        <v>0</v>
      </c>
      <c r="Q708" s="143">
        <v>0</v>
      </c>
      <c r="R708" s="143">
        <f t="shared" si="12"/>
        <v>0</v>
      </c>
      <c r="S708" s="143">
        <v>0</v>
      </c>
      <c r="T708" s="144">
        <f t="shared" si="13"/>
        <v>0</v>
      </c>
      <c r="AR708" s="145" t="s">
        <v>237</v>
      </c>
      <c r="AT708" s="145" t="s">
        <v>161</v>
      </c>
      <c r="AU708" s="145" t="s">
        <v>86</v>
      </c>
      <c r="AY708" s="16" t="s">
        <v>159</v>
      </c>
      <c r="BE708" s="146">
        <f t="shared" si="14"/>
        <v>0</v>
      </c>
      <c r="BF708" s="146">
        <f t="shared" si="15"/>
        <v>0</v>
      </c>
      <c r="BG708" s="146">
        <f t="shared" si="16"/>
        <v>0</v>
      </c>
      <c r="BH708" s="146">
        <f t="shared" si="17"/>
        <v>0</v>
      </c>
      <c r="BI708" s="146">
        <f t="shared" si="18"/>
        <v>0</v>
      </c>
      <c r="BJ708" s="16" t="s">
        <v>84</v>
      </c>
      <c r="BK708" s="146">
        <f t="shared" si="19"/>
        <v>0</v>
      </c>
      <c r="BL708" s="16" t="s">
        <v>237</v>
      </c>
      <c r="BM708" s="145" t="s">
        <v>1312</v>
      </c>
    </row>
    <row r="709" spans="2:65" s="11" customFormat="1" ht="22.8" customHeight="1">
      <c r="B709" s="120"/>
      <c r="D709" s="121" t="s">
        <v>75</v>
      </c>
      <c r="E709" s="130" t="s">
        <v>1313</v>
      </c>
      <c r="F709" s="130" t="s">
        <v>1314</v>
      </c>
      <c r="I709" s="123"/>
      <c r="J709" s="131">
        <f>BK709</f>
        <v>0</v>
      </c>
      <c r="L709" s="120"/>
      <c r="M709" s="125"/>
      <c r="P709" s="126">
        <f>SUM(P710:P727)</f>
        <v>0</v>
      </c>
      <c r="R709" s="126">
        <f>SUM(R710:R727)</f>
        <v>0</v>
      </c>
      <c r="T709" s="127">
        <f>SUM(T710:T727)</f>
        <v>5.2933500000000002</v>
      </c>
      <c r="AR709" s="121" t="s">
        <v>86</v>
      </c>
      <c r="AT709" s="128" t="s">
        <v>75</v>
      </c>
      <c r="AU709" s="128" t="s">
        <v>84</v>
      </c>
      <c r="AY709" s="121" t="s">
        <v>159</v>
      </c>
      <c r="BK709" s="129">
        <f>SUM(BK710:BK727)</f>
        <v>0</v>
      </c>
    </row>
    <row r="710" spans="2:65" s="1" customFormat="1" ht="14.4" customHeight="1">
      <c r="B710" s="132"/>
      <c r="C710" s="133" t="s">
        <v>1315</v>
      </c>
      <c r="D710" s="133" t="s">
        <v>161</v>
      </c>
      <c r="E710" s="134" t="s">
        <v>1316</v>
      </c>
      <c r="F710" s="135" t="s">
        <v>1317</v>
      </c>
      <c r="G710" s="136" t="s">
        <v>164</v>
      </c>
      <c r="H710" s="137">
        <v>297.75</v>
      </c>
      <c r="I710" s="138"/>
      <c r="J710" s="139">
        <f>ROUND(I710*H710,2)</f>
        <v>0</v>
      </c>
      <c r="K710" s="140"/>
      <c r="L710" s="31"/>
      <c r="M710" s="141" t="s">
        <v>1</v>
      </c>
      <c r="N710" s="142" t="s">
        <v>41</v>
      </c>
      <c r="P710" s="143">
        <f>O710*H710</f>
        <v>0</v>
      </c>
      <c r="Q710" s="143">
        <v>0</v>
      </c>
      <c r="R710" s="143">
        <f>Q710*H710</f>
        <v>0</v>
      </c>
      <c r="S710" s="143">
        <v>1.7000000000000001E-2</v>
      </c>
      <c r="T710" s="144">
        <f>S710*H710</f>
        <v>5.06175</v>
      </c>
      <c r="AR710" s="145" t="s">
        <v>237</v>
      </c>
      <c r="AT710" s="145" t="s">
        <v>161</v>
      </c>
      <c r="AU710" s="145" t="s">
        <v>86</v>
      </c>
      <c r="AY710" s="16" t="s">
        <v>159</v>
      </c>
      <c r="BE710" s="146">
        <f>IF(N710="základní",J710,0)</f>
        <v>0</v>
      </c>
      <c r="BF710" s="146">
        <f>IF(N710="snížená",J710,0)</f>
        <v>0</v>
      </c>
      <c r="BG710" s="146">
        <f>IF(N710="zákl. přenesená",J710,0)</f>
        <v>0</v>
      </c>
      <c r="BH710" s="146">
        <f>IF(N710="sníž. přenesená",J710,0)</f>
        <v>0</v>
      </c>
      <c r="BI710" s="146">
        <f>IF(N710="nulová",J710,0)</f>
        <v>0</v>
      </c>
      <c r="BJ710" s="16" t="s">
        <v>84</v>
      </c>
      <c r="BK710" s="146">
        <f>ROUND(I710*H710,2)</f>
        <v>0</v>
      </c>
      <c r="BL710" s="16" t="s">
        <v>237</v>
      </c>
      <c r="BM710" s="145" t="s">
        <v>1318</v>
      </c>
    </row>
    <row r="711" spans="2:65" s="14" customFormat="1" ht="10.199999999999999">
      <c r="B711" s="173"/>
      <c r="D711" s="148" t="s">
        <v>167</v>
      </c>
      <c r="E711" s="174" t="s">
        <v>1</v>
      </c>
      <c r="F711" s="175" t="s">
        <v>1319</v>
      </c>
      <c r="H711" s="174" t="s">
        <v>1</v>
      </c>
      <c r="I711" s="176"/>
      <c r="L711" s="173"/>
      <c r="M711" s="177"/>
      <c r="T711" s="178"/>
      <c r="AT711" s="174" t="s">
        <v>167</v>
      </c>
      <c r="AU711" s="174" t="s">
        <v>86</v>
      </c>
      <c r="AV711" s="14" t="s">
        <v>84</v>
      </c>
      <c r="AW711" s="14" t="s">
        <v>32</v>
      </c>
      <c r="AX711" s="14" t="s">
        <v>76</v>
      </c>
      <c r="AY711" s="174" t="s">
        <v>159</v>
      </c>
    </row>
    <row r="712" spans="2:65" s="12" customFormat="1" ht="10.199999999999999">
      <c r="B712" s="147"/>
      <c r="D712" s="148" t="s">
        <v>167</v>
      </c>
      <c r="E712" s="149" t="s">
        <v>1</v>
      </c>
      <c r="F712" s="150" t="s">
        <v>1320</v>
      </c>
      <c r="H712" s="151">
        <v>297.75</v>
      </c>
      <c r="I712" s="152"/>
      <c r="L712" s="147"/>
      <c r="M712" s="153"/>
      <c r="T712" s="154"/>
      <c r="AT712" s="149" t="s">
        <v>167</v>
      </c>
      <c r="AU712" s="149" t="s">
        <v>86</v>
      </c>
      <c r="AV712" s="12" t="s">
        <v>86</v>
      </c>
      <c r="AW712" s="12" t="s">
        <v>32</v>
      </c>
      <c r="AX712" s="12" t="s">
        <v>84</v>
      </c>
      <c r="AY712" s="149" t="s">
        <v>159</v>
      </c>
    </row>
    <row r="713" spans="2:65" s="1" customFormat="1" ht="14.4" customHeight="1">
      <c r="B713" s="132"/>
      <c r="C713" s="133" t="s">
        <v>1321</v>
      </c>
      <c r="D713" s="133" t="s">
        <v>161</v>
      </c>
      <c r="E713" s="134" t="s">
        <v>1322</v>
      </c>
      <c r="F713" s="135" t="s">
        <v>1323</v>
      </c>
      <c r="G713" s="136" t="s">
        <v>176</v>
      </c>
      <c r="H713" s="137">
        <v>3</v>
      </c>
      <c r="I713" s="138"/>
      <c r="J713" s="139">
        <f>ROUND(I713*H713,2)</f>
        <v>0</v>
      </c>
      <c r="K713" s="140"/>
      <c r="L713" s="31"/>
      <c r="M713" s="141" t="s">
        <v>1</v>
      </c>
      <c r="N713" s="142" t="s">
        <v>41</v>
      </c>
      <c r="P713" s="143">
        <f>O713*H713</f>
        <v>0</v>
      </c>
      <c r="Q713" s="143">
        <v>0</v>
      </c>
      <c r="R713" s="143">
        <f>Q713*H713</f>
        <v>0</v>
      </c>
      <c r="S713" s="143">
        <v>1.6E-2</v>
      </c>
      <c r="T713" s="144">
        <f>S713*H713</f>
        <v>4.8000000000000001E-2</v>
      </c>
      <c r="AR713" s="145" t="s">
        <v>237</v>
      </c>
      <c r="AT713" s="145" t="s">
        <v>161</v>
      </c>
      <c r="AU713" s="145" t="s">
        <v>86</v>
      </c>
      <c r="AY713" s="16" t="s">
        <v>159</v>
      </c>
      <c r="BE713" s="146">
        <f>IF(N713="základní",J713,0)</f>
        <v>0</v>
      </c>
      <c r="BF713" s="146">
        <f>IF(N713="snížená",J713,0)</f>
        <v>0</v>
      </c>
      <c r="BG713" s="146">
        <f>IF(N713="zákl. přenesená",J713,0)</f>
        <v>0</v>
      </c>
      <c r="BH713" s="146">
        <f>IF(N713="sníž. přenesená",J713,0)</f>
        <v>0</v>
      </c>
      <c r="BI713" s="146">
        <f>IF(N713="nulová",J713,0)</f>
        <v>0</v>
      </c>
      <c r="BJ713" s="16" t="s">
        <v>84</v>
      </c>
      <c r="BK713" s="146">
        <f>ROUND(I713*H713,2)</f>
        <v>0</v>
      </c>
      <c r="BL713" s="16" t="s">
        <v>237</v>
      </c>
      <c r="BM713" s="145" t="s">
        <v>1324</v>
      </c>
    </row>
    <row r="714" spans="2:65" s="12" customFormat="1" ht="10.199999999999999">
      <c r="B714" s="147"/>
      <c r="D714" s="148" t="s">
        <v>167</v>
      </c>
      <c r="E714" s="149" t="s">
        <v>1</v>
      </c>
      <c r="F714" s="150" t="s">
        <v>1325</v>
      </c>
      <c r="H714" s="151">
        <v>3</v>
      </c>
      <c r="I714" s="152"/>
      <c r="L714" s="147"/>
      <c r="M714" s="153"/>
      <c r="T714" s="154"/>
      <c r="AT714" s="149" t="s">
        <v>167</v>
      </c>
      <c r="AU714" s="149" t="s">
        <v>86</v>
      </c>
      <c r="AV714" s="12" t="s">
        <v>86</v>
      </c>
      <c r="AW714" s="12" t="s">
        <v>32</v>
      </c>
      <c r="AX714" s="12" t="s">
        <v>84</v>
      </c>
      <c r="AY714" s="149" t="s">
        <v>159</v>
      </c>
    </row>
    <row r="715" spans="2:65" s="1" customFormat="1" ht="14.4" customHeight="1">
      <c r="B715" s="132"/>
      <c r="C715" s="133" t="s">
        <v>1326</v>
      </c>
      <c r="D715" s="133" t="s">
        <v>161</v>
      </c>
      <c r="E715" s="134" t="s">
        <v>1327</v>
      </c>
      <c r="F715" s="135" t="s">
        <v>1328</v>
      </c>
      <c r="G715" s="136" t="s">
        <v>164</v>
      </c>
      <c r="H715" s="137">
        <v>16.2</v>
      </c>
      <c r="I715" s="138"/>
      <c r="J715" s="139">
        <f>ROUND(I715*H715,2)</f>
        <v>0</v>
      </c>
      <c r="K715" s="140"/>
      <c r="L715" s="31"/>
      <c r="M715" s="141" t="s">
        <v>1</v>
      </c>
      <c r="N715" s="142" t="s">
        <v>41</v>
      </c>
      <c r="P715" s="143">
        <f>O715*H715</f>
        <v>0</v>
      </c>
      <c r="Q715" s="143">
        <v>0</v>
      </c>
      <c r="R715" s="143">
        <f>Q715*H715</f>
        <v>0</v>
      </c>
      <c r="S715" s="143">
        <v>0</v>
      </c>
      <c r="T715" s="144">
        <f>S715*H715</f>
        <v>0</v>
      </c>
      <c r="AR715" s="145" t="s">
        <v>237</v>
      </c>
      <c r="AT715" s="145" t="s">
        <v>161</v>
      </c>
      <c r="AU715" s="145" t="s">
        <v>86</v>
      </c>
      <c r="AY715" s="16" t="s">
        <v>159</v>
      </c>
      <c r="BE715" s="146">
        <f>IF(N715="základní",J715,0)</f>
        <v>0</v>
      </c>
      <c r="BF715" s="146">
        <f>IF(N715="snížená",J715,0)</f>
        <v>0</v>
      </c>
      <c r="BG715" s="146">
        <f>IF(N715="zákl. přenesená",J715,0)</f>
        <v>0</v>
      </c>
      <c r="BH715" s="146">
        <f>IF(N715="sníž. přenesená",J715,0)</f>
        <v>0</v>
      </c>
      <c r="BI715" s="146">
        <f>IF(N715="nulová",J715,0)</f>
        <v>0</v>
      </c>
      <c r="BJ715" s="16" t="s">
        <v>84</v>
      </c>
      <c r="BK715" s="146">
        <f>ROUND(I715*H715,2)</f>
        <v>0</v>
      </c>
      <c r="BL715" s="16" t="s">
        <v>237</v>
      </c>
      <c r="BM715" s="145" t="s">
        <v>1329</v>
      </c>
    </row>
    <row r="716" spans="2:65" s="12" customFormat="1" ht="10.199999999999999">
      <c r="B716" s="147"/>
      <c r="D716" s="148" t="s">
        <v>167</v>
      </c>
      <c r="E716" s="149" t="s">
        <v>1</v>
      </c>
      <c r="F716" s="150" t="s">
        <v>1330</v>
      </c>
      <c r="H716" s="151">
        <v>16.2</v>
      </c>
      <c r="I716" s="152"/>
      <c r="L716" s="147"/>
      <c r="M716" s="153"/>
      <c r="T716" s="154"/>
      <c r="AT716" s="149" t="s">
        <v>167</v>
      </c>
      <c r="AU716" s="149" t="s">
        <v>86</v>
      </c>
      <c r="AV716" s="12" t="s">
        <v>86</v>
      </c>
      <c r="AW716" s="12" t="s">
        <v>32</v>
      </c>
      <c r="AX716" s="12" t="s">
        <v>84</v>
      </c>
      <c r="AY716" s="149" t="s">
        <v>159</v>
      </c>
    </row>
    <row r="717" spans="2:65" s="1" customFormat="1" ht="14.4" customHeight="1">
      <c r="B717" s="132"/>
      <c r="C717" s="133" t="s">
        <v>1331</v>
      </c>
      <c r="D717" s="133" t="s">
        <v>161</v>
      </c>
      <c r="E717" s="134" t="s">
        <v>1332</v>
      </c>
      <c r="F717" s="135" t="s">
        <v>1333</v>
      </c>
      <c r="G717" s="136" t="s">
        <v>164</v>
      </c>
      <c r="H717" s="137">
        <v>9.18</v>
      </c>
      <c r="I717" s="138"/>
      <c r="J717" s="139">
        <f>ROUND(I717*H717,2)</f>
        <v>0</v>
      </c>
      <c r="K717" s="140"/>
      <c r="L717" s="31"/>
      <c r="M717" s="141" t="s">
        <v>1</v>
      </c>
      <c r="N717" s="142" t="s">
        <v>41</v>
      </c>
      <c r="P717" s="143">
        <f>O717*H717</f>
        <v>0</v>
      </c>
      <c r="Q717" s="143">
        <v>0</v>
      </c>
      <c r="R717" s="143">
        <f>Q717*H717</f>
        <v>0</v>
      </c>
      <c r="S717" s="143">
        <v>0.02</v>
      </c>
      <c r="T717" s="144">
        <f>S717*H717</f>
        <v>0.18359999999999999</v>
      </c>
      <c r="AR717" s="145" t="s">
        <v>237</v>
      </c>
      <c r="AT717" s="145" t="s">
        <v>161</v>
      </c>
      <c r="AU717" s="145" t="s">
        <v>86</v>
      </c>
      <c r="AY717" s="16" t="s">
        <v>159</v>
      </c>
      <c r="BE717" s="146">
        <f>IF(N717="základní",J717,0)</f>
        <v>0</v>
      </c>
      <c r="BF717" s="146">
        <f>IF(N717="snížená",J717,0)</f>
        <v>0</v>
      </c>
      <c r="BG717" s="146">
        <f>IF(N717="zákl. přenesená",J717,0)</f>
        <v>0</v>
      </c>
      <c r="BH717" s="146">
        <f>IF(N717="sníž. přenesená",J717,0)</f>
        <v>0</v>
      </c>
      <c r="BI717" s="146">
        <f>IF(N717="nulová",J717,0)</f>
        <v>0</v>
      </c>
      <c r="BJ717" s="16" t="s">
        <v>84</v>
      </c>
      <c r="BK717" s="146">
        <f>ROUND(I717*H717,2)</f>
        <v>0</v>
      </c>
      <c r="BL717" s="16" t="s">
        <v>237</v>
      </c>
      <c r="BM717" s="145" t="s">
        <v>1334</v>
      </c>
    </row>
    <row r="718" spans="2:65" s="12" customFormat="1" ht="10.199999999999999">
      <c r="B718" s="147"/>
      <c r="D718" s="148" t="s">
        <v>167</v>
      </c>
      <c r="E718" s="149" t="s">
        <v>1</v>
      </c>
      <c r="F718" s="150" t="s">
        <v>884</v>
      </c>
      <c r="H718" s="151">
        <v>9.18</v>
      </c>
      <c r="I718" s="152"/>
      <c r="L718" s="147"/>
      <c r="M718" s="153"/>
      <c r="T718" s="154"/>
      <c r="AT718" s="149" t="s">
        <v>167</v>
      </c>
      <c r="AU718" s="149" t="s">
        <v>86</v>
      </c>
      <c r="AV718" s="12" t="s">
        <v>86</v>
      </c>
      <c r="AW718" s="12" t="s">
        <v>32</v>
      </c>
      <c r="AX718" s="12" t="s">
        <v>84</v>
      </c>
      <c r="AY718" s="149" t="s">
        <v>159</v>
      </c>
    </row>
    <row r="719" spans="2:65" s="1" customFormat="1" ht="14.4" customHeight="1">
      <c r="B719" s="132"/>
      <c r="C719" s="133" t="s">
        <v>1335</v>
      </c>
      <c r="D719" s="133" t="s">
        <v>161</v>
      </c>
      <c r="E719" s="134" t="s">
        <v>1336</v>
      </c>
      <c r="F719" s="135" t="s">
        <v>1337</v>
      </c>
      <c r="G719" s="136" t="s">
        <v>390</v>
      </c>
      <c r="H719" s="137">
        <v>1</v>
      </c>
      <c r="I719" s="138"/>
      <c r="J719" s="139">
        <f t="shared" ref="J719:J727" si="20">ROUND(I719*H719,2)</f>
        <v>0</v>
      </c>
      <c r="K719" s="140"/>
      <c r="L719" s="31"/>
      <c r="M719" s="141" t="s">
        <v>1</v>
      </c>
      <c r="N719" s="142" t="s">
        <v>41</v>
      </c>
      <c r="P719" s="143">
        <f t="shared" ref="P719:P727" si="21">O719*H719</f>
        <v>0</v>
      </c>
      <c r="Q719" s="143">
        <v>0</v>
      </c>
      <c r="R719" s="143">
        <f t="shared" ref="R719:R727" si="22">Q719*H719</f>
        <v>0</v>
      </c>
      <c r="S719" s="143">
        <v>0</v>
      </c>
      <c r="T719" s="144">
        <f t="shared" ref="T719:T727" si="23">S719*H719</f>
        <v>0</v>
      </c>
      <c r="AR719" s="145" t="s">
        <v>237</v>
      </c>
      <c r="AT719" s="145" t="s">
        <v>161</v>
      </c>
      <c r="AU719" s="145" t="s">
        <v>86</v>
      </c>
      <c r="AY719" s="16" t="s">
        <v>159</v>
      </c>
      <c r="BE719" s="146">
        <f t="shared" ref="BE719:BE727" si="24">IF(N719="základní",J719,0)</f>
        <v>0</v>
      </c>
      <c r="BF719" s="146">
        <f t="shared" ref="BF719:BF727" si="25">IF(N719="snížená",J719,0)</f>
        <v>0</v>
      </c>
      <c r="BG719" s="146">
        <f t="shared" ref="BG719:BG727" si="26">IF(N719="zákl. přenesená",J719,0)</f>
        <v>0</v>
      </c>
      <c r="BH719" s="146">
        <f t="shared" ref="BH719:BH727" si="27">IF(N719="sníž. přenesená",J719,0)</f>
        <v>0</v>
      </c>
      <c r="BI719" s="146">
        <f t="shared" ref="BI719:BI727" si="28">IF(N719="nulová",J719,0)</f>
        <v>0</v>
      </c>
      <c r="BJ719" s="16" t="s">
        <v>84</v>
      </c>
      <c r="BK719" s="146">
        <f t="shared" ref="BK719:BK727" si="29">ROUND(I719*H719,2)</f>
        <v>0</v>
      </c>
      <c r="BL719" s="16" t="s">
        <v>237</v>
      </c>
      <c r="BM719" s="145" t="s">
        <v>1338</v>
      </c>
    </row>
    <row r="720" spans="2:65" s="1" customFormat="1" ht="19.8" customHeight="1">
      <c r="B720" s="132"/>
      <c r="C720" s="133" t="s">
        <v>1339</v>
      </c>
      <c r="D720" s="133" t="s">
        <v>161</v>
      </c>
      <c r="E720" s="134" t="s">
        <v>1340</v>
      </c>
      <c r="F720" s="135" t="s">
        <v>1341</v>
      </c>
      <c r="G720" s="136" t="s">
        <v>264</v>
      </c>
      <c r="H720" s="137">
        <v>64</v>
      </c>
      <c r="I720" s="138"/>
      <c r="J720" s="139">
        <f t="shared" si="20"/>
        <v>0</v>
      </c>
      <c r="K720" s="140"/>
      <c r="L720" s="31"/>
      <c r="M720" s="141" t="s">
        <v>1</v>
      </c>
      <c r="N720" s="142" t="s">
        <v>41</v>
      </c>
      <c r="P720" s="143">
        <f t="shared" si="21"/>
        <v>0</v>
      </c>
      <c r="Q720" s="143">
        <v>0</v>
      </c>
      <c r="R720" s="143">
        <f t="shared" si="22"/>
        <v>0</v>
      </c>
      <c r="S720" s="143">
        <v>0</v>
      </c>
      <c r="T720" s="144">
        <f t="shared" si="23"/>
        <v>0</v>
      </c>
      <c r="AR720" s="145" t="s">
        <v>237</v>
      </c>
      <c r="AT720" s="145" t="s">
        <v>161</v>
      </c>
      <c r="AU720" s="145" t="s">
        <v>86</v>
      </c>
      <c r="AY720" s="16" t="s">
        <v>159</v>
      </c>
      <c r="BE720" s="146">
        <f t="shared" si="24"/>
        <v>0</v>
      </c>
      <c r="BF720" s="146">
        <f t="shared" si="25"/>
        <v>0</v>
      </c>
      <c r="BG720" s="146">
        <f t="shared" si="26"/>
        <v>0</v>
      </c>
      <c r="BH720" s="146">
        <f t="shared" si="27"/>
        <v>0</v>
      </c>
      <c r="BI720" s="146">
        <f t="shared" si="28"/>
        <v>0</v>
      </c>
      <c r="BJ720" s="16" t="s">
        <v>84</v>
      </c>
      <c r="BK720" s="146">
        <f t="shared" si="29"/>
        <v>0</v>
      </c>
      <c r="BL720" s="16" t="s">
        <v>237</v>
      </c>
      <c r="BM720" s="145" t="s">
        <v>1342</v>
      </c>
    </row>
    <row r="721" spans="2:65" s="1" customFormat="1" ht="14.4" customHeight="1">
      <c r="B721" s="132"/>
      <c r="C721" s="133" t="s">
        <v>1343</v>
      </c>
      <c r="D721" s="133" t="s">
        <v>161</v>
      </c>
      <c r="E721" s="134" t="s">
        <v>1344</v>
      </c>
      <c r="F721" s="135" t="s">
        <v>1345</v>
      </c>
      <c r="G721" s="136" t="s">
        <v>176</v>
      </c>
      <c r="H721" s="137">
        <v>3.01</v>
      </c>
      <c r="I721" s="138"/>
      <c r="J721" s="139">
        <f t="shared" si="20"/>
        <v>0</v>
      </c>
      <c r="K721" s="140"/>
      <c r="L721" s="31"/>
      <c r="M721" s="141" t="s">
        <v>1</v>
      </c>
      <c r="N721" s="142" t="s">
        <v>41</v>
      </c>
      <c r="P721" s="143">
        <f t="shared" si="21"/>
        <v>0</v>
      </c>
      <c r="Q721" s="143">
        <v>0</v>
      </c>
      <c r="R721" s="143">
        <f t="shared" si="22"/>
        <v>0</v>
      </c>
      <c r="S721" s="143">
        <v>0</v>
      </c>
      <c r="T721" s="144">
        <f t="shared" si="23"/>
        <v>0</v>
      </c>
      <c r="AR721" s="145" t="s">
        <v>237</v>
      </c>
      <c r="AT721" s="145" t="s">
        <v>161</v>
      </c>
      <c r="AU721" s="145" t="s">
        <v>86</v>
      </c>
      <c r="AY721" s="16" t="s">
        <v>159</v>
      </c>
      <c r="BE721" s="146">
        <f t="shared" si="24"/>
        <v>0</v>
      </c>
      <c r="BF721" s="146">
        <f t="shared" si="25"/>
        <v>0</v>
      </c>
      <c r="BG721" s="146">
        <f t="shared" si="26"/>
        <v>0</v>
      </c>
      <c r="BH721" s="146">
        <f t="shared" si="27"/>
        <v>0</v>
      </c>
      <c r="BI721" s="146">
        <f t="shared" si="28"/>
        <v>0</v>
      </c>
      <c r="BJ721" s="16" t="s">
        <v>84</v>
      </c>
      <c r="BK721" s="146">
        <f t="shared" si="29"/>
        <v>0</v>
      </c>
      <c r="BL721" s="16" t="s">
        <v>237</v>
      </c>
      <c r="BM721" s="145" t="s">
        <v>1346</v>
      </c>
    </row>
    <row r="722" spans="2:65" s="1" customFormat="1" ht="14.4" customHeight="1">
      <c r="B722" s="132"/>
      <c r="C722" s="133" t="s">
        <v>1347</v>
      </c>
      <c r="D722" s="133" t="s">
        <v>161</v>
      </c>
      <c r="E722" s="134" t="s">
        <v>1348</v>
      </c>
      <c r="F722" s="135" t="s">
        <v>1349</v>
      </c>
      <c r="G722" s="136" t="s">
        <v>176</v>
      </c>
      <c r="H722" s="137">
        <v>34.799999999999997</v>
      </c>
      <c r="I722" s="138"/>
      <c r="J722" s="139">
        <f t="shared" si="20"/>
        <v>0</v>
      </c>
      <c r="K722" s="140"/>
      <c r="L722" s="31"/>
      <c r="M722" s="141" t="s">
        <v>1</v>
      </c>
      <c r="N722" s="142" t="s">
        <v>41</v>
      </c>
      <c r="P722" s="143">
        <f t="shared" si="21"/>
        <v>0</v>
      </c>
      <c r="Q722" s="143">
        <v>0</v>
      </c>
      <c r="R722" s="143">
        <f t="shared" si="22"/>
        <v>0</v>
      </c>
      <c r="S722" s="143">
        <v>0</v>
      </c>
      <c r="T722" s="144">
        <f t="shared" si="23"/>
        <v>0</v>
      </c>
      <c r="AR722" s="145" t="s">
        <v>237</v>
      </c>
      <c r="AT722" s="145" t="s">
        <v>161</v>
      </c>
      <c r="AU722" s="145" t="s">
        <v>86</v>
      </c>
      <c r="AY722" s="16" t="s">
        <v>159</v>
      </c>
      <c r="BE722" s="146">
        <f t="shared" si="24"/>
        <v>0</v>
      </c>
      <c r="BF722" s="146">
        <f t="shared" si="25"/>
        <v>0</v>
      </c>
      <c r="BG722" s="146">
        <f t="shared" si="26"/>
        <v>0</v>
      </c>
      <c r="BH722" s="146">
        <f t="shared" si="27"/>
        <v>0</v>
      </c>
      <c r="BI722" s="146">
        <f t="shared" si="28"/>
        <v>0</v>
      </c>
      <c r="BJ722" s="16" t="s">
        <v>84</v>
      </c>
      <c r="BK722" s="146">
        <f t="shared" si="29"/>
        <v>0</v>
      </c>
      <c r="BL722" s="16" t="s">
        <v>237</v>
      </c>
      <c r="BM722" s="145" t="s">
        <v>1350</v>
      </c>
    </row>
    <row r="723" spans="2:65" s="1" customFormat="1" ht="14.4" customHeight="1">
      <c r="B723" s="132"/>
      <c r="C723" s="133" t="s">
        <v>1351</v>
      </c>
      <c r="D723" s="133" t="s">
        <v>161</v>
      </c>
      <c r="E723" s="134" t="s">
        <v>1352</v>
      </c>
      <c r="F723" s="135" t="s">
        <v>1353</v>
      </c>
      <c r="G723" s="136" t="s">
        <v>390</v>
      </c>
      <c r="H723" s="137">
        <v>3</v>
      </c>
      <c r="I723" s="138"/>
      <c r="J723" s="139">
        <f t="shared" si="20"/>
        <v>0</v>
      </c>
      <c r="K723" s="140"/>
      <c r="L723" s="31"/>
      <c r="M723" s="141" t="s">
        <v>1</v>
      </c>
      <c r="N723" s="142" t="s">
        <v>41</v>
      </c>
      <c r="P723" s="143">
        <f t="shared" si="21"/>
        <v>0</v>
      </c>
      <c r="Q723" s="143">
        <v>0</v>
      </c>
      <c r="R723" s="143">
        <f t="shared" si="22"/>
        <v>0</v>
      </c>
      <c r="S723" s="143">
        <v>0</v>
      </c>
      <c r="T723" s="144">
        <f t="shared" si="23"/>
        <v>0</v>
      </c>
      <c r="AR723" s="145" t="s">
        <v>237</v>
      </c>
      <c r="AT723" s="145" t="s">
        <v>161</v>
      </c>
      <c r="AU723" s="145" t="s">
        <v>86</v>
      </c>
      <c r="AY723" s="16" t="s">
        <v>159</v>
      </c>
      <c r="BE723" s="146">
        <f t="shared" si="24"/>
        <v>0</v>
      </c>
      <c r="BF723" s="146">
        <f t="shared" si="25"/>
        <v>0</v>
      </c>
      <c r="BG723" s="146">
        <f t="shared" si="26"/>
        <v>0</v>
      </c>
      <c r="BH723" s="146">
        <f t="shared" si="27"/>
        <v>0</v>
      </c>
      <c r="BI723" s="146">
        <f t="shared" si="28"/>
        <v>0</v>
      </c>
      <c r="BJ723" s="16" t="s">
        <v>84</v>
      </c>
      <c r="BK723" s="146">
        <f t="shared" si="29"/>
        <v>0</v>
      </c>
      <c r="BL723" s="16" t="s">
        <v>237</v>
      </c>
      <c r="BM723" s="145" t="s">
        <v>1354</v>
      </c>
    </row>
    <row r="724" spans="2:65" s="1" customFormat="1" ht="22.2" customHeight="1">
      <c r="B724" s="132"/>
      <c r="C724" s="133" t="s">
        <v>1355</v>
      </c>
      <c r="D724" s="133" t="s">
        <v>161</v>
      </c>
      <c r="E724" s="134" t="s">
        <v>1356</v>
      </c>
      <c r="F724" s="135" t="s">
        <v>1357</v>
      </c>
      <c r="G724" s="136" t="s">
        <v>390</v>
      </c>
      <c r="H724" s="137">
        <v>6</v>
      </c>
      <c r="I724" s="138"/>
      <c r="J724" s="139">
        <f t="shared" si="20"/>
        <v>0</v>
      </c>
      <c r="K724" s="140"/>
      <c r="L724" s="31"/>
      <c r="M724" s="141" t="s">
        <v>1</v>
      </c>
      <c r="N724" s="142" t="s">
        <v>41</v>
      </c>
      <c r="P724" s="143">
        <f t="shared" si="21"/>
        <v>0</v>
      </c>
      <c r="Q724" s="143">
        <v>0</v>
      </c>
      <c r="R724" s="143">
        <f t="shared" si="22"/>
        <v>0</v>
      </c>
      <c r="S724" s="143">
        <v>0</v>
      </c>
      <c r="T724" s="144">
        <f t="shared" si="23"/>
        <v>0</v>
      </c>
      <c r="AR724" s="145" t="s">
        <v>237</v>
      </c>
      <c r="AT724" s="145" t="s">
        <v>161</v>
      </c>
      <c r="AU724" s="145" t="s">
        <v>86</v>
      </c>
      <c r="AY724" s="16" t="s">
        <v>159</v>
      </c>
      <c r="BE724" s="146">
        <f t="shared" si="24"/>
        <v>0</v>
      </c>
      <c r="BF724" s="146">
        <f t="shared" si="25"/>
        <v>0</v>
      </c>
      <c r="BG724" s="146">
        <f t="shared" si="26"/>
        <v>0</v>
      </c>
      <c r="BH724" s="146">
        <f t="shared" si="27"/>
        <v>0</v>
      </c>
      <c r="BI724" s="146">
        <f t="shared" si="28"/>
        <v>0</v>
      </c>
      <c r="BJ724" s="16" t="s">
        <v>84</v>
      </c>
      <c r="BK724" s="146">
        <f t="shared" si="29"/>
        <v>0</v>
      </c>
      <c r="BL724" s="16" t="s">
        <v>237</v>
      </c>
      <c r="BM724" s="145" t="s">
        <v>1358</v>
      </c>
    </row>
    <row r="725" spans="2:65" s="1" customFormat="1" ht="19.8" customHeight="1">
      <c r="B725" s="132"/>
      <c r="C725" s="133" t="s">
        <v>1359</v>
      </c>
      <c r="D725" s="133" t="s">
        <v>161</v>
      </c>
      <c r="E725" s="134" t="s">
        <v>1360</v>
      </c>
      <c r="F725" s="135" t="s">
        <v>1361</v>
      </c>
      <c r="G725" s="136" t="s">
        <v>390</v>
      </c>
      <c r="H725" s="137">
        <v>1</v>
      </c>
      <c r="I725" s="138"/>
      <c r="J725" s="139">
        <f t="shared" si="20"/>
        <v>0</v>
      </c>
      <c r="K725" s="140"/>
      <c r="L725" s="31"/>
      <c r="M725" s="141" t="s">
        <v>1</v>
      </c>
      <c r="N725" s="142" t="s">
        <v>41</v>
      </c>
      <c r="P725" s="143">
        <f t="shared" si="21"/>
        <v>0</v>
      </c>
      <c r="Q725" s="143">
        <v>0</v>
      </c>
      <c r="R725" s="143">
        <f t="shared" si="22"/>
        <v>0</v>
      </c>
      <c r="S725" s="143">
        <v>0</v>
      </c>
      <c r="T725" s="144">
        <f t="shared" si="23"/>
        <v>0</v>
      </c>
      <c r="AR725" s="145" t="s">
        <v>237</v>
      </c>
      <c r="AT725" s="145" t="s">
        <v>161</v>
      </c>
      <c r="AU725" s="145" t="s">
        <v>86</v>
      </c>
      <c r="AY725" s="16" t="s">
        <v>159</v>
      </c>
      <c r="BE725" s="146">
        <f t="shared" si="24"/>
        <v>0</v>
      </c>
      <c r="BF725" s="146">
        <f t="shared" si="25"/>
        <v>0</v>
      </c>
      <c r="BG725" s="146">
        <f t="shared" si="26"/>
        <v>0</v>
      </c>
      <c r="BH725" s="146">
        <f t="shared" si="27"/>
        <v>0</v>
      </c>
      <c r="BI725" s="146">
        <f t="shared" si="28"/>
        <v>0</v>
      </c>
      <c r="BJ725" s="16" t="s">
        <v>84</v>
      </c>
      <c r="BK725" s="146">
        <f t="shared" si="29"/>
        <v>0</v>
      </c>
      <c r="BL725" s="16" t="s">
        <v>237</v>
      </c>
      <c r="BM725" s="145" t="s">
        <v>1362</v>
      </c>
    </row>
    <row r="726" spans="2:65" s="1" customFormat="1" ht="19.8" customHeight="1">
      <c r="B726" s="132"/>
      <c r="C726" s="133" t="s">
        <v>1363</v>
      </c>
      <c r="D726" s="133" t="s">
        <v>161</v>
      </c>
      <c r="E726" s="134" t="s">
        <v>1364</v>
      </c>
      <c r="F726" s="135" t="s">
        <v>1365</v>
      </c>
      <c r="G726" s="136" t="s">
        <v>390</v>
      </c>
      <c r="H726" s="137">
        <v>1</v>
      </c>
      <c r="I726" s="138"/>
      <c r="J726" s="139">
        <f t="shared" si="20"/>
        <v>0</v>
      </c>
      <c r="K726" s="140"/>
      <c r="L726" s="31"/>
      <c r="M726" s="141" t="s">
        <v>1</v>
      </c>
      <c r="N726" s="142" t="s">
        <v>41</v>
      </c>
      <c r="P726" s="143">
        <f t="shared" si="21"/>
        <v>0</v>
      </c>
      <c r="Q726" s="143">
        <v>0</v>
      </c>
      <c r="R726" s="143">
        <f t="shared" si="22"/>
        <v>0</v>
      </c>
      <c r="S726" s="143">
        <v>0</v>
      </c>
      <c r="T726" s="144">
        <f t="shared" si="23"/>
        <v>0</v>
      </c>
      <c r="AR726" s="145" t="s">
        <v>237</v>
      </c>
      <c r="AT726" s="145" t="s">
        <v>161</v>
      </c>
      <c r="AU726" s="145" t="s">
        <v>86</v>
      </c>
      <c r="AY726" s="16" t="s">
        <v>159</v>
      </c>
      <c r="BE726" s="146">
        <f t="shared" si="24"/>
        <v>0</v>
      </c>
      <c r="BF726" s="146">
        <f t="shared" si="25"/>
        <v>0</v>
      </c>
      <c r="BG726" s="146">
        <f t="shared" si="26"/>
        <v>0</v>
      </c>
      <c r="BH726" s="146">
        <f t="shared" si="27"/>
        <v>0</v>
      </c>
      <c r="BI726" s="146">
        <f t="shared" si="28"/>
        <v>0</v>
      </c>
      <c r="BJ726" s="16" t="s">
        <v>84</v>
      </c>
      <c r="BK726" s="146">
        <f t="shared" si="29"/>
        <v>0</v>
      </c>
      <c r="BL726" s="16" t="s">
        <v>237</v>
      </c>
      <c r="BM726" s="145" t="s">
        <v>1366</v>
      </c>
    </row>
    <row r="727" spans="2:65" s="1" customFormat="1" ht="14.4" customHeight="1">
      <c r="B727" s="132"/>
      <c r="C727" s="133" t="s">
        <v>1367</v>
      </c>
      <c r="D727" s="133" t="s">
        <v>161</v>
      </c>
      <c r="E727" s="134" t="s">
        <v>1368</v>
      </c>
      <c r="F727" s="135" t="s">
        <v>1369</v>
      </c>
      <c r="G727" s="136" t="s">
        <v>1013</v>
      </c>
      <c r="H727" s="179"/>
      <c r="I727" s="138"/>
      <c r="J727" s="139">
        <f t="shared" si="20"/>
        <v>0</v>
      </c>
      <c r="K727" s="140"/>
      <c r="L727" s="31"/>
      <c r="M727" s="141" t="s">
        <v>1</v>
      </c>
      <c r="N727" s="142" t="s">
        <v>41</v>
      </c>
      <c r="P727" s="143">
        <f t="shared" si="21"/>
        <v>0</v>
      </c>
      <c r="Q727" s="143">
        <v>0</v>
      </c>
      <c r="R727" s="143">
        <f t="shared" si="22"/>
        <v>0</v>
      </c>
      <c r="S727" s="143">
        <v>0</v>
      </c>
      <c r="T727" s="144">
        <f t="shared" si="23"/>
        <v>0</v>
      </c>
      <c r="AR727" s="145" t="s">
        <v>237</v>
      </c>
      <c r="AT727" s="145" t="s">
        <v>161</v>
      </c>
      <c r="AU727" s="145" t="s">
        <v>86</v>
      </c>
      <c r="AY727" s="16" t="s">
        <v>159</v>
      </c>
      <c r="BE727" s="146">
        <f t="shared" si="24"/>
        <v>0</v>
      </c>
      <c r="BF727" s="146">
        <f t="shared" si="25"/>
        <v>0</v>
      </c>
      <c r="BG727" s="146">
        <f t="shared" si="26"/>
        <v>0</v>
      </c>
      <c r="BH727" s="146">
        <f t="shared" si="27"/>
        <v>0</v>
      </c>
      <c r="BI727" s="146">
        <f t="shared" si="28"/>
        <v>0</v>
      </c>
      <c r="BJ727" s="16" t="s">
        <v>84</v>
      </c>
      <c r="BK727" s="146">
        <f t="shared" si="29"/>
        <v>0</v>
      </c>
      <c r="BL727" s="16" t="s">
        <v>237</v>
      </c>
      <c r="BM727" s="145" t="s">
        <v>1370</v>
      </c>
    </row>
    <row r="728" spans="2:65" s="11" customFormat="1" ht="22.8" customHeight="1">
      <c r="B728" s="120"/>
      <c r="D728" s="121" t="s">
        <v>75</v>
      </c>
      <c r="E728" s="130" t="s">
        <v>1371</v>
      </c>
      <c r="F728" s="130" t="s">
        <v>1372</v>
      </c>
      <c r="I728" s="123"/>
      <c r="J728" s="131">
        <f>BK728</f>
        <v>0</v>
      </c>
      <c r="L728" s="120"/>
      <c r="M728" s="125"/>
      <c r="P728" s="126">
        <f>SUM(P729:P747)</f>
        <v>0</v>
      </c>
      <c r="R728" s="126">
        <f>SUM(R729:R747)</f>
        <v>18.355355399999997</v>
      </c>
      <c r="T728" s="127">
        <f>SUM(T729:T747)</f>
        <v>18.580178</v>
      </c>
      <c r="AR728" s="121" t="s">
        <v>86</v>
      </c>
      <c r="AT728" s="128" t="s">
        <v>75</v>
      </c>
      <c r="AU728" s="128" t="s">
        <v>84</v>
      </c>
      <c r="AY728" s="121" t="s">
        <v>159</v>
      </c>
      <c r="BK728" s="129">
        <f>SUM(BK729:BK747)</f>
        <v>0</v>
      </c>
    </row>
    <row r="729" spans="2:65" s="1" customFormat="1" ht="14.4" customHeight="1">
      <c r="B729" s="132"/>
      <c r="C729" s="133" t="s">
        <v>1373</v>
      </c>
      <c r="D729" s="133" t="s">
        <v>161</v>
      </c>
      <c r="E729" s="134" t="s">
        <v>1374</v>
      </c>
      <c r="F729" s="135" t="s">
        <v>1375</v>
      </c>
      <c r="G729" s="136" t="s">
        <v>164</v>
      </c>
      <c r="H729" s="137">
        <v>653.16999999999996</v>
      </c>
      <c r="I729" s="138"/>
      <c r="J729" s="139">
        <f>ROUND(I729*H729,2)</f>
        <v>0</v>
      </c>
      <c r="K729" s="140"/>
      <c r="L729" s="31"/>
      <c r="M729" s="141" t="s">
        <v>1</v>
      </c>
      <c r="N729" s="142" t="s">
        <v>41</v>
      </c>
      <c r="P729" s="143">
        <f>O729*H729</f>
        <v>0</v>
      </c>
      <c r="Q729" s="143">
        <v>5.0000000000000001E-4</v>
      </c>
      <c r="R729" s="143">
        <f>Q729*H729</f>
        <v>0.32658499999999996</v>
      </c>
      <c r="S729" s="143">
        <v>0</v>
      </c>
      <c r="T729" s="144">
        <f>S729*H729</f>
        <v>0</v>
      </c>
      <c r="AR729" s="145" t="s">
        <v>237</v>
      </c>
      <c r="AT729" s="145" t="s">
        <v>161</v>
      </c>
      <c r="AU729" s="145" t="s">
        <v>86</v>
      </c>
      <c r="AY729" s="16" t="s">
        <v>159</v>
      </c>
      <c r="BE729" s="146">
        <f>IF(N729="základní",J729,0)</f>
        <v>0</v>
      </c>
      <c r="BF729" s="146">
        <f>IF(N729="snížená",J729,0)</f>
        <v>0</v>
      </c>
      <c r="BG729" s="146">
        <f>IF(N729="zákl. přenesená",J729,0)</f>
        <v>0</v>
      </c>
      <c r="BH729" s="146">
        <f>IF(N729="sníž. přenesená",J729,0)</f>
        <v>0</v>
      </c>
      <c r="BI729" s="146">
        <f>IF(N729="nulová",J729,0)</f>
        <v>0</v>
      </c>
      <c r="BJ729" s="16" t="s">
        <v>84</v>
      </c>
      <c r="BK729" s="146">
        <f>ROUND(I729*H729,2)</f>
        <v>0</v>
      </c>
      <c r="BL729" s="16" t="s">
        <v>237</v>
      </c>
      <c r="BM729" s="145" t="s">
        <v>1376</v>
      </c>
    </row>
    <row r="730" spans="2:65" s="12" customFormat="1" ht="10.199999999999999">
      <c r="B730" s="147"/>
      <c r="D730" s="148" t="s">
        <v>167</v>
      </c>
      <c r="E730" s="149" t="s">
        <v>1</v>
      </c>
      <c r="F730" s="150" t="s">
        <v>1377</v>
      </c>
      <c r="H730" s="151">
        <v>445.88</v>
      </c>
      <c r="I730" s="152"/>
      <c r="L730" s="147"/>
      <c r="M730" s="153"/>
      <c r="T730" s="154"/>
      <c r="AT730" s="149" t="s">
        <v>167</v>
      </c>
      <c r="AU730" s="149" t="s">
        <v>86</v>
      </c>
      <c r="AV730" s="12" t="s">
        <v>86</v>
      </c>
      <c r="AW730" s="12" t="s">
        <v>32</v>
      </c>
      <c r="AX730" s="12" t="s">
        <v>76</v>
      </c>
      <c r="AY730" s="149" t="s">
        <v>159</v>
      </c>
    </row>
    <row r="731" spans="2:65" s="12" customFormat="1" ht="10.199999999999999">
      <c r="B731" s="147"/>
      <c r="D731" s="148" t="s">
        <v>167</v>
      </c>
      <c r="E731" s="149" t="s">
        <v>1</v>
      </c>
      <c r="F731" s="150" t="s">
        <v>1378</v>
      </c>
      <c r="H731" s="151">
        <v>207.29</v>
      </c>
      <c r="I731" s="152"/>
      <c r="L731" s="147"/>
      <c r="M731" s="153"/>
      <c r="T731" s="154"/>
      <c r="AT731" s="149" t="s">
        <v>167</v>
      </c>
      <c r="AU731" s="149" t="s">
        <v>86</v>
      </c>
      <c r="AV731" s="12" t="s">
        <v>86</v>
      </c>
      <c r="AW731" s="12" t="s">
        <v>32</v>
      </c>
      <c r="AX731" s="12" t="s">
        <v>76</v>
      </c>
      <c r="AY731" s="149" t="s">
        <v>159</v>
      </c>
    </row>
    <row r="732" spans="2:65" s="13" customFormat="1" ht="10.199999999999999">
      <c r="B732" s="155"/>
      <c r="D732" s="148" t="s">
        <v>167</v>
      </c>
      <c r="E732" s="156" t="s">
        <v>1</v>
      </c>
      <c r="F732" s="157" t="s">
        <v>236</v>
      </c>
      <c r="H732" s="158">
        <v>653.16999999999996</v>
      </c>
      <c r="I732" s="159"/>
      <c r="L732" s="155"/>
      <c r="M732" s="160"/>
      <c r="T732" s="161"/>
      <c r="AT732" s="156" t="s">
        <v>167</v>
      </c>
      <c r="AU732" s="156" t="s">
        <v>86</v>
      </c>
      <c r="AV732" s="13" t="s">
        <v>165</v>
      </c>
      <c r="AW732" s="13" t="s">
        <v>32</v>
      </c>
      <c r="AX732" s="13" t="s">
        <v>84</v>
      </c>
      <c r="AY732" s="156" t="s">
        <v>159</v>
      </c>
    </row>
    <row r="733" spans="2:65" s="1" customFormat="1" ht="14.4" customHeight="1">
      <c r="B733" s="132"/>
      <c r="C733" s="133" t="s">
        <v>1379</v>
      </c>
      <c r="D733" s="133" t="s">
        <v>161</v>
      </c>
      <c r="E733" s="134" t="s">
        <v>1380</v>
      </c>
      <c r="F733" s="135" t="s">
        <v>1381</v>
      </c>
      <c r="G733" s="136" t="s">
        <v>164</v>
      </c>
      <c r="H733" s="137">
        <v>445.88</v>
      </c>
      <c r="I733" s="138"/>
      <c r="J733" s="139">
        <f>ROUND(I733*H733,2)</f>
        <v>0</v>
      </c>
      <c r="K733" s="140"/>
      <c r="L733" s="31"/>
      <c r="M733" s="141" t="s">
        <v>1</v>
      </c>
      <c r="N733" s="142" t="s">
        <v>41</v>
      </c>
      <c r="P733" s="143">
        <f>O733*H733</f>
        <v>0</v>
      </c>
      <c r="Q733" s="143">
        <v>4.5500000000000002E-3</v>
      </c>
      <c r="R733" s="143">
        <f>Q733*H733</f>
        <v>2.0287540000000002</v>
      </c>
      <c r="S733" s="143">
        <v>0</v>
      </c>
      <c r="T733" s="144">
        <f>S733*H733</f>
        <v>0</v>
      </c>
      <c r="AR733" s="145" t="s">
        <v>237</v>
      </c>
      <c r="AT733" s="145" t="s">
        <v>161</v>
      </c>
      <c r="AU733" s="145" t="s">
        <v>86</v>
      </c>
      <c r="AY733" s="16" t="s">
        <v>159</v>
      </c>
      <c r="BE733" s="146">
        <f>IF(N733="základní",J733,0)</f>
        <v>0</v>
      </c>
      <c r="BF733" s="146">
        <f>IF(N733="snížená",J733,0)</f>
        <v>0</v>
      </c>
      <c r="BG733" s="146">
        <f>IF(N733="zákl. přenesená",J733,0)</f>
        <v>0</v>
      </c>
      <c r="BH733" s="146">
        <f>IF(N733="sníž. přenesená",J733,0)</f>
        <v>0</v>
      </c>
      <c r="BI733" s="146">
        <f>IF(N733="nulová",J733,0)</f>
        <v>0</v>
      </c>
      <c r="BJ733" s="16" t="s">
        <v>84</v>
      </c>
      <c r="BK733" s="146">
        <f>ROUND(I733*H733,2)</f>
        <v>0</v>
      </c>
      <c r="BL733" s="16" t="s">
        <v>237</v>
      </c>
      <c r="BM733" s="145" t="s">
        <v>1382</v>
      </c>
    </row>
    <row r="734" spans="2:65" s="12" customFormat="1" ht="10.199999999999999">
      <c r="B734" s="147"/>
      <c r="D734" s="148" t="s">
        <v>167</v>
      </c>
      <c r="E734" s="149" t="s">
        <v>1</v>
      </c>
      <c r="F734" s="150" t="s">
        <v>1377</v>
      </c>
      <c r="H734" s="151">
        <v>445.88</v>
      </c>
      <c r="I734" s="152"/>
      <c r="L734" s="147"/>
      <c r="M734" s="153"/>
      <c r="T734" s="154"/>
      <c r="AT734" s="149" t="s">
        <v>167</v>
      </c>
      <c r="AU734" s="149" t="s">
        <v>86</v>
      </c>
      <c r="AV734" s="12" t="s">
        <v>86</v>
      </c>
      <c r="AW734" s="12" t="s">
        <v>32</v>
      </c>
      <c r="AX734" s="12" t="s">
        <v>84</v>
      </c>
      <c r="AY734" s="149" t="s">
        <v>159</v>
      </c>
    </row>
    <row r="735" spans="2:65" s="1" customFormat="1" ht="19.8" customHeight="1">
      <c r="B735" s="132"/>
      <c r="C735" s="133" t="s">
        <v>1383</v>
      </c>
      <c r="D735" s="133" t="s">
        <v>161</v>
      </c>
      <c r="E735" s="134" t="s">
        <v>1384</v>
      </c>
      <c r="F735" s="135" t="s">
        <v>1385</v>
      </c>
      <c r="G735" s="136" t="s">
        <v>176</v>
      </c>
      <c r="H735" s="137">
        <v>245.12</v>
      </c>
      <c r="I735" s="138"/>
      <c r="J735" s="139">
        <f>ROUND(I735*H735,2)</f>
        <v>0</v>
      </c>
      <c r="K735" s="140"/>
      <c r="L735" s="31"/>
      <c r="M735" s="141" t="s">
        <v>1</v>
      </c>
      <c r="N735" s="142" t="s">
        <v>41</v>
      </c>
      <c r="P735" s="143">
        <f>O735*H735</f>
        <v>0</v>
      </c>
      <c r="Q735" s="143">
        <v>4.2999999999999999E-4</v>
      </c>
      <c r="R735" s="143">
        <f>Q735*H735</f>
        <v>0.1054016</v>
      </c>
      <c r="S735" s="143">
        <v>0</v>
      </c>
      <c r="T735" s="144">
        <f>S735*H735</f>
        <v>0</v>
      </c>
      <c r="AR735" s="145" t="s">
        <v>237</v>
      </c>
      <c r="AT735" s="145" t="s">
        <v>161</v>
      </c>
      <c r="AU735" s="145" t="s">
        <v>86</v>
      </c>
      <c r="AY735" s="16" t="s">
        <v>159</v>
      </c>
      <c r="BE735" s="146">
        <f>IF(N735="základní",J735,0)</f>
        <v>0</v>
      </c>
      <c r="BF735" s="146">
        <f>IF(N735="snížená",J735,0)</f>
        <v>0</v>
      </c>
      <c r="BG735" s="146">
        <f>IF(N735="zákl. přenesená",J735,0)</f>
        <v>0</v>
      </c>
      <c r="BH735" s="146">
        <f>IF(N735="sníž. přenesená",J735,0)</f>
        <v>0</v>
      </c>
      <c r="BI735" s="146">
        <f>IF(N735="nulová",J735,0)</f>
        <v>0</v>
      </c>
      <c r="BJ735" s="16" t="s">
        <v>84</v>
      </c>
      <c r="BK735" s="146">
        <f>ROUND(I735*H735,2)</f>
        <v>0</v>
      </c>
      <c r="BL735" s="16" t="s">
        <v>237</v>
      </c>
      <c r="BM735" s="145" t="s">
        <v>1386</v>
      </c>
    </row>
    <row r="736" spans="2:65" s="12" customFormat="1" ht="10.199999999999999">
      <c r="B736" s="147"/>
      <c r="D736" s="148" t="s">
        <v>167</v>
      </c>
      <c r="E736" s="149" t="s">
        <v>1</v>
      </c>
      <c r="F736" s="150" t="s">
        <v>1387</v>
      </c>
      <c r="H736" s="151">
        <v>245.12</v>
      </c>
      <c r="I736" s="152"/>
      <c r="L736" s="147"/>
      <c r="M736" s="153"/>
      <c r="T736" s="154"/>
      <c r="AT736" s="149" t="s">
        <v>167</v>
      </c>
      <c r="AU736" s="149" t="s">
        <v>86</v>
      </c>
      <c r="AV736" s="12" t="s">
        <v>86</v>
      </c>
      <c r="AW736" s="12" t="s">
        <v>32</v>
      </c>
      <c r="AX736" s="12" t="s">
        <v>84</v>
      </c>
      <c r="AY736" s="149" t="s">
        <v>159</v>
      </c>
    </row>
    <row r="737" spans="2:65" s="1" customFormat="1" ht="14.4" customHeight="1">
      <c r="B737" s="132"/>
      <c r="C737" s="133" t="s">
        <v>1388</v>
      </c>
      <c r="D737" s="133" t="s">
        <v>161</v>
      </c>
      <c r="E737" s="134" t="s">
        <v>1389</v>
      </c>
      <c r="F737" s="135" t="s">
        <v>1390</v>
      </c>
      <c r="G737" s="136" t="s">
        <v>164</v>
      </c>
      <c r="H737" s="137">
        <v>223.4</v>
      </c>
      <c r="I737" s="138"/>
      <c r="J737" s="139">
        <f>ROUND(I737*H737,2)</f>
        <v>0</v>
      </c>
      <c r="K737" s="140"/>
      <c r="L737" s="31"/>
      <c r="M737" s="141" t="s">
        <v>1</v>
      </c>
      <c r="N737" s="142" t="s">
        <v>41</v>
      </c>
      <c r="P737" s="143">
        <f>O737*H737</f>
        <v>0</v>
      </c>
      <c r="Q737" s="143">
        <v>0</v>
      </c>
      <c r="R737" s="143">
        <f>Q737*H737</f>
        <v>0</v>
      </c>
      <c r="S737" s="143">
        <v>8.3169999999999994E-2</v>
      </c>
      <c r="T737" s="144">
        <f>S737*H737</f>
        <v>18.580178</v>
      </c>
      <c r="AR737" s="145" t="s">
        <v>237</v>
      </c>
      <c r="AT737" s="145" t="s">
        <v>161</v>
      </c>
      <c r="AU737" s="145" t="s">
        <v>86</v>
      </c>
      <c r="AY737" s="16" t="s">
        <v>159</v>
      </c>
      <c r="BE737" s="146">
        <f>IF(N737="základní",J737,0)</f>
        <v>0</v>
      </c>
      <c r="BF737" s="146">
        <f>IF(N737="snížená",J737,0)</f>
        <v>0</v>
      </c>
      <c r="BG737" s="146">
        <f>IF(N737="zákl. přenesená",J737,0)</f>
        <v>0</v>
      </c>
      <c r="BH737" s="146">
        <f>IF(N737="sníž. přenesená",J737,0)</f>
        <v>0</v>
      </c>
      <c r="BI737" s="146">
        <f>IF(N737="nulová",J737,0)</f>
        <v>0</v>
      </c>
      <c r="BJ737" s="16" t="s">
        <v>84</v>
      </c>
      <c r="BK737" s="146">
        <f>ROUND(I737*H737,2)</f>
        <v>0</v>
      </c>
      <c r="BL737" s="16" t="s">
        <v>237</v>
      </c>
      <c r="BM737" s="145" t="s">
        <v>1391</v>
      </c>
    </row>
    <row r="738" spans="2:65" s="12" customFormat="1" ht="10.199999999999999">
      <c r="B738" s="147"/>
      <c r="D738" s="148" t="s">
        <v>167</v>
      </c>
      <c r="E738" s="149" t="s">
        <v>1</v>
      </c>
      <c r="F738" s="150" t="s">
        <v>879</v>
      </c>
      <c r="H738" s="151">
        <v>223.4</v>
      </c>
      <c r="I738" s="152"/>
      <c r="L738" s="147"/>
      <c r="M738" s="153"/>
      <c r="T738" s="154"/>
      <c r="AT738" s="149" t="s">
        <v>167</v>
      </c>
      <c r="AU738" s="149" t="s">
        <v>86</v>
      </c>
      <c r="AV738" s="12" t="s">
        <v>86</v>
      </c>
      <c r="AW738" s="12" t="s">
        <v>32</v>
      </c>
      <c r="AX738" s="12" t="s">
        <v>84</v>
      </c>
      <c r="AY738" s="149" t="s">
        <v>159</v>
      </c>
    </row>
    <row r="739" spans="2:65" s="1" customFormat="1" ht="14.4" customHeight="1">
      <c r="B739" s="132"/>
      <c r="C739" s="133" t="s">
        <v>1392</v>
      </c>
      <c r="D739" s="133" t="s">
        <v>161</v>
      </c>
      <c r="E739" s="134" t="s">
        <v>1393</v>
      </c>
      <c r="F739" s="135" t="s">
        <v>1394</v>
      </c>
      <c r="G739" s="136" t="s">
        <v>164</v>
      </c>
      <c r="H739" s="137">
        <v>445.88</v>
      </c>
      <c r="I739" s="138"/>
      <c r="J739" s="139">
        <f>ROUND(I739*H739,2)</f>
        <v>0</v>
      </c>
      <c r="K739" s="140"/>
      <c r="L739" s="31"/>
      <c r="M739" s="141" t="s">
        <v>1</v>
      </c>
      <c r="N739" s="142" t="s">
        <v>41</v>
      </c>
      <c r="P739" s="143">
        <f>O739*H739</f>
        <v>0</v>
      </c>
      <c r="Q739" s="143">
        <v>9.0299999999999998E-3</v>
      </c>
      <c r="R739" s="143">
        <f>Q739*H739</f>
        <v>4.0262963999999997</v>
      </c>
      <c r="S739" s="143">
        <v>0</v>
      </c>
      <c r="T739" s="144">
        <f>S739*H739</f>
        <v>0</v>
      </c>
      <c r="AR739" s="145" t="s">
        <v>237</v>
      </c>
      <c r="AT739" s="145" t="s">
        <v>161</v>
      </c>
      <c r="AU739" s="145" t="s">
        <v>86</v>
      </c>
      <c r="AY739" s="16" t="s">
        <v>159</v>
      </c>
      <c r="BE739" s="146">
        <f>IF(N739="základní",J739,0)</f>
        <v>0</v>
      </c>
      <c r="BF739" s="146">
        <f>IF(N739="snížená",J739,0)</f>
        <v>0</v>
      </c>
      <c r="BG739" s="146">
        <f>IF(N739="zákl. přenesená",J739,0)</f>
        <v>0</v>
      </c>
      <c r="BH739" s="146">
        <f>IF(N739="sníž. přenesená",J739,0)</f>
        <v>0</v>
      </c>
      <c r="BI739" s="146">
        <f>IF(N739="nulová",J739,0)</f>
        <v>0</v>
      </c>
      <c r="BJ739" s="16" t="s">
        <v>84</v>
      </c>
      <c r="BK739" s="146">
        <f>ROUND(I739*H739,2)</f>
        <v>0</v>
      </c>
      <c r="BL739" s="16" t="s">
        <v>237</v>
      </c>
      <c r="BM739" s="145" t="s">
        <v>1395</v>
      </c>
    </row>
    <row r="740" spans="2:65" s="12" customFormat="1" ht="10.199999999999999">
      <c r="B740" s="147"/>
      <c r="D740" s="148" t="s">
        <v>167</v>
      </c>
      <c r="E740" s="149" t="s">
        <v>1</v>
      </c>
      <c r="F740" s="150" t="s">
        <v>1377</v>
      </c>
      <c r="H740" s="151">
        <v>445.88</v>
      </c>
      <c r="I740" s="152"/>
      <c r="L740" s="147"/>
      <c r="M740" s="153"/>
      <c r="T740" s="154"/>
      <c r="AT740" s="149" t="s">
        <v>167</v>
      </c>
      <c r="AU740" s="149" t="s">
        <v>86</v>
      </c>
      <c r="AV740" s="12" t="s">
        <v>86</v>
      </c>
      <c r="AW740" s="12" t="s">
        <v>32</v>
      </c>
      <c r="AX740" s="12" t="s">
        <v>84</v>
      </c>
      <c r="AY740" s="149" t="s">
        <v>159</v>
      </c>
    </row>
    <row r="741" spans="2:65" s="1" customFormat="1" ht="19.8" customHeight="1">
      <c r="B741" s="132"/>
      <c r="C741" s="162" t="s">
        <v>1396</v>
      </c>
      <c r="D741" s="162" t="s">
        <v>261</v>
      </c>
      <c r="E741" s="163" t="s">
        <v>1397</v>
      </c>
      <c r="F741" s="164" t="s">
        <v>1398</v>
      </c>
      <c r="G741" s="165" t="s">
        <v>164</v>
      </c>
      <c r="H741" s="166">
        <v>538.13199999999995</v>
      </c>
      <c r="I741" s="167"/>
      <c r="J741" s="168">
        <f>ROUND(I741*H741,2)</f>
        <v>0</v>
      </c>
      <c r="K741" s="169"/>
      <c r="L741" s="170"/>
      <c r="M741" s="171" t="s">
        <v>1</v>
      </c>
      <c r="N741" s="172" t="s">
        <v>41</v>
      </c>
      <c r="P741" s="143">
        <f>O741*H741</f>
        <v>0</v>
      </c>
      <c r="Q741" s="143">
        <v>2.1999999999999999E-2</v>
      </c>
      <c r="R741" s="143">
        <f>Q741*H741</f>
        <v>11.838903999999998</v>
      </c>
      <c r="S741" s="143">
        <v>0</v>
      </c>
      <c r="T741" s="144">
        <f>S741*H741</f>
        <v>0</v>
      </c>
      <c r="AR741" s="145" t="s">
        <v>324</v>
      </c>
      <c r="AT741" s="145" t="s">
        <v>261</v>
      </c>
      <c r="AU741" s="145" t="s">
        <v>86</v>
      </c>
      <c r="AY741" s="16" t="s">
        <v>159</v>
      </c>
      <c r="BE741" s="146">
        <f>IF(N741="základní",J741,0)</f>
        <v>0</v>
      </c>
      <c r="BF741" s="146">
        <f>IF(N741="snížená",J741,0)</f>
        <v>0</v>
      </c>
      <c r="BG741" s="146">
        <f>IF(N741="zákl. přenesená",J741,0)</f>
        <v>0</v>
      </c>
      <c r="BH741" s="146">
        <f>IF(N741="sníž. přenesená",J741,0)</f>
        <v>0</v>
      </c>
      <c r="BI741" s="146">
        <f>IF(N741="nulová",J741,0)</f>
        <v>0</v>
      </c>
      <c r="BJ741" s="16" t="s">
        <v>84</v>
      </c>
      <c r="BK741" s="146">
        <f>ROUND(I741*H741,2)</f>
        <v>0</v>
      </c>
      <c r="BL741" s="16" t="s">
        <v>237</v>
      </c>
      <c r="BM741" s="145" t="s">
        <v>1399</v>
      </c>
    </row>
    <row r="742" spans="2:65" s="12" customFormat="1" ht="10.199999999999999">
      <c r="B742" s="147"/>
      <c r="D742" s="148" t="s">
        <v>167</v>
      </c>
      <c r="E742" s="149" t="s">
        <v>1</v>
      </c>
      <c r="F742" s="150" t="s">
        <v>1400</v>
      </c>
      <c r="H742" s="151">
        <v>445.88</v>
      </c>
      <c r="I742" s="152"/>
      <c r="L742" s="147"/>
      <c r="M742" s="153"/>
      <c r="T742" s="154"/>
      <c r="AT742" s="149" t="s">
        <v>167</v>
      </c>
      <c r="AU742" s="149" t="s">
        <v>86</v>
      </c>
      <c r="AV742" s="12" t="s">
        <v>86</v>
      </c>
      <c r="AW742" s="12" t="s">
        <v>32</v>
      </c>
      <c r="AX742" s="12" t="s">
        <v>76</v>
      </c>
      <c r="AY742" s="149" t="s">
        <v>159</v>
      </c>
    </row>
    <row r="743" spans="2:65" s="12" customFormat="1" ht="10.199999999999999">
      <c r="B743" s="147"/>
      <c r="D743" s="148" t="s">
        <v>167</v>
      </c>
      <c r="E743" s="149" t="s">
        <v>1</v>
      </c>
      <c r="F743" s="150" t="s">
        <v>1401</v>
      </c>
      <c r="H743" s="151">
        <v>22.061</v>
      </c>
      <c r="I743" s="152"/>
      <c r="L743" s="147"/>
      <c r="M743" s="153"/>
      <c r="T743" s="154"/>
      <c r="AT743" s="149" t="s">
        <v>167</v>
      </c>
      <c r="AU743" s="149" t="s">
        <v>86</v>
      </c>
      <c r="AV743" s="12" t="s">
        <v>86</v>
      </c>
      <c r="AW743" s="12" t="s">
        <v>32</v>
      </c>
      <c r="AX743" s="12" t="s">
        <v>76</v>
      </c>
      <c r="AY743" s="149" t="s">
        <v>159</v>
      </c>
    </row>
    <row r="744" spans="2:65" s="13" customFormat="1" ht="10.199999999999999">
      <c r="B744" s="155"/>
      <c r="D744" s="148" t="s">
        <v>167</v>
      </c>
      <c r="E744" s="156" t="s">
        <v>1</v>
      </c>
      <c r="F744" s="157" t="s">
        <v>236</v>
      </c>
      <c r="H744" s="158">
        <v>467.94099999999997</v>
      </c>
      <c r="I744" s="159"/>
      <c r="L744" s="155"/>
      <c r="M744" s="160"/>
      <c r="T744" s="161"/>
      <c r="AT744" s="156" t="s">
        <v>167</v>
      </c>
      <c r="AU744" s="156" t="s">
        <v>86</v>
      </c>
      <c r="AV744" s="13" t="s">
        <v>165</v>
      </c>
      <c r="AW744" s="13" t="s">
        <v>32</v>
      </c>
      <c r="AX744" s="13" t="s">
        <v>84</v>
      </c>
      <c r="AY744" s="156" t="s">
        <v>159</v>
      </c>
    </row>
    <row r="745" spans="2:65" s="12" customFormat="1" ht="10.199999999999999">
      <c r="B745" s="147"/>
      <c r="D745" s="148" t="s">
        <v>167</v>
      </c>
      <c r="F745" s="150" t="s">
        <v>1402</v>
      </c>
      <c r="H745" s="151">
        <v>538.13199999999995</v>
      </c>
      <c r="I745" s="152"/>
      <c r="L745" s="147"/>
      <c r="M745" s="153"/>
      <c r="T745" s="154"/>
      <c r="AT745" s="149" t="s">
        <v>167</v>
      </c>
      <c r="AU745" s="149" t="s">
        <v>86</v>
      </c>
      <c r="AV745" s="12" t="s">
        <v>86</v>
      </c>
      <c r="AW745" s="12" t="s">
        <v>3</v>
      </c>
      <c r="AX745" s="12" t="s">
        <v>84</v>
      </c>
      <c r="AY745" s="149" t="s">
        <v>159</v>
      </c>
    </row>
    <row r="746" spans="2:65" s="1" customFormat="1" ht="14.4" customHeight="1">
      <c r="B746" s="132"/>
      <c r="C746" s="133" t="s">
        <v>1403</v>
      </c>
      <c r="D746" s="133" t="s">
        <v>161</v>
      </c>
      <c r="E746" s="134" t="s">
        <v>1404</v>
      </c>
      <c r="F746" s="135" t="s">
        <v>1405</v>
      </c>
      <c r="G746" s="136" t="s">
        <v>176</v>
      </c>
      <c r="H746" s="137">
        <v>245.12</v>
      </c>
      <c r="I746" s="138"/>
      <c r="J746" s="139">
        <f>ROUND(I746*H746,2)</f>
        <v>0</v>
      </c>
      <c r="K746" s="140"/>
      <c r="L746" s="31"/>
      <c r="M746" s="141" t="s">
        <v>1</v>
      </c>
      <c r="N746" s="142" t="s">
        <v>41</v>
      </c>
      <c r="P746" s="143">
        <f>O746*H746</f>
        <v>0</v>
      </c>
      <c r="Q746" s="143">
        <v>1.2E-4</v>
      </c>
      <c r="R746" s="143">
        <f>Q746*H746</f>
        <v>2.94144E-2</v>
      </c>
      <c r="S746" s="143">
        <v>0</v>
      </c>
      <c r="T746" s="144">
        <f>S746*H746</f>
        <v>0</v>
      </c>
      <c r="AR746" s="145" t="s">
        <v>237</v>
      </c>
      <c r="AT746" s="145" t="s">
        <v>161</v>
      </c>
      <c r="AU746" s="145" t="s">
        <v>86</v>
      </c>
      <c r="AY746" s="16" t="s">
        <v>159</v>
      </c>
      <c r="BE746" s="146">
        <f>IF(N746="základní",J746,0)</f>
        <v>0</v>
      </c>
      <c r="BF746" s="146">
        <f>IF(N746="snížená",J746,0)</f>
        <v>0</v>
      </c>
      <c r="BG746" s="146">
        <f>IF(N746="zákl. přenesená",J746,0)</f>
        <v>0</v>
      </c>
      <c r="BH746" s="146">
        <f>IF(N746="sníž. přenesená",J746,0)</f>
        <v>0</v>
      </c>
      <c r="BI746" s="146">
        <f>IF(N746="nulová",J746,0)</f>
        <v>0</v>
      </c>
      <c r="BJ746" s="16" t="s">
        <v>84</v>
      </c>
      <c r="BK746" s="146">
        <f>ROUND(I746*H746,2)</f>
        <v>0</v>
      </c>
      <c r="BL746" s="16" t="s">
        <v>237</v>
      </c>
      <c r="BM746" s="145" t="s">
        <v>1406</v>
      </c>
    </row>
    <row r="747" spans="2:65" s="1" customFormat="1" ht="14.4" customHeight="1">
      <c r="B747" s="132"/>
      <c r="C747" s="133" t="s">
        <v>1407</v>
      </c>
      <c r="D747" s="133" t="s">
        <v>161</v>
      </c>
      <c r="E747" s="134" t="s">
        <v>1408</v>
      </c>
      <c r="F747" s="135" t="s">
        <v>1409</v>
      </c>
      <c r="G747" s="136" t="s">
        <v>1013</v>
      </c>
      <c r="H747" s="179"/>
      <c r="I747" s="138"/>
      <c r="J747" s="139">
        <f>ROUND(I747*H747,2)</f>
        <v>0</v>
      </c>
      <c r="K747" s="140"/>
      <c r="L747" s="31"/>
      <c r="M747" s="141" t="s">
        <v>1</v>
      </c>
      <c r="N747" s="142" t="s">
        <v>41</v>
      </c>
      <c r="P747" s="143">
        <f>O747*H747</f>
        <v>0</v>
      </c>
      <c r="Q747" s="143">
        <v>0</v>
      </c>
      <c r="R747" s="143">
        <f>Q747*H747</f>
        <v>0</v>
      </c>
      <c r="S747" s="143">
        <v>0</v>
      </c>
      <c r="T747" s="144">
        <f>S747*H747</f>
        <v>0</v>
      </c>
      <c r="AR747" s="145" t="s">
        <v>237</v>
      </c>
      <c r="AT747" s="145" t="s">
        <v>161</v>
      </c>
      <c r="AU747" s="145" t="s">
        <v>86</v>
      </c>
      <c r="AY747" s="16" t="s">
        <v>159</v>
      </c>
      <c r="BE747" s="146">
        <f>IF(N747="základní",J747,0)</f>
        <v>0</v>
      </c>
      <c r="BF747" s="146">
        <f>IF(N747="snížená",J747,0)</f>
        <v>0</v>
      </c>
      <c r="BG747" s="146">
        <f>IF(N747="zákl. přenesená",J747,0)</f>
        <v>0</v>
      </c>
      <c r="BH747" s="146">
        <f>IF(N747="sníž. přenesená",J747,0)</f>
        <v>0</v>
      </c>
      <c r="BI747" s="146">
        <f>IF(N747="nulová",J747,0)</f>
        <v>0</v>
      </c>
      <c r="BJ747" s="16" t="s">
        <v>84</v>
      </c>
      <c r="BK747" s="146">
        <f>ROUND(I747*H747,2)</f>
        <v>0</v>
      </c>
      <c r="BL747" s="16" t="s">
        <v>237</v>
      </c>
      <c r="BM747" s="145" t="s">
        <v>1410</v>
      </c>
    </row>
    <row r="748" spans="2:65" s="11" customFormat="1" ht="22.8" customHeight="1">
      <c r="B748" s="120"/>
      <c r="D748" s="121" t="s">
        <v>75</v>
      </c>
      <c r="E748" s="130" t="s">
        <v>1411</v>
      </c>
      <c r="F748" s="130" t="s">
        <v>1412</v>
      </c>
      <c r="I748" s="123"/>
      <c r="J748" s="131">
        <f>BK748</f>
        <v>0</v>
      </c>
      <c r="L748" s="120"/>
      <c r="M748" s="125"/>
      <c r="P748" s="126">
        <f>SUM(P749:P796)</f>
        <v>0</v>
      </c>
      <c r="R748" s="126">
        <f>SUM(R749:R796)</f>
        <v>20.786367520000006</v>
      </c>
      <c r="T748" s="127">
        <f>SUM(T749:T796)</f>
        <v>4.9614250000000002</v>
      </c>
      <c r="AR748" s="121" t="s">
        <v>86</v>
      </c>
      <c r="AT748" s="128" t="s">
        <v>75</v>
      </c>
      <c r="AU748" s="128" t="s">
        <v>84</v>
      </c>
      <c r="AY748" s="121" t="s">
        <v>159</v>
      </c>
      <c r="BK748" s="129">
        <f>SUM(BK749:BK796)</f>
        <v>0</v>
      </c>
    </row>
    <row r="749" spans="2:65" s="1" customFormat="1" ht="14.4" customHeight="1">
      <c r="B749" s="132"/>
      <c r="C749" s="133" t="s">
        <v>1413</v>
      </c>
      <c r="D749" s="133" t="s">
        <v>161</v>
      </c>
      <c r="E749" s="134" t="s">
        <v>1414</v>
      </c>
      <c r="F749" s="135" t="s">
        <v>1415</v>
      </c>
      <c r="G749" s="136" t="s">
        <v>164</v>
      </c>
      <c r="H749" s="137">
        <v>2256.64</v>
      </c>
      <c r="I749" s="138"/>
      <c r="J749" s="139">
        <f>ROUND(I749*H749,2)</f>
        <v>0</v>
      </c>
      <c r="K749" s="140"/>
      <c r="L749" s="31"/>
      <c r="M749" s="141" t="s">
        <v>1</v>
      </c>
      <c r="N749" s="142" t="s">
        <v>41</v>
      </c>
      <c r="P749" s="143">
        <f>O749*H749</f>
        <v>0</v>
      </c>
      <c r="Q749" s="143">
        <v>2.0000000000000001E-4</v>
      </c>
      <c r="R749" s="143">
        <f>Q749*H749</f>
        <v>0.45132800000000001</v>
      </c>
      <c r="S749" s="143">
        <v>0</v>
      </c>
      <c r="T749" s="144">
        <f>S749*H749</f>
        <v>0</v>
      </c>
      <c r="AR749" s="145" t="s">
        <v>237</v>
      </c>
      <c r="AT749" s="145" t="s">
        <v>161</v>
      </c>
      <c r="AU749" s="145" t="s">
        <v>86</v>
      </c>
      <c r="AY749" s="16" t="s">
        <v>159</v>
      </c>
      <c r="BE749" s="146">
        <f>IF(N749="základní",J749,0)</f>
        <v>0</v>
      </c>
      <c r="BF749" s="146">
        <f>IF(N749="snížená",J749,0)</f>
        <v>0</v>
      </c>
      <c r="BG749" s="146">
        <f>IF(N749="zákl. přenesená",J749,0)</f>
        <v>0</v>
      </c>
      <c r="BH749" s="146">
        <f>IF(N749="sníž. přenesená",J749,0)</f>
        <v>0</v>
      </c>
      <c r="BI749" s="146">
        <f>IF(N749="nulová",J749,0)</f>
        <v>0</v>
      </c>
      <c r="BJ749" s="16" t="s">
        <v>84</v>
      </c>
      <c r="BK749" s="146">
        <f>ROUND(I749*H749,2)</f>
        <v>0</v>
      </c>
      <c r="BL749" s="16" t="s">
        <v>237</v>
      </c>
      <c r="BM749" s="145" t="s">
        <v>1416</v>
      </c>
    </row>
    <row r="750" spans="2:65" s="12" customFormat="1" ht="10.199999999999999">
      <c r="B750" s="147"/>
      <c r="D750" s="148" t="s">
        <v>167</v>
      </c>
      <c r="E750" s="149" t="s">
        <v>1</v>
      </c>
      <c r="F750" s="150" t="s">
        <v>1417</v>
      </c>
      <c r="H750" s="151">
        <v>16.27</v>
      </c>
      <c r="I750" s="152"/>
      <c r="L750" s="147"/>
      <c r="M750" s="153"/>
      <c r="T750" s="154"/>
      <c r="AT750" s="149" t="s">
        <v>167</v>
      </c>
      <c r="AU750" s="149" t="s">
        <v>86</v>
      </c>
      <c r="AV750" s="12" t="s">
        <v>86</v>
      </c>
      <c r="AW750" s="12" t="s">
        <v>32</v>
      </c>
      <c r="AX750" s="12" t="s">
        <v>76</v>
      </c>
      <c r="AY750" s="149" t="s">
        <v>159</v>
      </c>
    </row>
    <row r="751" spans="2:65" s="12" customFormat="1" ht="10.199999999999999">
      <c r="B751" s="147"/>
      <c r="D751" s="148" t="s">
        <v>167</v>
      </c>
      <c r="E751" s="149" t="s">
        <v>1</v>
      </c>
      <c r="F751" s="150" t="s">
        <v>879</v>
      </c>
      <c r="H751" s="151">
        <v>223.4</v>
      </c>
      <c r="I751" s="152"/>
      <c r="L751" s="147"/>
      <c r="M751" s="153"/>
      <c r="T751" s="154"/>
      <c r="AT751" s="149" t="s">
        <v>167</v>
      </c>
      <c r="AU751" s="149" t="s">
        <v>86</v>
      </c>
      <c r="AV751" s="12" t="s">
        <v>86</v>
      </c>
      <c r="AW751" s="12" t="s">
        <v>32</v>
      </c>
      <c r="AX751" s="12" t="s">
        <v>76</v>
      </c>
      <c r="AY751" s="149" t="s">
        <v>159</v>
      </c>
    </row>
    <row r="752" spans="2:65" s="12" customFormat="1" ht="10.199999999999999">
      <c r="B752" s="147"/>
      <c r="D752" s="148" t="s">
        <v>167</v>
      </c>
      <c r="E752" s="149" t="s">
        <v>1</v>
      </c>
      <c r="F752" s="150" t="s">
        <v>1418</v>
      </c>
      <c r="H752" s="151">
        <v>450.22</v>
      </c>
      <c r="I752" s="152"/>
      <c r="L752" s="147"/>
      <c r="M752" s="153"/>
      <c r="T752" s="154"/>
      <c r="AT752" s="149" t="s">
        <v>167</v>
      </c>
      <c r="AU752" s="149" t="s">
        <v>86</v>
      </c>
      <c r="AV752" s="12" t="s">
        <v>86</v>
      </c>
      <c r="AW752" s="12" t="s">
        <v>32</v>
      </c>
      <c r="AX752" s="12" t="s">
        <v>76</v>
      </c>
      <c r="AY752" s="149" t="s">
        <v>159</v>
      </c>
    </row>
    <row r="753" spans="2:65" s="12" customFormat="1" ht="10.199999999999999">
      <c r="B753" s="147"/>
      <c r="D753" s="148" t="s">
        <v>167</v>
      </c>
      <c r="E753" s="149" t="s">
        <v>1</v>
      </c>
      <c r="F753" s="150" t="s">
        <v>1419</v>
      </c>
      <c r="H753" s="151">
        <v>32.4</v>
      </c>
      <c r="I753" s="152"/>
      <c r="L753" s="147"/>
      <c r="M753" s="153"/>
      <c r="T753" s="154"/>
      <c r="AT753" s="149" t="s">
        <v>167</v>
      </c>
      <c r="AU753" s="149" t="s">
        <v>86</v>
      </c>
      <c r="AV753" s="12" t="s">
        <v>86</v>
      </c>
      <c r="AW753" s="12" t="s">
        <v>32</v>
      </c>
      <c r="AX753" s="12" t="s">
        <v>76</v>
      </c>
      <c r="AY753" s="149" t="s">
        <v>159</v>
      </c>
    </row>
    <row r="754" spans="2:65" s="12" customFormat="1" ht="10.199999999999999">
      <c r="B754" s="147"/>
      <c r="D754" s="148" t="s">
        <v>167</v>
      </c>
      <c r="E754" s="149" t="s">
        <v>1</v>
      </c>
      <c r="F754" s="150" t="s">
        <v>1420</v>
      </c>
      <c r="H754" s="151">
        <v>870.72</v>
      </c>
      <c r="I754" s="152"/>
      <c r="L754" s="147"/>
      <c r="M754" s="153"/>
      <c r="T754" s="154"/>
      <c r="AT754" s="149" t="s">
        <v>167</v>
      </c>
      <c r="AU754" s="149" t="s">
        <v>86</v>
      </c>
      <c r="AV754" s="12" t="s">
        <v>86</v>
      </c>
      <c r="AW754" s="12" t="s">
        <v>32</v>
      </c>
      <c r="AX754" s="12" t="s">
        <v>76</v>
      </c>
      <c r="AY754" s="149" t="s">
        <v>159</v>
      </c>
    </row>
    <row r="755" spans="2:65" s="12" customFormat="1" ht="10.199999999999999">
      <c r="B755" s="147"/>
      <c r="D755" s="148" t="s">
        <v>167</v>
      </c>
      <c r="E755" s="149" t="s">
        <v>1</v>
      </c>
      <c r="F755" s="150" t="s">
        <v>1421</v>
      </c>
      <c r="H755" s="151">
        <v>663.63</v>
      </c>
      <c r="I755" s="152"/>
      <c r="L755" s="147"/>
      <c r="M755" s="153"/>
      <c r="T755" s="154"/>
      <c r="AT755" s="149" t="s">
        <v>167</v>
      </c>
      <c r="AU755" s="149" t="s">
        <v>86</v>
      </c>
      <c r="AV755" s="12" t="s">
        <v>86</v>
      </c>
      <c r="AW755" s="12" t="s">
        <v>32</v>
      </c>
      <c r="AX755" s="12" t="s">
        <v>76</v>
      </c>
      <c r="AY755" s="149" t="s">
        <v>159</v>
      </c>
    </row>
    <row r="756" spans="2:65" s="13" customFormat="1" ht="10.199999999999999">
      <c r="B756" s="155"/>
      <c r="D756" s="148" t="s">
        <v>167</v>
      </c>
      <c r="E756" s="156" t="s">
        <v>1</v>
      </c>
      <c r="F756" s="157" t="s">
        <v>236</v>
      </c>
      <c r="H756" s="158">
        <v>2256.6400000000003</v>
      </c>
      <c r="I756" s="159"/>
      <c r="L756" s="155"/>
      <c r="M756" s="160"/>
      <c r="T756" s="161"/>
      <c r="AT756" s="156" t="s">
        <v>167</v>
      </c>
      <c r="AU756" s="156" t="s">
        <v>86</v>
      </c>
      <c r="AV756" s="13" t="s">
        <v>165</v>
      </c>
      <c r="AW756" s="13" t="s">
        <v>32</v>
      </c>
      <c r="AX756" s="13" t="s">
        <v>84</v>
      </c>
      <c r="AY756" s="156" t="s">
        <v>159</v>
      </c>
    </row>
    <row r="757" spans="2:65" s="1" customFormat="1" ht="14.4" customHeight="1">
      <c r="B757" s="132"/>
      <c r="C757" s="133" t="s">
        <v>1422</v>
      </c>
      <c r="D757" s="133" t="s">
        <v>161</v>
      </c>
      <c r="E757" s="134" t="s">
        <v>1423</v>
      </c>
      <c r="F757" s="135" t="s">
        <v>1424</v>
      </c>
      <c r="G757" s="136" t="s">
        <v>164</v>
      </c>
      <c r="H757" s="137">
        <v>2224.2600000000002</v>
      </c>
      <c r="I757" s="138"/>
      <c r="J757" s="139">
        <f>ROUND(I757*H757,2)</f>
        <v>0</v>
      </c>
      <c r="K757" s="140"/>
      <c r="L757" s="31"/>
      <c r="M757" s="141" t="s">
        <v>1</v>
      </c>
      <c r="N757" s="142" t="s">
        <v>41</v>
      </c>
      <c r="P757" s="143">
        <f>O757*H757</f>
        <v>0</v>
      </c>
      <c r="Q757" s="143">
        <v>4.5500000000000002E-3</v>
      </c>
      <c r="R757" s="143">
        <f>Q757*H757</f>
        <v>10.120383000000002</v>
      </c>
      <c r="S757" s="143">
        <v>0</v>
      </c>
      <c r="T757" s="144">
        <f>S757*H757</f>
        <v>0</v>
      </c>
      <c r="AR757" s="145" t="s">
        <v>237</v>
      </c>
      <c r="AT757" s="145" t="s">
        <v>161</v>
      </c>
      <c r="AU757" s="145" t="s">
        <v>86</v>
      </c>
      <c r="AY757" s="16" t="s">
        <v>159</v>
      </c>
      <c r="BE757" s="146">
        <f>IF(N757="základní",J757,0)</f>
        <v>0</v>
      </c>
      <c r="BF757" s="146">
        <f>IF(N757="snížená",J757,0)</f>
        <v>0</v>
      </c>
      <c r="BG757" s="146">
        <f>IF(N757="zákl. přenesená",J757,0)</f>
        <v>0</v>
      </c>
      <c r="BH757" s="146">
        <f>IF(N757="sníž. přenesená",J757,0)</f>
        <v>0</v>
      </c>
      <c r="BI757" s="146">
        <f>IF(N757="nulová",J757,0)</f>
        <v>0</v>
      </c>
      <c r="BJ757" s="16" t="s">
        <v>84</v>
      </c>
      <c r="BK757" s="146">
        <f>ROUND(I757*H757,2)</f>
        <v>0</v>
      </c>
      <c r="BL757" s="16" t="s">
        <v>237</v>
      </c>
      <c r="BM757" s="145" t="s">
        <v>1425</v>
      </c>
    </row>
    <row r="758" spans="2:65" s="12" customFormat="1" ht="10.199999999999999">
      <c r="B758" s="147"/>
      <c r="D758" s="148" t="s">
        <v>167</v>
      </c>
      <c r="E758" s="149" t="s">
        <v>1</v>
      </c>
      <c r="F758" s="150" t="s">
        <v>1418</v>
      </c>
      <c r="H758" s="151">
        <v>450.22</v>
      </c>
      <c r="I758" s="152"/>
      <c r="L758" s="147"/>
      <c r="M758" s="153"/>
      <c r="T758" s="154"/>
      <c r="AT758" s="149" t="s">
        <v>167</v>
      </c>
      <c r="AU758" s="149" t="s">
        <v>86</v>
      </c>
      <c r="AV758" s="12" t="s">
        <v>86</v>
      </c>
      <c r="AW758" s="12" t="s">
        <v>32</v>
      </c>
      <c r="AX758" s="12" t="s">
        <v>76</v>
      </c>
      <c r="AY758" s="149" t="s">
        <v>159</v>
      </c>
    </row>
    <row r="759" spans="2:65" s="12" customFormat="1" ht="10.199999999999999">
      <c r="B759" s="147"/>
      <c r="D759" s="148" t="s">
        <v>167</v>
      </c>
      <c r="E759" s="149" t="s">
        <v>1</v>
      </c>
      <c r="F759" s="150" t="s">
        <v>1419</v>
      </c>
      <c r="H759" s="151">
        <v>32.4</v>
      </c>
      <c r="I759" s="152"/>
      <c r="L759" s="147"/>
      <c r="M759" s="153"/>
      <c r="T759" s="154"/>
      <c r="AT759" s="149" t="s">
        <v>167</v>
      </c>
      <c r="AU759" s="149" t="s">
        <v>86</v>
      </c>
      <c r="AV759" s="12" t="s">
        <v>86</v>
      </c>
      <c r="AW759" s="12" t="s">
        <v>32</v>
      </c>
      <c r="AX759" s="12" t="s">
        <v>76</v>
      </c>
      <c r="AY759" s="149" t="s">
        <v>159</v>
      </c>
    </row>
    <row r="760" spans="2:65" s="12" customFormat="1" ht="10.199999999999999">
      <c r="B760" s="147"/>
      <c r="D760" s="148" t="s">
        <v>167</v>
      </c>
      <c r="E760" s="149" t="s">
        <v>1</v>
      </c>
      <c r="F760" s="150" t="s">
        <v>1420</v>
      </c>
      <c r="H760" s="151">
        <v>870.72</v>
      </c>
      <c r="I760" s="152"/>
      <c r="L760" s="147"/>
      <c r="M760" s="153"/>
      <c r="T760" s="154"/>
      <c r="AT760" s="149" t="s">
        <v>167</v>
      </c>
      <c r="AU760" s="149" t="s">
        <v>86</v>
      </c>
      <c r="AV760" s="12" t="s">
        <v>86</v>
      </c>
      <c r="AW760" s="12" t="s">
        <v>32</v>
      </c>
      <c r="AX760" s="12" t="s">
        <v>76</v>
      </c>
      <c r="AY760" s="149" t="s">
        <v>159</v>
      </c>
    </row>
    <row r="761" spans="2:65" s="12" customFormat="1" ht="10.199999999999999">
      <c r="B761" s="147"/>
      <c r="D761" s="148" t="s">
        <v>167</v>
      </c>
      <c r="E761" s="149" t="s">
        <v>1</v>
      </c>
      <c r="F761" s="150" t="s">
        <v>1378</v>
      </c>
      <c r="H761" s="151">
        <v>207.29</v>
      </c>
      <c r="I761" s="152"/>
      <c r="L761" s="147"/>
      <c r="M761" s="153"/>
      <c r="T761" s="154"/>
      <c r="AT761" s="149" t="s">
        <v>167</v>
      </c>
      <c r="AU761" s="149" t="s">
        <v>86</v>
      </c>
      <c r="AV761" s="12" t="s">
        <v>86</v>
      </c>
      <c r="AW761" s="12" t="s">
        <v>32</v>
      </c>
      <c r="AX761" s="12" t="s">
        <v>76</v>
      </c>
      <c r="AY761" s="149" t="s">
        <v>159</v>
      </c>
    </row>
    <row r="762" spans="2:65" s="12" customFormat="1" ht="10.199999999999999">
      <c r="B762" s="147"/>
      <c r="D762" s="148" t="s">
        <v>167</v>
      </c>
      <c r="E762" s="149" t="s">
        <v>1</v>
      </c>
      <c r="F762" s="150" t="s">
        <v>1421</v>
      </c>
      <c r="H762" s="151">
        <v>663.63</v>
      </c>
      <c r="I762" s="152"/>
      <c r="L762" s="147"/>
      <c r="M762" s="153"/>
      <c r="T762" s="154"/>
      <c r="AT762" s="149" t="s">
        <v>167</v>
      </c>
      <c r="AU762" s="149" t="s">
        <v>86</v>
      </c>
      <c r="AV762" s="12" t="s">
        <v>86</v>
      </c>
      <c r="AW762" s="12" t="s">
        <v>32</v>
      </c>
      <c r="AX762" s="12" t="s">
        <v>76</v>
      </c>
      <c r="AY762" s="149" t="s">
        <v>159</v>
      </c>
    </row>
    <row r="763" spans="2:65" s="13" customFormat="1" ht="10.199999999999999">
      <c r="B763" s="155"/>
      <c r="D763" s="148" t="s">
        <v>167</v>
      </c>
      <c r="E763" s="156" t="s">
        <v>1</v>
      </c>
      <c r="F763" s="157" t="s">
        <v>236</v>
      </c>
      <c r="H763" s="158">
        <v>2224.2600000000002</v>
      </c>
      <c r="I763" s="159"/>
      <c r="L763" s="155"/>
      <c r="M763" s="160"/>
      <c r="T763" s="161"/>
      <c r="AT763" s="156" t="s">
        <v>167</v>
      </c>
      <c r="AU763" s="156" t="s">
        <v>86</v>
      </c>
      <c r="AV763" s="13" t="s">
        <v>165</v>
      </c>
      <c r="AW763" s="13" t="s">
        <v>32</v>
      </c>
      <c r="AX763" s="13" t="s">
        <v>84</v>
      </c>
      <c r="AY763" s="156" t="s">
        <v>159</v>
      </c>
    </row>
    <row r="764" spans="2:65" s="1" customFormat="1" ht="19.8" customHeight="1">
      <c r="B764" s="132"/>
      <c r="C764" s="133" t="s">
        <v>1426</v>
      </c>
      <c r="D764" s="133" t="s">
        <v>161</v>
      </c>
      <c r="E764" s="134" t="s">
        <v>1427</v>
      </c>
      <c r="F764" s="135" t="s">
        <v>1428</v>
      </c>
      <c r="G764" s="136" t="s">
        <v>164</v>
      </c>
      <c r="H764" s="137">
        <v>239.67</v>
      </c>
      <c r="I764" s="138"/>
      <c r="J764" s="139">
        <f>ROUND(I764*H764,2)</f>
        <v>0</v>
      </c>
      <c r="K764" s="140"/>
      <c r="L764" s="31"/>
      <c r="M764" s="141" t="s">
        <v>1</v>
      </c>
      <c r="N764" s="142" t="s">
        <v>41</v>
      </c>
      <c r="P764" s="143">
        <f>O764*H764</f>
        <v>0</v>
      </c>
      <c r="Q764" s="143">
        <v>7.5799999999999999E-3</v>
      </c>
      <c r="R764" s="143">
        <f>Q764*H764</f>
        <v>1.8166985999999998</v>
      </c>
      <c r="S764" s="143">
        <v>0</v>
      </c>
      <c r="T764" s="144">
        <f>S764*H764</f>
        <v>0</v>
      </c>
      <c r="AR764" s="145" t="s">
        <v>237</v>
      </c>
      <c r="AT764" s="145" t="s">
        <v>161</v>
      </c>
      <c r="AU764" s="145" t="s">
        <v>86</v>
      </c>
      <c r="AY764" s="16" t="s">
        <v>159</v>
      </c>
      <c r="BE764" s="146">
        <f>IF(N764="základní",J764,0)</f>
        <v>0</v>
      </c>
      <c r="BF764" s="146">
        <f>IF(N764="snížená",J764,0)</f>
        <v>0</v>
      </c>
      <c r="BG764" s="146">
        <f>IF(N764="zákl. přenesená",J764,0)</f>
        <v>0</v>
      </c>
      <c r="BH764" s="146">
        <f>IF(N764="sníž. přenesená",J764,0)</f>
        <v>0</v>
      </c>
      <c r="BI764" s="146">
        <f>IF(N764="nulová",J764,0)</f>
        <v>0</v>
      </c>
      <c r="BJ764" s="16" t="s">
        <v>84</v>
      </c>
      <c r="BK764" s="146">
        <f>ROUND(I764*H764,2)</f>
        <v>0</v>
      </c>
      <c r="BL764" s="16" t="s">
        <v>237</v>
      </c>
      <c r="BM764" s="145" t="s">
        <v>1429</v>
      </c>
    </row>
    <row r="765" spans="2:65" s="12" customFormat="1" ht="10.199999999999999">
      <c r="B765" s="147"/>
      <c r="D765" s="148" t="s">
        <v>167</v>
      </c>
      <c r="E765" s="149" t="s">
        <v>1</v>
      </c>
      <c r="F765" s="150" t="s">
        <v>1417</v>
      </c>
      <c r="H765" s="151">
        <v>16.27</v>
      </c>
      <c r="I765" s="152"/>
      <c r="L765" s="147"/>
      <c r="M765" s="153"/>
      <c r="T765" s="154"/>
      <c r="AT765" s="149" t="s">
        <v>167</v>
      </c>
      <c r="AU765" s="149" t="s">
        <v>86</v>
      </c>
      <c r="AV765" s="12" t="s">
        <v>86</v>
      </c>
      <c r="AW765" s="12" t="s">
        <v>32</v>
      </c>
      <c r="AX765" s="12" t="s">
        <v>76</v>
      </c>
      <c r="AY765" s="149" t="s">
        <v>159</v>
      </c>
    </row>
    <row r="766" spans="2:65" s="12" customFormat="1" ht="10.199999999999999">
      <c r="B766" s="147"/>
      <c r="D766" s="148" t="s">
        <v>167</v>
      </c>
      <c r="E766" s="149" t="s">
        <v>1</v>
      </c>
      <c r="F766" s="150" t="s">
        <v>879</v>
      </c>
      <c r="H766" s="151">
        <v>223.4</v>
      </c>
      <c r="I766" s="152"/>
      <c r="L766" s="147"/>
      <c r="M766" s="153"/>
      <c r="T766" s="154"/>
      <c r="AT766" s="149" t="s">
        <v>167</v>
      </c>
      <c r="AU766" s="149" t="s">
        <v>86</v>
      </c>
      <c r="AV766" s="12" t="s">
        <v>86</v>
      </c>
      <c r="AW766" s="12" t="s">
        <v>32</v>
      </c>
      <c r="AX766" s="12" t="s">
        <v>76</v>
      </c>
      <c r="AY766" s="149" t="s">
        <v>159</v>
      </c>
    </row>
    <row r="767" spans="2:65" s="13" customFormat="1" ht="10.199999999999999">
      <c r="B767" s="155"/>
      <c r="D767" s="148" t="s">
        <v>167</v>
      </c>
      <c r="E767" s="156" t="s">
        <v>1</v>
      </c>
      <c r="F767" s="157" t="s">
        <v>236</v>
      </c>
      <c r="H767" s="158">
        <v>239.67000000000002</v>
      </c>
      <c r="I767" s="159"/>
      <c r="L767" s="155"/>
      <c r="M767" s="160"/>
      <c r="T767" s="161"/>
      <c r="AT767" s="156" t="s">
        <v>167</v>
      </c>
      <c r="AU767" s="156" t="s">
        <v>86</v>
      </c>
      <c r="AV767" s="13" t="s">
        <v>165</v>
      </c>
      <c r="AW767" s="13" t="s">
        <v>32</v>
      </c>
      <c r="AX767" s="13" t="s">
        <v>84</v>
      </c>
      <c r="AY767" s="156" t="s">
        <v>159</v>
      </c>
    </row>
    <row r="768" spans="2:65" s="1" customFormat="1" ht="14.4" customHeight="1">
      <c r="B768" s="132"/>
      <c r="C768" s="133" t="s">
        <v>1430</v>
      </c>
      <c r="D768" s="133" t="s">
        <v>161</v>
      </c>
      <c r="E768" s="134" t="s">
        <v>1431</v>
      </c>
      <c r="F768" s="135" t="s">
        <v>1432</v>
      </c>
      <c r="G768" s="136" t="s">
        <v>164</v>
      </c>
      <c r="H768" s="137">
        <v>1984.57</v>
      </c>
      <c r="I768" s="138"/>
      <c r="J768" s="139">
        <f>ROUND(I768*H768,2)</f>
        <v>0</v>
      </c>
      <c r="K768" s="140"/>
      <c r="L768" s="31"/>
      <c r="M768" s="141" t="s">
        <v>1</v>
      </c>
      <c r="N768" s="142" t="s">
        <v>41</v>
      </c>
      <c r="P768" s="143">
        <f>O768*H768</f>
        <v>0</v>
      </c>
      <c r="Q768" s="143">
        <v>0</v>
      </c>
      <c r="R768" s="143">
        <f>Q768*H768</f>
        <v>0</v>
      </c>
      <c r="S768" s="143">
        <v>2.5000000000000001E-3</v>
      </c>
      <c r="T768" s="144">
        <f>S768*H768</f>
        <v>4.9614250000000002</v>
      </c>
      <c r="AR768" s="145" t="s">
        <v>237</v>
      </c>
      <c r="AT768" s="145" t="s">
        <v>161</v>
      </c>
      <c r="AU768" s="145" t="s">
        <v>86</v>
      </c>
      <c r="AY768" s="16" t="s">
        <v>159</v>
      </c>
      <c r="BE768" s="146">
        <f>IF(N768="základní",J768,0)</f>
        <v>0</v>
      </c>
      <c r="BF768" s="146">
        <f>IF(N768="snížená",J768,0)</f>
        <v>0</v>
      </c>
      <c r="BG768" s="146">
        <f>IF(N768="zákl. přenesená",J768,0)</f>
        <v>0</v>
      </c>
      <c r="BH768" s="146">
        <f>IF(N768="sníž. přenesená",J768,0)</f>
        <v>0</v>
      </c>
      <c r="BI768" s="146">
        <f>IF(N768="nulová",J768,0)</f>
        <v>0</v>
      </c>
      <c r="BJ768" s="16" t="s">
        <v>84</v>
      </c>
      <c r="BK768" s="146">
        <f>ROUND(I768*H768,2)</f>
        <v>0</v>
      </c>
      <c r="BL768" s="16" t="s">
        <v>237</v>
      </c>
      <c r="BM768" s="145" t="s">
        <v>1433</v>
      </c>
    </row>
    <row r="769" spans="2:65" s="12" customFormat="1" ht="10.199999999999999">
      <c r="B769" s="147"/>
      <c r="D769" s="148" t="s">
        <v>167</v>
      </c>
      <c r="E769" s="149" t="s">
        <v>1</v>
      </c>
      <c r="F769" s="150" t="s">
        <v>1418</v>
      </c>
      <c r="H769" s="151">
        <v>450.22</v>
      </c>
      <c r="I769" s="152"/>
      <c r="L769" s="147"/>
      <c r="M769" s="153"/>
      <c r="T769" s="154"/>
      <c r="AT769" s="149" t="s">
        <v>167</v>
      </c>
      <c r="AU769" s="149" t="s">
        <v>86</v>
      </c>
      <c r="AV769" s="12" t="s">
        <v>86</v>
      </c>
      <c r="AW769" s="12" t="s">
        <v>32</v>
      </c>
      <c r="AX769" s="12" t="s">
        <v>76</v>
      </c>
      <c r="AY769" s="149" t="s">
        <v>159</v>
      </c>
    </row>
    <row r="770" spans="2:65" s="12" customFormat="1" ht="10.199999999999999">
      <c r="B770" s="147"/>
      <c r="D770" s="148" t="s">
        <v>167</v>
      </c>
      <c r="E770" s="149" t="s">
        <v>1</v>
      </c>
      <c r="F770" s="150" t="s">
        <v>1420</v>
      </c>
      <c r="H770" s="151">
        <v>870.72</v>
      </c>
      <c r="I770" s="152"/>
      <c r="L770" s="147"/>
      <c r="M770" s="153"/>
      <c r="T770" s="154"/>
      <c r="AT770" s="149" t="s">
        <v>167</v>
      </c>
      <c r="AU770" s="149" t="s">
        <v>86</v>
      </c>
      <c r="AV770" s="12" t="s">
        <v>86</v>
      </c>
      <c r="AW770" s="12" t="s">
        <v>32</v>
      </c>
      <c r="AX770" s="12" t="s">
        <v>76</v>
      </c>
      <c r="AY770" s="149" t="s">
        <v>159</v>
      </c>
    </row>
    <row r="771" spans="2:65" s="12" customFormat="1" ht="10.199999999999999">
      <c r="B771" s="147"/>
      <c r="D771" s="148" t="s">
        <v>167</v>
      </c>
      <c r="E771" s="149" t="s">
        <v>1</v>
      </c>
      <c r="F771" s="150" t="s">
        <v>1421</v>
      </c>
      <c r="H771" s="151">
        <v>663.63</v>
      </c>
      <c r="I771" s="152"/>
      <c r="L771" s="147"/>
      <c r="M771" s="153"/>
      <c r="T771" s="154"/>
      <c r="AT771" s="149" t="s">
        <v>167</v>
      </c>
      <c r="AU771" s="149" t="s">
        <v>86</v>
      </c>
      <c r="AV771" s="12" t="s">
        <v>86</v>
      </c>
      <c r="AW771" s="12" t="s">
        <v>32</v>
      </c>
      <c r="AX771" s="12" t="s">
        <v>76</v>
      </c>
      <c r="AY771" s="149" t="s">
        <v>159</v>
      </c>
    </row>
    <row r="772" spans="2:65" s="13" customFormat="1" ht="10.199999999999999">
      <c r="B772" s="155"/>
      <c r="D772" s="148" t="s">
        <v>167</v>
      </c>
      <c r="E772" s="156" t="s">
        <v>1</v>
      </c>
      <c r="F772" s="157" t="s">
        <v>236</v>
      </c>
      <c r="H772" s="158">
        <v>1984.5700000000002</v>
      </c>
      <c r="I772" s="159"/>
      <c r="L772" s="155"/>
      <c r="M772" s="160"/>
      <c r="T772" s="161"/>
      <c r="AT772" s="156" t="s">
        <v>167</v>
      </c>
      <c r="AU772" s="156" t="s">
        <v>86</v>
      </c>
      <c r="AV772" s="13" t="s">
        <v>165</v>
      </c>
      <c r="AW772" s="13" t="s">
        <v>32</v>
      </c>
      <c r="AX772" s="13" t="s">
        <v>84</v>
      </c>
      <c r="AY772" s="156" t="s">
        <v>159</v>
      </c>
    </row>
    <row r="773" spans="2:65" s="1" customFormat="1" ht="14.4" customHeight="1">
      <c r="B773" s="132"/>
      <c r="C773" s="133" t="s">
        <v>1434</v>
      </c>
      <c r="D773" s="133" t="s">
        <v>161</v>
      </c>
      <c r="E773" s="134" t="s">
        <v>1435</v>
      </c>
      <c r="F773" s="135" t="s">
        <v>1436</v>
      </c>
      <c r="G773" s="136" t="s">
        <v>164</v>
      </c>
      <c r="H773" s="137">
        <v>2463.9299999999998</v>
      </c>
      <c r="I773" s="138"/>
      <c r="J773" s="139">
        <f>ROUND(I773*H773,2)</f>
        <v>0</v>
      </c>
      <c r="K773" s="140"/>
      <c r="L773" s="31"/>
      <c r="M773" s="141" t="s">
        <v>1</v>
      </c>
      <c r="N773" s="142" t="s">
        <v>41</v>
      </c>
      <c r="P773" s="143">
        <f>O773*H773</f>
        <v>0</v>
      </c>
      <c r="Q773" s="143">
        <v>2.9999999999999997E-4</v>
      </c>
      <c r="R773" s="143">
        <f>Q773*H773</f>
        <v>0.73917899999999992</v>
      </c>
      <c r="S773" s="143">
        <v>0</v>
      </c>
      <c r="T773" s="144">
        <f>S773*H773</f>
        <v>0</v>
      </c>
      <c r="AR773" s="145" t="s">
        <v>237</v>
      </c>
      <c r="AT773" s="145" t="s">
        <v>161</v>
      </c>
      <c r="AU773" s="145" t="s">
        <v>86</v>
      </c>
      <c r="AY773" s="16" t="s">
        <v>159</v>
      </c>
      <c r="BE773" s="146">
        <f>IF(N773="základní",J773,0)</f>
        <v>0</v>
      </c>
      <c r="BF773" s="146">
        <f>IF(N773="snížená",J773,0)</f>
        <v>0</v>
      </c>
      <c r="BG773" s="146">
        <f>IF(N773="zákl. přenesená",J773,0)</f>
        <v>0</v>
      </c>
      <c r="BH773" s="146">
        <f>IF(N773="sníž. přenesená",J773,0)</f>
        <v>0</v>
      </c>
      <c r="BI773" s="146">
        <f>IF(N773="nulová",J773,0)</f>
        <v>0</v>
      </c>
      <c r="BJ773" s="16" t="s">
        <v>84</v>
      </c>
      <c r="BK773" s="146">
        <f>ROUND(I773*H773,2)</f>
        <v>0</v>
      </c>
      <c r="BL773" s="16" t="s">
        <v>237</v>
      </c>
      <c r="BM773" s="145" t="s">
        <v>1437</v>
      </c>
    </row>
    <row r="774" spans="2:65" s="12" customFormat="1" ht="10.199999999999999">
      <c r="B774" s="147"/>
      <c r="D774" s="148" t="s">
        <v>167</v>
      </c>
      <c r="E774" s="149" t="s">
        <v>1</v>
      </c>
      <c r="F774" s="150" t="s">
        <v>1417</v>
      </c>
      <c r="H774" s="151">
        <v>16.27</v>
      </c>
      <c r="I774" s="152"/>
      <c r="L774" s="147"/>
      <c r="M774" s="153"/>
      <c r="T774" s="154"/>
      <c r="AT774" s="149" t="s">
        <v>167</v>
      </c>
      <c r="AU774" s="149" t="s">
        <v>86</v>
      </c>
      <c r="AV774" s="12" t="s">
        <v>86</v>
      </c>
      <c r="AW774" s="12" t="s">
        <v>32</v>
      </c>
      <c r="AX774" s="12" t="s">
        <v>76</v>
      </c>
      <c r="AY774" s="149" t="s">
        <v>159</v>
      </c>
    </row>
    <row r="775" spans="2:65" s="12" customFormat="1" ht="10.199999999999999">
      <c r="B775" s="147"/>
      <c r="D775" s="148" t="s">
        <v>167</v>
      </c>
      <c r="E775" s="149" t="s">
        <v>1</v>
      </c>
      <c r="F775" s="150" t="s">
        <v>879</v>
      </c>
      <c r="H775" s="151">
        <v>223.4</v>
      </c>
      <c r="I775" s="152"/>
      <c r="L775" s="147"/>
      <c r="M775" s="153"/>
      <c r="T775" s="154"/>
      <c r="AT775" s="149" t="s">
        <v>167</v>
      </c>
      <c r="AU775" s="149" t="s">
        <v>86</v>
      </c>
      <c r="AV775" s="12" t="s">
        <v>86</v>
      </c>
      <c r="AW775" s="12" t="s">
        <v>32</v>
      </c>
      <c r="AX775" s="12" t="s">
        <v>76</v>
      </c>
      <c r="AY775" s="149" t="s">
        <v>159</v>
      </c>
    </row>
    <row r="776" spans="2:65" s="12" customFormat="1" ht="10.199999999999999">
      <c r="B776" s="147"/>
      <c r="D776" s="148" t="s">
        <v>167</v>
      </c>
      <c r="E776" s="149" t="s">
        <v>1</v>
      </c>
      <c r="F776" s="150" t="s">
        <v>1418</v>
      </c>
      <c r="H776" s="151">
        <v>450.22</v>
      </c>
      <c r="I776" s="152"/>
      <c r="L776" s="147"/>
      <c r="M776" s="153"/>
      <c r="T776" s="154"/>
      <c r="AT776" s="149" t="s">
        <v>167</v>
      </c>
      <c r="AU776" s="149" t="s">
        <v>86</v>
      </c>
      <c r="AV776" s="12" t="s">
        <v>86</v>
      </c>
      <c r="AW776" s="12" t="s">
        <v>32</v>
      </c>
      <c r="AX776" s="12" t="s">
        <v>76</v>
      </c>
      <c r="AY776" s="149" t="s">
        <v>159</v>
      </c>
    </row>
    <row r="777" spans="2:65" s="12" customFormat="1" ht="10.199999999999999">
      <c r="B777" s="147"/>
      <c r="D777" s="148" t="s">
        <v>167</v>
      </c>
      <c r="E777" s="149" t="s">
        <v>1</v>
      </c>
      <c r="F777" s="150" t="s">
        <v>1419</v>
      </c>
      <c r="H777" s="151">
        <v>32.4</v>
      </c>
      <c r="I777" s="152"/>
      <c r="L777" s="147"/>
      <c r="M777" s="153"/>
      <c r="T777" s="154"/>
      <c r="AT777" s="149" t="s">
        <v>167</v>
      </c>
      <c r="AU777" s="149" t="s">
        <v>86</v>
      </c>
      <c r="AV777" s="12" t="s">
        <v>86</v>
      </c>
      <c r="AW777" s="12" t="s">
        <v>32</v>
      </c>
      <c r="AX777" s="12" t="s">
        <v>76</v>
      </c>
      <c r="AY777" s="149" t="s">
        <v>159</v>
      </c>
    </row>
    <row r="778" spans="2:65" s="12" customFormat="1" ht="10.199999999999999">
      <c r="B778" s="147"/>
      <c r="D778" s="148" t="s">
        <v>167</v>
      </c>
      <c r="E778" s="149" t="s">
        <v>1</v>
      </c>
      <c r="F778" s="150" t="s">
        <v>1420</v>
      </c>
      <c r="H778" s="151">
        <v>870.72</v>
      </c>
      <c r="I778" s="152"/>
      <c r="L778" s="147"/>
      <c r="M778" s="153"/>
      <c r="T778" s="154"/>
      <c r="AT778" s="149" t="s">
        <v>167</v>
      </c>
      <c r="AU778" s="149" t="s">
        <v>86</v>
      </c>
      <c r="AV778" s="12" t="s">
        <v>86</v>
      </c>
      <c r="AW778" s="12" t="s">
        <v>32</v>
      </c>
      <c r="AX778" s="12" t="s">
        <v>76</v>
      </c>
      <c r="AY778" s="149" t="s">
        <v>159</v>
      </c>
    </row>
    <row r="779" spans="2:65" s="12" customFormat="1" ht="10.199999999999999">
      <c r="B779" s="147"/>
      <c r="D779" s="148" t="s">
        <v>167</v>
      </c>
      <c r="E779" s="149" t="s">
        <v>1</v>
      </c>
      <c r="F779" s="150" t="s">
        <v>1378</v>
      </c>
      <c r="H779" s="151">
        <v>207.29</v>
      </c>
      <c r="I779" s="152"/>
      <c r="L779" s="147"/>
      <c r="M779" s="153"/>
      <c r="T779" s="154"/>
      <c r="AT779" s="149" t="s">
        <v>167</v>
      </c>
      <c r="AU779" s="149" t="s">
        <v>86</v>
      </c>
      <c r="AV779" s="12" t="s">
        <v>86</v>
      </c>
      <c r="AW779" s="12" t="s">
        <v>32</v>
      </c>
      <c r="AX779" s="12" t="s">
        <v>76</v>
      </c>
      <c r="AY779" s="149" t="s">
        <v>159</v>
      </c>
    </row>
    <row r="780" spans="2:65" s="12" customFormat="1" ht="10.199999999999999">
      <c r="B780" s="147"/>
      <c r="D780" s="148" t="s">
        <v>167</v>
      </c>
      <c r="E780" s="149" t="s">
        <v>1</v>
      </c>
      <c r="F780" s="150" t="s">
        <v>1421</v>
      </c>
      <c r="H780" s="151">
        <v>663.63</v>
      </c>
      <c r="I780" s="152"/>
      <c r="L780" s="147"/>
      <c r="M780" s="153"/>
      <c r="T780" s="154"/>
      <c r="AT780" s="149" t="s">
        <v>167</v>
      </c>
      <c r="AU780" s="149" t="s">
        <v>86</v>
      </c>
      <c r="AV780" s="12" t="s">
        <v>86</v>
      </c>
      <c r="AW780" s="12" t="s">
        <v>32</v>
      </c>
      <c r="AX780" s="12" t="s">
        <v>76</v>
      </c>
      <c r="AY780" s="149" t="s">
        <v>159</v>
      </c>
    </row>
    <row r="781" spans="2:65" s="13" customFormat="1" ht="10.199999999999999">
      <c r="B781" s="155"/>
      <c r="D781" s="148" t="s">
        <v>167</v>
      </c>
      <c r="E781" s="156" t="s">
        <v>1</v>
      </c>
      <c r="F781" s="157" t="s">
        <v>236</v>
      </c>
      <c r="H781" s="158">
        <v>2463.9300000000003</v>
      </c>
      <c r="I781" s="159"/>
      <c r="L781" s="155"/>
      <c r="M781" s="160"/>
      <c r="T781" s="161"/>
      <c r="AT781" s="156" t="s">
        <v>167</v>
      </c>
      <c r="AU781" s="156" t="s">
        <v>86</v>
      </c>
      <c r="AV781" s="13" t="s">
        <v>165</v>
      </c>
      <c r="AW781" s="13" t="s">
        <v>32</v>
      </c>
      <c r="AX781" s="13" t="s">
        <v>84</v>
      </c>
      <c r="AY781" s="156" t="s">
        <v>159</v>
      </c>
    </row>
    <row r="782" spans="2:65" s="1" customFormat="1" ht="14.4" customHeight="1">
      <c r="B782" s="132"/>
      <c r="C782" s="162" t="s">
        <v>1438</v>
      </c>
      <c r="D782" s="162" t="s">
        <v>261</v>
      </c>
      <c r="E782" s="163" t="s">
        <v>1439</v>
      </c>
      <c r="F782" s="164" t="s">
        <v>1440</v>
      </c>
      <c r="G782" s="165" t="s">
        <v>164</v>
      </c>
      <c r="H782" s="166">
        <v>2710.3229999999999</v>
      </c>
      <c r="I782" s="167"/>
      <c r="J782" s="168">
        <f>ROUND(I782*H782,2)</f>
        <v>0</v>
      </c>
      <c r="K782" s="169"/>
      <c r="L782" s="170"/>
      <c r="M782" s="171" t="s">
        <v>1</v>
      </c>
      <c r="N782" s="172" t="s">
        <v>41</v>
      </c>
      <c r="P782" s="143">
        <f>O782*H782</f>
        <v>0</v>
      </c>
      <c r="Q782" s="143">
        <v>2.64E-3</v>
      </c>
      <c r="R782" s="143">
        <f>Q782*H782</f>
        <v>7.15525272</v>
      </c>
      <c r="S782" s="143">
        <v>0</v>
      </c>
      <c r="T782" s="144">
        <f>S782*H782</f>
        <v>0</v>
      </c>
      <c r="AR782" s="145" t="s">
        <v>324</v>
      </c>
      <c r="AT782" s="145" t="s">
        <v>261</v>
      </c>
      <c r="AU782" s="145" t="s">
        <v>86</v>
      </c>
      <c r="AY782" s="16" t="s">
        <v>159</v>
      </c>
      <c r="BE782" s="146">
        <f>IF(N782="základní",J782,0)</f>
        <v>0</v>
      </c>
      <c r="BF782" s="146">
        <f>IF(N782="snížená",J782,0)</f>
        <v>0</v>
      </c>
      <c r="BG782" s="146">
        <f>IF(N782="zákl. přenesená",J782,0)</f>
        <v>0</v>
      </c>
      <c r="BH782" s="146">
        <f>IF(N782="sníž. přenesená",J782,0)</f>
        <v>0</v>
      </c>
      <c r="BI782" s="146">
        <f>IF(N782="nulová",J782,0)</f>
        <v>0</v>
      </c>
      <c r="BJ782" s="16" t="s">
        <v>84</v>
      </c>
      <c r="BK782" s="146">
        <f>ROUND(I782*H782,2)</f>
        <v>0</v>
      </c>
      <c r="BL782" s="16" t="s">
        <v>237</v>
      </c>
      <c r="BM782" s="145" t="s">
        <v>1441</v>
      </c>
    </row>
    <row r="783" spans="2:65" s="12" customFormat="1" ht="10.199999999999999">
      <c r="B783" s="147"/>
      <c r="D783" s="148" t="s">
        <v>167</v>
      </c>
      <c r="F783" s="150" t="s">
        <v>1442</v>
      </c>
      <c r="H783" s="151">
        <v>2710.3229999999999</v>
      </c>
      <c r="I783" s="152"/>
      <c r="L783" s="147"/>
      <c r="M783" s="153"/>
      <c r="T783" s="154"/>
      <c r="AT783" s="149" t="s">
        <v>167</v>
      </c>
      <c r="AU783" s="149" t="s">
        <v>86</v>
      </c>
      <c r="AV783" s="12" t="s">
        <v>86</v>
      </c>
      <c r="AW783" s="12" t="s">
        <v>3</v>
      </c>
      <c r="AX783" s="12" t="s">
        <v>84</v>
      </c>
      <c r="AY783" s="149" t="s">
        <v>159</v>
      </c>
    </row>
    <row r="784" spans="2:65" s="1" customFormat="1" ht="14.4" customHeight="1">
      <c r="B784" s="132"/>
      <c r="C784" s="133" t="s">
        <v>1443</v>
      </c>
      <c r="D784" s="133" t="s">
        <v>161</v>
      </c>
      <c r="E784" s="134" t="s">
        <v>1444</v>
      </c>
      <c r="F784" s="135" t="s">
        <v>1445</v>
      </c>
      <c r="G784" s="136" t="s">
        <v>176</v>
      </c>
      <c r="H784" s="137">
        <v>1562.45</v>
      </c>
      <c r="I784" s="138"/>
      <c r="J784" s="139">
        <f>ROUND(I784*H784,2)</f>
        <v>0</v>
      </c>
      <c r="K784" s="140"/>
      <c r="L784" s="31"/>
      <c r="M784" s="141" t="s">
        <v>1</v>
      </c>
      <c r="N784" s="142" t="s">
        <v>41</v>
      </c>
      <c r="P784" s="143">
        <f>O784*H784</f>
        <v>0</v>
      </c>
      <c r="Q784" s="143">
        <v>1.0000000000000001E-5</v>
      </c>
      <c r="R784" s="143">
        <f>Q784*H784</f>
        <v>1.5624500000000001E-2</v>
      </c>
      <c r="S784" s="143">
        <v>0</v>
      </c>
      <c r="T784" s="144">
        <f>S784*H784</f>
        <v>0</v>
      </c>
      <c r="AR784" s="145" t="s">
        <v>237</v>
      </c>
      <c r="AT784" s="145" t="s">
        <v>161</v>
      </c>
      <c r="AU784" s="145" t="s">
        <v>86</v>
      </c>
      <c r="AY784" s="16" t="s">
        <v>159</v>
      </c>
      <c r="BE784" s="146">
        <f>IF(N784="základní",J784,0)</f>
        <v>0</v>
      </c>
      <c r="BF784" s="146">
        <f>IF(N784="snížená",J784,0)</f>
        <v>0</v>
      </c>
      <c r="BG784" s="146">
        <f>IF(N784="zákl. přenesená",J784,0)</f>
        <v>0</v>
      </c>
      <c r="BH784" s="146">
        <f>IF(N784="sníž. přenesená",J784,0)</f>
        <v>0</v>
      </c>
      <c r="BI784" s="146">
        <f>IF(N784="nulová",J784,0)</f>
        <v>0</v>
      </c>
      <c r="BJ784" s="16" t="s">
        <v>84</v>
      </c>
      <c r="BK784" s="146">
        <f>ROUND(I784*H784,2)</f>
        <v>0</v>
      </c>
      <c r="BL784" s="16" t="s">
        <v>237</v>
      </c>
      <c r="BM784" s="145" t="s">
        <v>1446</v>
      </c>
    </row>
    <row r="785" spans="2:65" s="12" customFormat="1" ht="10.199999999999999">
      <c r="B785" s="147"/>
      <c r="D785" s="148" t="s">
        <v>167</v>
      </c>
      <c r="E785" s="149" t="s">
        <v>1</v>
      </c>
      <c r="F785" s="150" t="s">
        <v>1447</v>
      </c>
      <c r="H785" s="151">
        <v>19.5</v>
      </c>
      <c r="I785" s="152"/>
      <c r="L785" s="147"/>
      <c r="M785" s="153"/>
      <c r="T785" s="154"/>
      <c r="AT785" s="149" t="s">
        <v>167</v>
      </c>
      <c r="AU785" s="149" t="s">
        <v>86</v>
      </c>
      <c r="AV785" s="12" t="s">
        <v>86</v>
      </c>
      <c r="AW785" s="12" t="s">
        <v>32</v>
      </c>
      <c r="AX785" s="12" t="s">
        <v>76</v>
      </c>
      <c r="AY785" s="149" t="s">
        <v>159</v>
      </c>
    </row>
    <row r="786" spans="2:65" s="12" customFormat="1" ht="10.199999999999999">
      <c r="B786" s="147"/>
      <c r="D786" s="148" t="s">
        <v>167</v>
      </c>
      <c r="E786" s="149" t="s">
        <v>1</v>
      </c>
      <c r="F786" s="150" t="s">
        <v>1448</v>
      </c>
      <c r="H786" s="151">
        <v>449.1</v>
      </c>
      <c r="I786" s="152"/>
      <c r="L786" s="147"/>
      <c r="M786" s="153"/>
      <c r="T786" s="154"/>
      <c r="AT786" s="149" t="s">
        <v>167</v>
      </c>
      <c r="AU786" s="149" t="s">
        <v>86</v>
      </c>
      <c r="AV786" s="12" t="s">
        <v>86</v>
      </c>
      <c r="AW786" s="12" t="s">
        <v>32</v>
      </c>
      <c r="AX786" s="12" t="s">
        <v>76</v>
      </c>
      <c r="AY786" s="149" t="s">
        <v>159</v>
      </c>
    </row>
    <row r="787" spans="2:65" s="12" customFormat="1" ht="10.199999999999999">
      <c r="B787" s="147"/>
      <c r="D787" s="148" t="s">
        <v>167</v>
      </c>
      <c r="E787" s="149" t="s">
        <v>1</v>
      </c>
      <c r="F787" s="150" t="s">
        <v>1449</v>
      </c>
      <c r="H787" s="151">
        <v>542.04999999999995</v>
      </c>
      <c r="I787" s="152"/>
      <c r="L787" s="147"/>
      <c r="M787" s="153"/>
      <c r="T787" s="154"/>
      <c r="AT787" s="149" t="s">
        <v>167</v>
      </c>
      <c r="AU787" s="149" t="s">
        <v>86</v>
      </c>
      <c r="AV787" s="12" t="s">
        <v>86</v>
      </c>
      <c r="AW787" s="12" t="s">
        <v>32</v>
      </c>
      <c r="AX787" s="12" t="s">
        <v>76</v>
      </c>
      <c r="AY787" s="149" t="s">
        <v>159</v>
      </c>
    </row>
    <row r="788" spans="2:65" s="12" customFormat="1" ht="10.199999999999999">
      <c r="B788" s="147"/>
      <c r="D788" s="148" t="s">
        <v>167</v>
      </c>
      <c r="E788" s="149" t="s">
        <v>1</v>
      </c>
      <c r="F788" s="150" t="s">
        <v>1450</v>
      </c>
      <c r="H788" s="151">
        <v>551.79999999999995</v>
      </c>
      <c r="I788" s="152"/>
      <c r="L788" s="147"/>
      <c r="M788" s="153"/>
      <c r="T788" s="154"/>
      <c r="AT788" s="149" t="s">
        <v>167</v>
      </c>
      <c r="AU788" s="149" t="s">
        <v>86</v>
      </c>
      <c r="AV788" s="12" t="s">
        <v>86</v>
      </c>
      <c r="AW788" s="12" t="s">
        <v>32</v>
      </c>
      <c r="AX788" s="12" t="s">
        <v>76</v>
      </c>
      <c r="AY788" s="149" t="s">
        <v>159</v>
      </c>
    </row>
    <row r="789" spans="2:65" s="13" customFormat="1" ht="10.199999999999999">
      <c r="B789" s="155"/>
      <c r="D789" s="148" t="s">
        <v>167</v>
      </c>
      <c r="E789" s="156" t="s">
        <v>1</v>
      </c>
      <c r="F789" s="157" t="s">
        <v>236</v>
      </c>
      <c r="H789" s="158">
        <v>1562.4499999999998</v>
      </c>
      <c r="I789" s="159"/>
      <c r="L789" s="155"/>
      <c r="M789" s="160"/>
      <c r="T789" s="161"/>
      <c r="AT789" s="156" t="s">
        <v>167</v>
      </c>
      <c r="AU789" s="156" t="s">
        <v>86</v>
      </c>
      <c r="AV789" s="13" t="s">
        <v>165</v>
      </c>
      <c r="AW789" s="13" t="s">
        <v>32</v>
      </c>
      <c r="AX789" s="13" t="s">
        <v>84</v>
      </c>
      <c r="AY789" s="156" t="s">
        <v>159</v>
      </c>
    </row>
    <row r="790" spans="2:65" s="1" customFormat="1" ht="14.4" customHeight="1">
      <c r="B790" s="132"/>
      <c r="C790" s="162" t="s">
        <v>1451</v>
      </c>
      <c r="D790" s="162" t="s">
        <v>261</v>
      </c>
      <c r="E790" s="163" t="s">
        <v>1452</v>
      </c>
      <c r="F790" s="164" t="s">
        <v>1453</v>
      </c>
      <c r="G790" s="165" t="s">
        <v>176</v>
      </c>
      <c r="H790" s="166">
        <v>1593.6990000000001</v>
      </c>
      <c r="I790" s="167"/>
      <c r="J790" s="168">
        <f>ROUND(I790*H790,2)</f>
        <v>0</v>
      </c>
      <c r="K790" s="169"/>
      <c r="L790" s="170"/>
      <c r="M790" s="171" t="s">
        <v>1</v>
      </c>
      <c r="N790" s="172" t="s">
        <v>41</v>
      </c>
      <c r="P790" s="143">
        <f>O790*H790</f>
        <v>0</v>
      </c>
      <c r="Q790" s="143">
        <v>2.9999999999999997E-4</v>
      </c>
      <c r="R790" s="143">
        <f>Q790*H790</f>
        <v>0.47810969999999997</v>
      </c>
      <c r="S790" s="143">
        <v>0</v>
      </c>
      <c r="T790" s="144">
        <f>S790*H790</f>
        <v>0</v>
      </c>
      <c r="AR790" s="145" t="s">
        <v>324</v>
      </c>
      <c r="AT790" s="145" t="s">
        <v>261</v>
      </c>
      <c r="AU790" s="145" t="s">
        <v>86</v>
      </c>
      <c r="AY790" s="16" t="s">
        <v>159</v>
      </c>
      <c r="BE790" s="146">
        <f>IF(N790="základní",J790,0)</f>
        <v>0</v>
      </c>
      <c r="BF790" s="146">
        <f>IF(N790="snížená",J790,0)</f>
        <v>0</v>
      </c>
      <c r="BG790" s="146">
        <f>IF(N790="zákl. přenesená",J790,0)</f>
        <v>0</v>
      </c>
      <c r="BH790" s="146">
        <f>IF(N790="sníž. přenesená",J790,0)</f>
        <v>0</v>
      </c>
      <c r="BI790" s="146">
        <f>IF(N790="nulová",J790,0)</f>
        <v>0</v>
      </c>
      <c r="BJ790" s="16" t="s">
        <v>84</v>
      </c>
      <c r="BK790" s="146">
        <f>ROUND(I790*H790,2)</f>
        <v>0</v>
      </c>
      <c r="BL790" s="16" t="s">
        <v>237</v>
      </c>
      <c r="BM790" s="145" t="s">
        <v>1454</v>
      </c>
    </row>
    <row r="791" spans="2:65" s="12" customFormat="1" ht="10.199999999999999">
      <c r="B791" s="147"/>
      <c r="D791" s="148" t="s">
        <v>167</v>
      </c>
      <c r="F791" s="150" t="s">
        <v>1455</v>
      </c>
      <c r="H791" s="151">
        <v>1593.6990000000001</v>
      </c>
      <c r="I791" s="152"/>
      <c r="L791" s="147"/>
      <c r="M791" s="153"/>
      <c r="T791" s="154"/>
      <c r="AT791" s="149" t="s">
        <v>167</v>
      </c>
      <c r="AU791" s="149" t="s">
        <v>86</v>
      </c>
      <c r="AV791" s="12" t="s">
        <v>86</v>
      </c>
      <c r="AW791" s="12" t="s">
        <v>3</v>
      </c>
      <c r="AX791" s="12" t="s">
        <v>84</v>
      </c>
      <c r="AY791" s="149" t="s">
        <v>159</v>
      </c>
    </row>
    <row r="792" spans="2:65" s="1" customFormat="1" ht="14.4" customHeight="1">
      <c r="B792" s="132"/>
      <c r="C792" s="133" t="s">
        <v>1456</v>
      </c>
      <c r="D792" s="133" t="s">
        <v>161</v>
      </c>
      <c r="E792" s="134" t="s">
        <v>1457</v>
      </c>
      <c r="F792" s="135" t="s">
        <v>1458</v>
      </c>
      <c r="G792" s="136" t="s">
        <v>176</v>
      </c>
      <c r="H792" s="137">
        <v>60</v>
      </c>
      <c r="I792" s="138"/>
      <c r="J792" s="139">
        <f>ROUND(I792*H792,2)</f>
        <v>0</v>
      </c>
      <c r="K792" s="140"/>
      <c r="L792" s="31"/>
      <c r="M792" s="141" t="s">
        <v>1</v>
      </c>
      <c r="N792" s="142" t="s">
        <v>41</v>
      </c>
      <c r="P792" s="143">
        <f>O792*H792</f>
        <v>0</v>
      </c>
      <c r="Q792" s="143">
        <v>0</v>
      </c>
      <c r="R792" s="143">
        <f>Q792*H792</f>
        <v>0</v>
      </c>
      <c r="S792" s="143">
        <v>0</v>
      </c>
      <c r="T792" s="144">
        <f>S792*H792</f>
        <v>0</v>
      </c>
      <c r="AR792" s="145" t="s">
        <v>237</v>
      </c>
      <c r="AT792" s="145" t="s">
        <v>161</v>
      </c>
      <c r="AU792" s="145" t="s">
        <v>86</v>
      </c>
      <c r="AY792" s="16" t="s">
        <v>159</v>
      </c>
      <c r="BE792" s="146">
        <f>IF(N792="základní",J792,0)</f>
        <v>0</v>
      </c>
      <c r="BF792" s="146">
        <f>IF(N792="snížená",J792,0)</f>
        <v>0</v>
      </c>
      <c r="BG792" s="146">
        <f>IF(N792="zákl. přenesená",J792,0)</f>
        <v>0</v>
      </c>
      <c r="BH792" s="146">
        <f>IF(N792="sníž. přenesená",J792,0)</f>
        <v>0</v>
      </c>
      <c r="BI792" s="146">
        <f>IF(N792="nulová",J792,0)</f>
        <v>0</v>
      </c>
      <c r="BJ792" s="16" t="s">
        <v>84</v>
      </c>
      <c r="BK792" s="146">
        <f>ROUND(I792*H792,2)</f>
        <v>0</v>
      </c>
      <c r="BL792" s="16" t="s">
        <v>237</v>
      </c>
      <c r="BM792" s="145" t="s">
        <v>1459</v>
      </c>
    </row>
    <row r="793" spans="2:65" s="12" customFormat="1" ht="10.199999999999999">
      <c r="B793" s="147"/>
      <c r="D793" s="148" t="s">
        <v>167</v>
      </c>
      <c r="E793" s="149" t="s">
        <v>1</v>
      </c>
      <c r="F793" s="150" t="s">
        <v>1460</v>
      </c>
      <c r="H793" s="151">
        <v>60</v>
      </c>
      <c r="I793" s="152"/>
      <c r="L793" s="147"/>
      <c r="M793" s="153"/>
      <c r="T793" s="154"/>
      <c r="AT793" s="149" t="s">
        <v>167</v>
      </c>
      <c r="AU793" s="149" t="s">
        <v>86</v>
      </c>
      <c r="AV793" s="12" t="s">
        <v>86</v>
      </c>
      <c r="AW793" s="12" t="s">
        <v>32</v>
      </c>
      <c r="AX793" s="12" t="s">
        <v>84</v>
      </c>
      <c r="AY793" s="149" t="s">
        <v>159</v>
      </c>
    </row>
    <row r="794" spans="2:65" s="1" customFormat="1" ht="14.4" customHeight="1">
      <c r="B794" s="132"/>
      <c r="C794" s="162" t="s">
        <v>1461</v>
      </c>
      <c r="D794" s="162" t="s">
        <v>261</v>
      </c>
      <c r="E794" s="163" t="s">
        <v>1462</v>
      </c>
      <c r="F794" s="164" t="s">
        <v>1463</v>
      </c>
      <c r="G794" s="165" t="s">
        <v>176</v>
      </c>
      <c r="H794" s="166">
        <v>61.2</v>
      </c>
      <c r="I794" s="167"/>
      <c r="J794" s="168">
        <f>ROUND(I794*H794,2)</f>
        <v>0</v>
      </c>
      <c r="K794" s="169"/>
      <c r="L794" s="170"/>
      <c r="M794" s="171" t="s">
        <v>1</v>
      </c>
      <c r="N794" s="172" t="s">
        <v>41</v>
      </c>
      <c r="P794" s="143">
        <f>O794*H794</f>
        <v>0</v>
      </c>
      <c r="Q794" s="143">
        <v>1.6000000000000001E-4</v>
      </c>
      <c r="R794" s="143">
        <f>Q794*H794</f>
        <v>9.7920000000000021E-3</v>
      </c>
      <c r="S794" s="143">
        <v>0</v>
      </c>
      <c r="T794" s="144">
        <f>S794*H794</f>
        <v>0</v>
      </c>
      <c r="AR794" s="145" t="s">
        <v>324</v>
      </c>
      <c r="AT794" s="145" t="s">
        <v>261</v>
      </c>
      <c r="AU794" s="145" t="s">
        <v>86</v>
      </c>
      <c r="AY794" s="16" t="s">
        <v>159</v>
      </c>
      <c r="BE794" s="146">
        <f>IF(N794="základní",J794,0)</f>
        <v>0</v>
      </c>
      <c r="BF794" s="146">
        <f>IF(N794="snížená",J794,0)</f>
        <v>0</v>
      </c>
      <c r="BG794" s="146">
        <f>IF(N794="zákl. přenesená",J794,0)</f>
        <v>0</v>
      </c>
      <c r="BH794" s="146">
        <f>IF(N794="sníž. přenesená",J794,0)</f>
        <v>0</v>
      </c>
      <c r="BI794" s="146">
        <f>IF(N794="nulová",J794,0)</f>
        <v>0</v>
      </c>
      <c r="BJ794" s="16" t="s">
        <v>84</v>
      </c>
      <c r="BK794" s="146">
        <f>ROUND(I794*H794,2)</f>
        <v>0</v>
      </c>
      <c r="BL794" s="16" t="s">
        <v>237</v>
      </c>
      <c r="BM794" s="145" t="s">
        <v>1464</v>
      </c>
    </row>
    <row r="795" spans="2:65" s="12" customFormat="1" ht="10.199999999999999">
      <c r="B795" s="147"/>
      <c r="D795" s="148" t="s">
        <v>167</v>
      </c>
      <c r="F795" s="150" t="s">
        <v>1465</v>
      </c>
      <c r="H795" s="151">
        <v>61.2</v>
      </c>
      <c r="I795" s="152"/>
      <c r="L795" s="147"/>
      <c r="M795" s="153"/>
      <c r="T795" s="154"/>
      <c r="AT795" s="149" t="s">
        <v>167</v>
      </c>
      <c r="AU795" s="149" t="s">
        <v>86</v>
      </c>
      <c r="AV795" s="12" t="s">
        <v>86</v>
      </c>
      <c r="AW795" s="12" t="s">
        <v>3</v>
      </c>
      <c r="AX795" s="12" t="s">
        <v>84</v>
      </c>
      <c r="AY795" s="149" t="s">
        <v>159</v>
      </c>
    </row>
    <row r="796" spans="2:65" s="1" customFormat="1" ht="14.4" customHeight="1">
      <c r="B796" s="132"/>
      <c r="C796" s="133" t="s">
        <v>1466</v>
      </c>
      <c r="D796" s="133" t="s">
        <v>161</v>
      </c>
      <c r="E796" s="134" t="s">
        <v>1467</v>
      </c>
      <c r="F796" s="135" t="s">
        <v>1468</v>
      </c>
      <c r="G796" s="136" t="s">
        <v>1013</v>
      </c>
      <c r="H796" s="179"/>
      <c r="I796" s="138"/>
      <c r="J796" s="139">
        <f>ROUND(I796*H796,2)</f>
        <v>0</v>
      </c>
      <c r="K796" s="140"/>
      <c r="L796" s="31"/>
      <c r="M796" s="141" t="s">
        <v>1</v>
      </c>
      <c r="N796" s="142" t="s">
        <v>41</v>
      </c>
      <c r="P796" s="143">
        <f>O796*H796</f>
        <v>0</v>
      </c>
      <c r="Q796" s="143">
        <v>0</v>
      </c>
      <c r="R796" s="143">
        <f>Q796*H796</f>
        <v>0</v>
      </c>
      <c r="S796" s="143">
        <v>0</v>
      </c>
      <c r="T796" s="144">
        <f>S796*H796</f>
        <v>0</v>
      </c>
      <c r="AR796" s="145" t="s">
        <v>237</v>
      </c>
      <c r="AT796" s="145" t="s">
        <v>161</v>
      </c>
      <c r="AU796" s="145" t="s">
        <v>86</v>
      </c>
      <c r="AY796" s="16" t="s">
        <v>159</v>
      </c>
      <c r="BE796" s="146">
        <f>IF(N796="základní",J796,0)</f>
        <v>0</v>
      </c>
      <c r="BF796" s="146">
        <f>IF(N796="snížená",J796,0)</f>
        <v>0</v>
      </c>
      <c r="BG796" s="146">
        <f>IF(N796="zákl. přenesená",J796,0)</f>
        <v>0</v>
      </c>
      <c r="BH796" s="146">
        <f>IF(N796="sníž. přenesená",J796,0)</f>
        <v>0</v>
      </c>
      <c r="BI796" s="146">
        <f>IF(N796="nulová",J796,0)</f>
        <v>0</v>
      </c>
      <c r="BJ796" s="16" t="s">
        <v>84</v>
      </c>
      <c r="BK796" s="146">
        <f>ROUND(I796*H796,2)</f>
        <v>0</v>
      </c>
      <c r="BL796" s="16" t="s">
        <v>237</v>
      </c>
      <c r="BM796" s="145" t="s">
        <v>1469</v>
      </c>
    </row>
    <row r="797" spans="2:65" s="11" customFormat="1" ht="22.8" customHeight="1">
      <c r="B797" s="120"/>
      <c r="D797" s="121" t="s">
        <v>75</v>
      </c>
      <c r="E797" s="130" t="s">
        <v>1470</v>
      </c>
      <c r="F797" s="130" t="s">
        <v>1471</v>
      </c>
      <c r="I797" s="123"/>
      <c r="J797" s="131">
        <f>BK797</f>
        <v>0</v>
      </c>
      <c r="L797" s="120"/>
      <c r="M797" s="125"/>
      <c r="P797" s="126">
        <f>SUM(P798:P812)</f>
        <v>0</v>
      </c>
      <c r="R797" s="126">
        <f>SUM(R798:R812)</f>
        <v>0.12935208000000001</v>
      </c>
      <c r="T797" s="127">
        <f>SUM(T798:T812)</f>
        <v>0</v>
      </c>
      <c r="AR797" s="121" t="s">
        <v>86</v>
      </c>
      <c r="AT797" s="128" t="s">
        <v>75</v>
      </c>
      <c r="AU797" s="128" t="s">
        <v>84</v>
      </c>
      <c r="AY797" s="121" t="s">
        <v>159</v>
      </c>
      <c r="BK797" s="129">
        <f>SUM(BK798:BK812)</f>
        <v>0</v>
      </c>
    </row>
    <row r="798" spans="2:65" s="1" customFormat="1" ht="14.4" customHeight="1">
      <c r="B798" s="132"/>
      <c r="C798" s="133" t="s">
        <v>1472</v>
      </c>
      <c r="D798" s="133" t="s">
        <v>161</v>
      </c>
      <c r="E798" s="134" t="s">
        <v>1473</v>
      </c>
      <c r="F798" s="135" t="s">
        <v>1474</v>
      </c>
      <c r="G798" s="136" t="s">
        <v>164</v>
      </c>
      <c r="H798" s="137">
        <v>3.3</v>
      </c>
      <c r="I798" s="138"/>
      <c r="J798" s="139">
        <f>ROUND(I798*H798,2)</f>
        <v>0</v>
      </c>
      <c r="K798" s="140"/>
      <c r="L798" s="31"/>
      <c r="M798" s="141" t="s">
        <v>1</v>
      </c>
      <c r="N798" s="142" t="s">
        <v>41</v>
      </c>
      <c r="P798" s="143">
        <f>O798*H798</f>
        <v>0</v>
      </c>
      <c r="Q798" s="143">
        <v>2.9999999999999997E-4</v>
      </c>
      <c r="R798" s="143">
        <f>Q798*H798</f>
        <v>9.8999999999999978E-4</v>
      </c>
      <c r="S798" s="143">
        <v>0</v>
      </c>
      <c r="T798" s="144">
        <f>S798*H798</f>
        <v>0</v>
      </c>
      <c r="AR798" s="145" t="s">
        <v>237</v>
      </c>
      <c r="AT798" s="145" t="s">
        <v>161</v>
      </c>
      <c r="AU798" s="145" t="s">
        <v>86</v>
      </c>
      <c r="AY798" s="16" t="s">
        <v>159</v>
      </c>
      <c r="BE798" s="146">
        <f>IF(N798="základní",J798,0)</f>
        <v>0</v>
      </c>
      <c r="BF798" s="146">
        <f>IF(N798="snížená",J798,0)</f>
        <v>0</v>
      </c>
      <c r="BG798" s="146">
        <f>IF(N798="zákl. přenesená",J798,0)</f>
        <v>0</v>
      </c>
      <c r="BH798" s="146">
        <f>IF(N798="sníž. přenesená",J798,0)</f>
        <v>0</v>
      </c>
      <c r="BI798" s="146">
        <f>IF(N798="nulová",J798,0)</f>
        <v>0</v>
      </c>
      <c r="BJ798" s="16" t="s">
        <v>84</v>
      </c>
      <c r="BK798" s="146">
        <f>ROUND(I798*H798,2)</f>
        <v>0</v>
      </c>
      <c r="BL798" s="16" t="s">
        <v>237</v>
      </c>
      <c r="BM798" s="145" t="s">
        <v>1475</v>
      </c>
    </row>
    <row r="799" spans="2:65" s="12" customFormat="1" ht="10.199999999999999">
      <c r="B799" s="147"/>
      <c r="D799" s="148" t="s">
        <v>167</v>
      </c>
      <c r="E799" s="149" t="s">
        <v>1</v>
      </c>
      <c r="F799" s="150" t="s">
        <v>1476</v>
      </c>
      <c r="H799" s="151">
        <v>3.3</v>
      </c>
      <c r="I799" s="152"/>
      <c r="L799" s="147"/>
      <c r="M799" s="153"/>
      <c r="T799" s="154"/>
      <c r="AT799" s="149" t="s">
        <v>167</v>
      </c>
      <c r="AU799" s="149" t="s">
        <v>86</v>
      </c>
      <c r="AV799" s="12" t="s">
        <v>86</v>
      </c>
      <c r="AW799" s="12" t="s">
        <v>32</v>
      </c>
      <c r="AX799" s="12" t="s">
        <v>84</v>
      </c>
      <c r="AY799" s="149" t="s">
        <v>159</v>
      </c>
    </row>
    <row r="800" spans="2:65" s="1" customFormat="1" ht="19.8" customHeight="1">
      <c r="B800" s="132"/>
      <c r="C800" s="133" t="s">
        <v>1477</v>
      </c>
      <c r="D800" s="133" t="s">
        <v>161</v>
      </c>
      <c r="E800" s="134" t="s">
        <v>1478</v>
      </c>
      <c r="F800" s="135" t="s">
        <v>1479</v>
      </c>
      <c r="G800" s="136" t="s">
        <v>164</v>
      </c>
      <c r="H800" s="137">
        <v>3.3</v>
      </c>
      <c r="I800" s="138"/>
      <c r="J800" s="139">
        <f>ROUND(I800*H800,2)</f>
        <v>0</v>
      </c>
      <c r="K800" s="140"/>
      <c r="L800" s="31"/>
      <c r="M800" s="141" t="s">
        <v>1</v>
      </c>
      <c r="N800" s="142" t="s">
        <v>41</v>
      </c>
      <c r="P800" s="143">
        <f>O800*H800</f>
        <v>0</v>
      </c>
      <c r="Q800" s="143">
        <v>5.3E-3</v>
      </c>
      <c r="R800" s="143">
        <f>Q800*H800</f>
        <v>1.7489999999999999E-2</v>
      </c>
      <c r="S800" s="143">
        <v>0</v>
      </c>
      <c r="T800" s="144">
        <f>S800*H800</f>
        <v>0</v>
      </c>
      <c r="AR800" s="145" t="s">
        <v>237</v>
      </c>
      <c r="AT800" s="145" t="s">
        <v>161</v>
      </c>
      <c r="AU800" s="145" t="s">
        <v>86</v>
      </c>
      <c r="AY800" s="16" t="s">
        <v>159</v>
      </c>
      <c r="BE800" s="146">
        <f>IF(N800="základní",J800,0)</f>
        <v>0</v>
      </c>
      <c r="BF800" s="146">
        <f>IF(N800="snížená",J800,0)</f>
        <v>0</v>
      </c>
      <c r="BG800" s="146">
        <f>IF(N800="zákl. přenesená",J800,0)</f>
        <v>0</v>
      </c>
      <c r="BH800" s="146">
        <f>IF(N800="sníž. přenesená",J800,0)</f>
        <v>0</v>
      </c>
      <c r="BI800" s="146">
        <f>IF(N800="nulová",J800,0)</f>
        <v>0</v>
      </c>
      <c r="BJ800" s="16" t="s">
        <v>84</v>
      </c>
      <c r="BK800" s="146">
        <f>ROUND(I800*H800,2)</f>
        <v>0</v>
      </c>
      <c r="BL800" s="16" t="s">
        <v>237</v>
      </c>
      <c r="BM800" s="145" t="s">
        <v>1480</v>
      </c>
    </row>
    <row r="801" spans="2:65" s="12" customFormat="1" ht="10.199999999999999">
      <c r="B801" s="147"/>
      <c r="D801" s="148" t="s">
        <v>167</v>
      </c>
      <c r="E801" s="149" t="s">
        <v>1</v>
      </c>
      <c r="F801" s="150" t="s">
        <v>1476</v>
      </c>
      <c r="H801" s="151">
        <v>3.3</v>
      </c>
      <c r="I801" s="152"/>
      <c r="L801" s="147"/>
      <c r="M801" s="153"/>
      <c r="T801" s="154"/>
      <c r="AT801" s="149" t="s">
        <v>167</v>
      </c>
      <c r="AU801" s="149" t="s">
        <v>86</v>
      </c>
      <c r="AV801" s="12" t="s">
        <v>86</v>
      </c>
      <c r="AW801" s="12" t="s">
        <v>32</v>
      </c>
      <c r="AX801" s="12" t="s">
        <v>84</v>
      </c>
      <c r="AY801" s="149" t="s">
        <v>159</v>
      </c>
    </row>
    <row r="802" spans="2:65" s="1" customFormat="1" ht="14.4" customHeight="1">
      <c r="B802" s="132"/>
      <c r="C802" s="162" t="s">
        <v>1481</v>
      </c>
      <c r="D802" s="162" t="s">
        <v>261</v>
      </c>
      <c r="E802" s="163" t="s">
        <v>1482</v>
      </c>
      <c r="F802" s="164" t="s">
        <v>1483</v>
      </c>
      <c r="G802" s="165" t="s">
        <v>164</v>
      </c>
      <c r="H802" s="166">
        <v>3.63</v>
      </c>
      <c r="I802" s="167"/>
      <c r="J802" s="168">
        <f>ROUND(I802*H802,2)</f>
        <v>0</v>
      </c>
      <c r="K802" s="169"/>
      <c r="L802" s="170"/>
      <c r="M802" s="171" t="s">
        <v>1</v>
      </c>
      <c r="N802" s="172" t="s">
        <v>41</v>
      </c>
      <c r="P802" s="143">
        <f>O802*H802</f>
        <v>0</v>
      </c>
      <c r="Q802" s="143">
        <v>1.2319999999999999E-2</v>
      </c>
      <c r="R802" s="143">
        <f>Q802*H802</f>
        <v>4.4721599999999993E-2</v>
      </c>
      <c r="S802" s="143">
        <v>0</v>
      </c>
      <c r="T802" s="144">
        <f>S802*H802</f>
        <v>0</v>
      </c>
      <c r="AR802" s="145" t="s">
        <v>324</v>
      </c>
      <c r="AT802" s="145" t="s">
        <v>261</v>
      </c>
      <c r="AU802" s="145" t="s">
        <v>86</v>
      </c>
      <c r="AY802" s="16" t="s">
        <v>159</v>
      </c>
      <c r="BE802" s="146">
        <f>IF(N802="základní",J802,0)</f>
        <v>0</v>
      </c>
      <c r="BF802" s="146">
        <f>IF(N802="snížená",J802,0)</f>
        <v>0</v>
      </c>
      <c r="BG802" s="146">
        <f>IF(N802="zákl. přenesená",J802,0)</f>
        <v>0</v>
      </c>
      <c r="BH802" s="146">
        <f>IF(N802="sníž. přenesená",J802,0)</f>
        <v>0</v>
      </c>
      <c r="BI802" s="146">
        <f>IF(N802="nulová",J802,0)</f>
        <v>0</v>
      </c>
      <c r="BJ802" s="16" t="s">
        <v>84</v>
      </c>
      <c r="BK802" s="146">
        <f>ROUND(I802*H802,2)</f>
        <v>0</v>
      </c>
      <c r="BL802" s="16" t="s">
        <v>237</v>
      </c>
      <c r="BM802" s="145" t="s">
        <v>1484</v>
      </c>
    </row>
    <row r="803" spans="2:65" s="12" customFormat="1" ht="10.199999999999999">
      <c r="B803" s="147"/>
      <c r="D803" s="148" t="s">
        <v>167</v>
      </c>
      <c r="F803" s="150" t="s">
        <v>1485</v>
      </c>
      <c r="H803" s="151">
        <v>3.63</v>
      </c>
      <c r="I803" s="152"/>
      <c r="L803" s="147"/>
      <c r="M803" s="153"/>
      <c r="T803" s="154"/>
      <c r="AT803" s="149" t="s">
        <v>167</v>
      </c>
      <c r="AU803" s="149" t="s">
        <v>86</v>
      </c>
      <c r="AV803" s="12" t="s">
        <v>86</v>
      </c>
      <c r="AW803" s="12" t="s">
        <v>3</v>
      </c>
      <c r="AX803" s="12" t="s">
        <v>84</v>
      </c>
      <c r="AY803" s="149" t="s">
        <v>159</v>
      </c>
    </row>
    <row r="804" spans="2:65" s="1" customFormat="1" ht="14.4" customHeight="1">
      <c r="B804" s="132"/>
      <c r="C804" s="133" t="s">
        <v>1486</v>
      </c>
      <c r="D804" s="133" t="s">
        <v>161</v>
      </c>
      <c r="E804" s="134" t="s">
        <v>1487</v>
      </c>
      <c r="F804" s="135" t="s">
        <v>1488</v>
      </c>
      <c r="G804" s="136" t="s">
        <v>176</v>
      </c>
      <c r="H804" s="137">
        <v>250.32</v>
      </c>
      <c r="I804" s="138"/>
      <c r="J804" s="139">
        <f>ROUND(I804*H804,2)</f>
        <v>0</v>
      </c>
      <c r="K804" s="140"/>
      <c r="L804" s="31"/>
      <c r="M804" s="141" t="s">
        <v>1</v>
      </c>
      <c r="N804" s="142" t="s">
        <v>41</v>
      </c>
      <c r="P804" s="143">
        <f>O804*H804</f>
        <v>0</v>
      </c>
      <c r="Q804" s="143">
        <v>1.8000000000000001E-4</v>
      </c>
      <c r="R804" s="143">
        <f>Q804*H804</f>
        <v>4.5057600000000003E-2</v>
      </c>
      <c r="S804" s="143">
        <v>0</v>
      </c>
      <c r="T804" s="144">
        <f>S804*H804</f>
        <v>0</v>
      </c>
      <c r="AR804" s="145" t="s">
        <v>237</v>
      </c>
      <c r="AT804" s="145" t="s">
        <v>161</v>
      </c>
      <c r="AU804" s="145" t="s">
        <v>86</v>
      </c>
      <c r="AY804" s="16" t="s">
        <v>159</v>
      </c>
      <c r="BE804" s="146">
        <f>IF(N804="základní",J804,0)</f>
        <v>0</v>
      </c>
      <c r="BF804" s="146">
        <f>IF(N804="snížená",J804,0)</f>
        <v>0</v>
      </c>
      <c r="BG804" s="146">
        <f>IF(N804="zákl. přenesená",J804,0)</f>
        <v>0</v>
      </c>
      <c r="BH804" s="146">
        <f>IF(N804="sníž. přenesená",J804,0)</f>
        <v>0</v>
      </c>
      <c r="BI804" s="146">
        <f>IF(N804="nulová",J804,0)</f>
        <v>0</v>
      </c>
      <c r="BJ804" s="16" t="s">
        <v>84</v>
      </c>
      <c r="BK804" s="146">
        <f>ROUND(I804*H804,2)</f>
        <v>0</v>
      </c>
      <c r="BL804" s="16" t="s">
        <v>237</v>
      </c>
      <c r="BM804" s="145" t="s">
        <v>1489</v>
      </c>
    </row>
    <row r="805" spans="2:65" s="12" customFormat="1" ht="10.199999999999999">
      <c r="B805" s="147"/>
      <c r="D805" s="148" t="s">
        <v>167</v>
      </c>
      <c r="E805" s="149" t="s">
        <v>1</v>
      </c>
      <c r="F805" s="150" t="s">
        <v>1490</v>
      </c>
      <c r="H805" s="151">
        <v>245.12</v>
      </c>
      <c r="I805" s="152"/>
      <c r="L805" s="147"/>
      <c r="M805" s="153"/>
      <c r="T805" s="154"/>
      <c r="AT805" s="149" t="s">
        <v>167</v>
      </c>
      <c r="AU805" s="149" t="s">
        <v>86</v>
      </c>
      <c r="AV805" s="12" t="s">
        <v>86</v>
      </c>
      <c r="AW805" s="12" t="s">
        <v>32</v>
      </c>
      <c r="AX805" s="12" t="s">
        <v>76</v>
      </c>
      <c r="AY805" s="149" t="s">
        <v>159</v>
      </c>
    </row>
    <row r="806" spans="2:65" s="12" customFormat="1" ht="10.199999999999999">
      <c r="B806" s="147"/>
      <c r="D806" s="148" t="s">
        <v>167</v>
      </c>
      <c r="E806" s="149" t="s">
        <v>1</v>
      </c>
      <c r="F806" s="150" t="s">
        <v>1491</v>
      </c>
      <c r="H806" s="151">
        <v>5.2</v>
      </c>
      <c r="I806" s="152"/>
      <c r="L806" s="147"/>
      <c r="M806" s="153"/>
      <c r="T806" s="154"/>
      <c r="AT806" s="149" t="s">
        <v>167</v>
      </c>
      <c r="AU806" s="149" t="s">
        <v>86</v>
      </c>
      <c r="AV806" s="12" t="s">
        <v>86</v>
      </c>
      <c r="AW806" s="12" t="s">
        <v>32</v>
      </c>
      <c r="AX806" s="12" t="s">
        <v>76</v>
      </c>
      <c r="AY806" s="149" t="s">
        <v>159</v>
      </c>
    </row>
    <row r="807" spans="2:65" s="13" customFormat="1" ht="10.199999999999999">
      <c r="B807" s="155"/>
      <c r="D807" s="148" t="s">
        <v>167</v>
      </c>
      <c r="E807" s="156" t="s">
        <v>1</v>
      </c>
      <c r="F807" s="157" t="s">
        <v>236</v>
      </c>
      <c r="H807" s="158">
        <v>250.32</v>
      </c>
      <c r="I807" s="159"/>
      <c r="L807" s="155"/>
      <c r="M807" s="160"/>
      <c r="T807" s="161"/>
      <c r="AT807" s="156" t="s">
        <v>167</v>
      </c>
      <c r="AU807" s="156" t="s">
        <v>86</v>
      </c>
      <c r="AV807" s="13" t="s">
        <v>165</v>
      </c>
      <c r="AW807" s="13" t="s">
        <v>32</v>
      </c>
      <c r="AX807" s="13" t="s">
        <v>84</v>
      </c>
      <c r="AY807" s="156" t="s">
        <v>159</v>
      </c>
    </row>
    <row r="808" spans="2:65" s="1" customFormat="1" ht="14.4" customHeight="1">
      <c r="B808" s="132"/>
      <c r="C808" s="162" t="s">
        <v>1492</v>
      </c>
      <c r="D808" s="162" t="s">
        <v>261</v>
      </c>
      <c r="E808" s="163" t="s">
        <v>1493</v>
      </c>
      <c r="F808" s="164" t="s">
        <v>1494</v>
      </c>
      <c r="G808" s="165" t="s">
        <v>176</v>
      </c>
      <c r="H808" s="166">
        <v>262.83600000000001</v>
      </c>
      <c r="I808" s="167"/>
      <c r="J808" s="168">
        <f>ROUND(I808*H808,2)</f>
        <v>0</v>
      </c>
      <c r="K808" s="169"/>
      <c r="L808" s="170"/>
      <c r="M808" s="171" t="s">
        <v>1</v>
      </c>
      <c r="N808" s="172" t="s">
        <v>41</v>
      </c>
      <c r="P808" s="143">
        <f>O808*H808</f>
        <v>0</v>
      </c>
      <c r="Q808" s="143">
        <v>8.0000000000000007E-5</v>
      </c>
      <c r="R808" s="143">
        <f>Q808*H808</f>
        <v>2.1026880000000001E-2</v>
      </c>
      <c r="S808" s="143">
        <v>0</v>
      </c>
      <c r="T808" s="144">
        <f>S808*H808</f>
        <v>0</v>
      </c>
      <c r="AR808" s="145" t="s">
        <v>324</v>
      </c>
      <c r="AT808" s="145" t="s">
        <v>261</v>
      </c>
      <c r="AU808" s="145" t="s">
        <v>86</v>
      </c>
      <c r="AY808" s="16" t="s">
        <v>159</v>
      </c>
      <c r="BE808" s="146">
        <f>IF(N808="základní",J808,0)</f>
        <v>0</v>
      </c>
      <c r="BF808" s="146">
        <f>IF(N808="snížená",J808,0)</f>
        <v>0</v>
      </c>
      <c r="BG808" s="146">
        <f>IF(N808="zákl. přenesená",J808,0)</f>
        <v>0</v>
      </c>
      <c r="BH808" s="146">
        <f>IF(N808="sníž. přenesená",J808,0)</f>
        <v>0</v>
      </c>
      <c r="BI808" s="146">
        <f>IF(N808="nulová",J808,0)</f>
        <v>0</v>
      </c>
      <c r="BJ808" s="16" t="s">
        <v>84</v>
      </c>
      <c r="BK808" s="146">
        <f>ROUND(I808*H808,2)</f>
        <v>0</v>
      </c>
      <c r="BL808" s="16" t="s">
        <v>237</v>
      </c>
      <c r="BM808" s="145" t="s">
        <v>1495</v>
      </c>
    </row>
    <row r="809" spans="2:65" s="12" customFormat="1" ht="10.199999999999999">
      <c r="B809" s="147"/>
      <c r="D809" s="148" t="s">
        <v>167</v>
      </c>
      <c r="F809" s="150" t="s">
        <v>1496</v>
      </c>
      <c r="H809" s="151">
        <v>262.83600000000001</v>
      </c>
      <c r="I809" s="152"/>
      <c r="L809" s="147"/>
      <c r="M809" s="153"/>
      <c r="T809" s="154"/>
      <c r="AT809" s="149" t="s">
        <v>167</v>
      </c>
      <c r="AU809" s="149" t="s">
        <v>86</v>
      </c>
      <c r="AV809" s="12" t="s">
        <v>86</v>
      </c>
      <c r="AW809" s="12" t="s">
        <v>3</v>
      </c>
      <c r="AX809" s="12" t="s">
        <v>84</v>
      </c>
      <c r="AY809" s="149" t="s">
        <v>159</v>
      </c>
    </row>
    <row r="810" spans="2:65" s="1" customFormat="1" ht="14.4" customHeight="1">
      <c r="B810" s="132"/>
      <c r="C810" s="133" t="s">
        <v>1497</v>
      </c>
      <c r="D810" s="133" t="s">
        <v>161</v>
      </c>
      <c r="E810" s="134" t="s">
        <v>1498</v>
      </c>
      <c r="F810" s="135" t="s">
        <v>1499</v>
      </c>
      <c r="G810" s="136" t="s">
        <v>176</v>
      </c>
      <c r="H810" s="137">
        <v>2.2000000000000002</v>
      </c>
      <c r="I810" s="138"/>
      <c r="J810" s="139">
        <f>ROUND(I810*H810,2)</f>
        <v>0</v>
      </c>
      <c r="K810" s="140"/>
      <c r="L810" s="31"/>
      <c r="M810" s="141" t="s">
        <v>1</v>
      </c>
      <c r="N810" s="142" t="s">
        <v>41</v>
      </c>
      <c r="P810" s="143">
        <f>O810*H810</f>
        <v>0</v>
      </c>
      <c r="Q810" s="143">
        <v>3.0000000000000001E-5</v>
      </c>
      <c r="R810" s="143">
        <f>Q810*H810</f>
        <v>6.6000000000000005E-5</v>
      </c>
      <c r="S810" s="143">
        <v>0</v>
      </c>
      <c r="T810" s="144">
        <f>S810*H810</f>
        <v>0</v>
      </c>
      <c r="AR810" s="145" t="s">
        <v>237</v>
      </c>
      <c r="AT810" s="145" t="s">
        <v>161</v>
      </c>
      <c r="AU810" s="145" t="s">
        <v>86</v>
      </c>
      <c r="AY810" s="16" t="s">
        <v>159</v>
      </c>
      <c r="BE810" s="146">
        <f>IF(N810="základní",J810,0)</f>
        <v>0</v>
      </c>
      <c r="BF810" s="146">
        <f>IF(N810="snížená",J810,0)</f>
        <v>0</v>
      </c>
      <c r="BG810" s="146">
        <f>IF(N810="zákl. přenesená",J810,0)</f>
        <v>0</v>
      </c>
      <c r="BH810" s="146">
        <f>IF(N810="sníž. přenesená",J810,0)</f>
        <v>0</v>
      </c>
      <c r="BI810" s="146">
        <f>IF(N810="nulová",J810,0)</f>
        <v>0</v>
      </c>
      <c r="BJ810" s="16" t="s">
        <v>84</v>
      </c>
      <c r="BK810" s="146">
        <f>ROUND(I810*H810,2)</f>
        <v>0</v>
      </c>
      <c r="BL810" s="16" t="s">
        <v>237</v>
      </c>
      <c r="BM810" s="145" t="s">
        <v>1500</v>
      </c>
    </row>
    <row r="811" spans="2:65" s="12" customFormat="1" ht="10.199999999999999">
      <c r="B811" s="147"/>
      <c r="D811" s="148" t="s">
        <v>167</v>
      </c>
      <c r="E811" s="149" t="s">
        <v>1</v>
      </c>
      <c r="F811" s="150" t="s">
        <v>1501</v>
      </c>
      <c r="H811" s="151">
        <v>2.2000000000000002</v>
      </c>
      <c r="I811" s="152"/>
      <c r="L811" s="147"/>
      <c r="M811" s="153"/>
      <c r="T811" s="154"/>
      <c r="AT811" s="149" t="s">
        <v>167</v>
      </c>
      <c r="AU811" s="149" t="s">
        <v>86</v>
      </c>
      <c r="AV811" s="12" t="s">
        <v>86</v>
      </c>
      <c r="AW811" s="12" t="s">
        <v>32</v>
      </c>
      <c r="AX811" s="12" t="s">
        <v>84</v>
      </c>
      <c r="AY811" s="149" t="s">
        <v>159</v>
      </c>
    </row>
    <row r="812" spans="2:65" s="1" customFormat="1" ht="14.4" customHeight="1">
      <c r="B812" s="132"/>
      <c r="C812" s="133" t="s">
        <v>1502</v>
      </c>
      <c r="D812" s="133" t="s">
        <v>161</v>
      </c>
      <c r="E812" s="134" t="s">
        <v>1503</v>
      </c>
      <c r="F812" s="135" t="s">
        <v>1504</v>
      </c>
      <c r="G812" s="136" t="s">
        <v>1013</v>
      </c>
      <c r="H812" s="179"/>
      <c r="I812" s="138"/>
      <c r="J812" s="139">
        <f>ROUND(I812*H812,2)</f>
        <v>0</v>
      </c>
      <c r="K812" s="140"/>
      <c r="L812" s="31"/>
      <c r="M812" s="141" t="s">
        <v>1</v>
      </c>
      <c r="N812" s="142" t="s">
        <v>41</v>
      </c>
      <c r="P812" s="143">
        <f>O812*H812</f>
        <v>0</v>
      </c>
      <c r="Q812" s="143">
        <v>0</v>
      </c>
      <c r="R812" s="143">
        <f>Q812*H812</f>
        <v>0</v>
      </c>
      <c r="S812" s="143">
        <v>0</v>
      </c>
      <c r="T812" s="144">
        <f>S812*H812</f>
        <v>0</v>
      </c>
      <c r="AR812" s="145" t="s">
        <v>237</v>
      </c>
      <c r="AT812" s="145" t="s">
        <v>161</v>
      </c>
      <c r="AU812" s="145" t="s">
        <v>86</v>
      </c>
      <c r="AY812" s="16" t="s">
        <v>159</v>
      </c>
      <c r="BE812" s="146">
        <f>IF(N812="základní",J812,0)</f>
        <v>0</v>
      </c>
      <c r="BF812" s="146">
        <f>IF(N812="snížená",J812,0)</f>
        <v>0</v>
      </c>
      <c r="BG812" s="146">
        <f>IF(N812="zákl. přenesená",J812,0)</f>
        <v>0</v>
      </c>
      <c r="BH812" s="146">
        <f>IF(N812="sníž. přenesená",J812,0)</f>
        <v>0</v>
      </c>
      <c r="BI812" s="146">
        <f>IF(N812="nulová",J812,0)</f>
        <v>0</v>
      </c>
      <c r="BJ812" s="16" t="s">
        <v>84</v>
      </c>
      <c r="BK812" s="146">
        <f>ROUND(I812*H812,2)</f>
        <v>0</v>
      </c>
      <c r="BL812" s="16" t="s">
        <v>237</v>
      </c>
      <c r="BM812" s="145" t="s">
        <v>1505</v>
      </c>
    </row>
    <row r="813" spans="2:65" s="11" customFormat="1" ht="22.8" customHeight="1">
      <c r="B813" s="120"/>
      <c r="D813" s="121" t="s">
        <v>75</v>
      </c>
      <c r="E813" s="130" t="s">
        <v>1506</v>
      </c>
      <c r="F813" s="130" t="s">
        <v>1507</v>
      </c>
      <c r="I813" s="123"/>
      <c r="J813" s="131">
        <f>BK813</f>
        <v>0</v>
      </c>
      <c r="L813" s="120"/>
      <c r="M813" s="125"/>
      <c r="P813" s="126">
        <f>SUM(P814:P826)</f>
        <v>0</v>
      </c>
      <c r="R813" s="126">
        <f>SUM(R814:R826)</f>
        <v>3.1436400000000003E-2</v>
      </c>
      <c r="T813" s="127">
        <f>SUM(T814:T826)</f>
        <v>0</v>
      </c>
      <c r="AR813" s="121" t="s">
        <v>86</v>
      </c>
      <c r="AT813" s="128" t="s">
        <v>75</v>
      </c>
      <c r="AU813" s="128" t="s">
        <v>84</v>
      </c>
      <c r="AY813" s="121" t="s">
        <v>159</v>
      </c>
      <c r="BK813" s="129">
        <f>SUM(BK814:BK826)</f>
        <v>0</v>
      </c>
    </row>
    <row r="814" spans="2:65" s="1" customFormat="1" ht="14.4" customHeight="1">
      <c r="B814" s="132"/>
      <c r="C814" s="133" t="s">
        <v>1508</v>
      </c>
      <c r="D814" s="133" t="s">
        <v>161</v>
      </c>
      <c r="E814" s="134" t="s">
        <v>1509</v>
      </c>
      <c r="F814" s="135" t="s">
        <v>1510</v>
      </c>
      <c r="G814" s="136" t="s">
        <v>164</v>
      </c>
      <c r="H814" s="137">
        <v>68.34</v>
      </c>
      <c r="I814" s="138"/>
      <c r="J814" s="139">
        <f>ROUND(I814*H814,2)</f>
        <v>0</v>
      </c>
      <c r="K814" s="140"/>
      <c r="L814" s="31"/>
      <c r="M814" s="141" t="s">
        <v>1</v>
      </c>
      <c r="N814" s="142" t="s">
        <v>41</v>
      </c>
      <c r="P814" s="143">
        <f>O814*H814</f>
        <v>0</v>
      </c>
      <c r="Q814" s="143">
        <v>8.0000000000000007E-5</v>
      </c>
      <c r="R814" s="143">
        <f>Q814*H814</f>
        <v>5.4672000000000011E-3</v>
      </c>
      <c r="S814" s="143">
        <v>0</v>
      </c>
      <c r="T814" s="144">
        <f>S814*H814</f>
        <v>0</v>
      </c>
      <c r="AR814" s="145" t="s">
        <v>237</v>
      </c>
      <c r="AT814" s="145" t="s">
        <v>161</v>
      </c>
      <c r="AU814" s="145" t="s">
        <v>86</v>
      </c>
      <c r="AY814" s="16" t="s">
        <v>159</v>
      </c>
      <c r="BE814" s="146">
        <f>IF(N814="základní",J814,0)</f>
        <v>0</v>
      </c>
      <c r="BF814" s="146">
        <f>IF(N814="snížená",J814,0)</f>
        <v>0</v>
      </c>
      <c r="BG814" s="146">
        <f>IF(N814="zákl. přenesená",J814,0)</f>
        <v>0</v>
      </c>
      <c r="BH814" s="146">
        <f>IF(N814="sníž. přenesená",J814,0)</f>
        <v>0</v>
      </c>
      <c r="BI814" s="146">
        <f>IF(N814="nulová",J814,0)</f>
        <v>0</v>
      </c>
      <c r="BJ814" s="16" t="s">
        <v>84</v>
      </c>
      <c r="BK814" s="146">
        <f>ROUND(I814*H814,2)</f>
        <v>0</v>
      </c>
      <c r="BL814" s="16" t="s">
        <v>237</v>
      </c>
      <c r="BM814" s="145" t="s">
        <v>1511</v>
      </c>
    </row>
    <row r="815" spans="2:65" s="12" customFormat="1" ht="10.199999999999999">
      <c r="B815" s="147"/>
      <c r="D815" s="148" t="s">
        <v>167</v>
      </c>
      <c r="E815" s="149" t="s">
        <v>1</v>
      </c>
      <c r="F815" s="150" t="s">
        <v>1512</v>
      </c>
      <c r="H815" s="151">
        <v>68.34</v>
      </c>
      <c r="I815" s="152"/>
      <c r="L815" s="147"/>
      <c r="M815" s="153"/>
      <c r="T815" s="154"/>
      <c r="AT815" s="149" t="s">
        <v>167</v>
      </c>
      <c r="AU815" s="149" t="s">
        <v>86</v>
      </c>
      <c r="AV815" s="12" t="s">
        <v>86</v>
      </c>
      <c r="AW815" s="12" t="s">
        <v>32</v>
      </c>
      <c r="AX815" s="12" t="s">
        <v>84</v>
      </c>
      <c r="AY815" s="149" t="s">
        <v>159</v>
      </c>
    </row>
    <row r="816" spans="2:65" s="1" customFormat="1" ht="14.4" customHeight="1">
      <c r="B816" s="132"/>
      <c r="C816" s="133" t="s">
        <v>1513</v>
      </c>
      <c r="D816" s="133" t="s">
        <v>161</v>
      </c>
      <c r="E816" s="134" t="s">
        <v>1514</v>
      </c>
      <c r="F816" s="135" t="s">
        <v>1515</v>
      </c>
      <c r="G816" s="136" t="s">
        <v>164</v>
      </c>
      <c r="H816" s="137">
        <v>68.34</v>
      </c>
      <c r="I816" s="138"/>
      <c r="J816" s="139">
        <f>ROUND(I816*H816,2)</f>
        <v>0</v>
      </c>
      <c r="K816" s="140"/>
      <c r="L816" s="31"/>
      <c r="M816" s="141" t="s">
        <v>1</v>
      </c>
      <c r="N816" s="142" t="s">
        <v>41</v>
      </c>
      <c r="P816" s="143">
        <f>O816*H816</f>
        <v>0</v>
      </c>
      <c r="Q816" s="143">
        <v>1.3999999999999999E-4</v>
      </c>
      <c r="R816" s="143">
        <f>Q816*H816</f>
        <v>9.567599999999999E-3</v>
      </c>
      <c r="S816" s="143">
        <v>0</v>
      </c>
      <c r="T816" s="144">
        <f>S816*H816</f>
        <v>0</v>
      </c>
      <c r="AR816" s="145" t="s">
        <v>237</v>
      </c>
      <c r="AT816" s="145" t="s">
        <v>161</v>
      </c>
      <c r="AU816" s="145" t="s">
        <v>86</v>
      </c>
      <c r="AY816" s="16" t="s">
        <v>159</v>
      </c>
      <c r="BE816" s="146">
        <f>IF(N816="základní",J816,0)</f>
        <v>0</v>
      </c>
      <c r="BF816" s="146">
        <f>IF(N816="snížená",J816,0)</f>
        <v>0</v>
      </c>
      <c r="BG816" s="146">
        <f>IF(N816="zákl. přenesená",J816,0)</f>
        <v>0</v>
      </c>
      <c r="BH816" s="146">
        <f>IF(N816="sníž. přenesená",J816,0)</f>
        <v>0</v>
      </c>
      <c r="BI816" s="146">
        <f>IF(N816="nulová",J816,0)</f>
        <v>0</v>
      </c>
      <c r="BJ816" s="16" t="s">
        <v>84</v>
      </c>
      <c r="BK816" s="146">
        <f>ROUND(I816*H816,2)</f>
        <v>0</v>
      </c>
      <c r="BL816" s="16" t="s">
        <v>237</v>
      </c>
      <c r="BM816" s="145" t="s">
        <v>1516</v>
      </c>
    </row>
    <row r="817" spans="2:65" s="12" customFormat="1" ht="10.199999999999999">
      <c r="B817" s="147"/>
      <c r="D817" s="148" t="s">
        <v>167</v>
      </c>
      <c r="E817" s="149" t="s">
        <v>1</v>
      </c>
      <c r="F817" s="150" t="s">
        <v>1517</v>
      </c>
      <c r="H817" s="151">
        <v>68.34</v>
      </c>
      <c r="I817" s="152"/>
      <c r="L817" s="147"/>
      <c r="M817" s="153"/>
      <c r="T817" s="154"/>
      <c r="AT817" s="149" t="s">
        <v>167</v>
      </c>
      <c r="AU817" s="149" t="s">
        <v>86</v>
      </c>
      <c r="AV817" s="12" t="s">
        <v>86</v>
      </c>
      <c r="AW817" s="12" t="s">
        <v>32</v>
      </c>
      <c r="AX817" s="12" t="s">
        <v>84</v>
      </c>
      <c r="AY817" s="149" t="s">
        <v>159</v>
      </c>
    </row>
    <row r="818" spans="2:65" s="1" customFormat="1" ht="14.4" customHeight="1">
      <c r="B818" s="132"/>
      <c r="C818" s="133" t="s">
        <v>1518</v>
      </c>
      <c r="D818" s="133" t="s">
        <v>161</v>
      </c>
      <c r="E818" s="134" t="s">
        <v>1519</v>
      </c>
      <c r="F818" s="135" t="s">
        <v>1520</v>
      </c>
      <c r="G818" s="136" t="s">
        <v>164</v>
      </c>
      <c r="H818" s="137">
        <v>136.68</v>
      </c>
      <c r="I818" s="138"/>
      <c r="J818" s="139">
        <f>ROUND(I818*H818,2)</f>
        <v>0</v>
      </c>
      <c r="K818" s="140"/>
      <c r="L818" s="31"/>
      <c r="M818" s="141" t="s">
        <v>1</v>
      </c>
      <c r="N818" s="142" t="s">
        <v>41</v>
      </c>
      <c r="P818" s="143">
        <f>O818*H818</f>
        <v>0</v>
      </c>
      <c r="Q818" s="143">
        <v>1.2E-4</v>
      </c>
      <c r="R818" s="143">
        <f>Q818*H818</f>
        <v>1.6401600000000002E-2</v>
      </c>
      <c r="S818" s="143">
        <v>0</v>
      </c>
      <c r="T818" s="144">
        <f>S818*H818</f>
        <v>0</v>
      </c>
      <c r="AR818" s="145" t="s">
        <v>237</v>
      </c>
      <c r="AT818" s="145" t="s">
        <v>161</v>
      </c>
      <c r="AU818" s="145" t="s">
        <v>86</v>
      </c>
      <c r="AY818" s="16" t="s">
        <v>159</v>
      </c>
      <c r="BE818" s="146">
        <f>IF(N818="základní",J818,0)</f>
        <v>0</v>
      </c>
      <c r="BF818" s="146">
        <f>IF(N818="snížená",J818,0)</f>
        <v>0</v>
      </c>
      <c r="BG818" s="146">
        <f>IF(N818="zákl. přenesená",J818,0)</f>
        <v>0</v>
      </c>
      <c r="BH818" s="146">
        <f>IF(N818="sníž. přenesená",J818,0)</f>
        <v>0</v>
      </c>
      <c r="BI818" s="146">
        <f>IF(N818="nulová",J818,0)</f>
        <v>0</v>
      </c>
      <c r="BJ818" s="16" t="s">
        <v>84</v>
      </c>
      <c r="BK818" s="146">
        <f>ROUND(I818*H818,2)</f>
        <v>0</v>
      </c>
      <c r="BL818" s="16" t="s">
        <v>237</v>
      </c>
      <c r="BM818" s="145" t="s">
        <v>1521</v>
      </c>
    </row>
    <row r="819" spans="2:65" s="12" customFormat="1" ht="10.199999999999999">
      <c r="B819" s="147"/>
      <c r="D819" s="148" t="s">
        <v>167</v>
      </c>
      <c r="E819" s="149" t="s">
        <v>1</v>
      </c>
      <c r="F819" s="150" t="s">
        <v>1522</v>
      </c>
      <c r="H819" s="151">
        <v>136.68</v>
      </c>
      <c r="I819" s="152"/>
      <c r="L819" s="147"/>
      <c r="M819" s="153"/>
      <c r="T819" s="154"/>
      <c r="AT819" s="149" t="s">
        <v>167</v>
      </c>
      <c r="AU819" s="149" t="s">
        <v>86</v>
      </c>
      <c r="AV819" s="12" t="s">
        <v>86</v>
      </c>
      <c r="AW819" s="12" t="s">
        <v>32</v>
      </c>
      <c r="AX819" s="12" t="s">
        <v>84</v>
      </c>
      <c r="AY819" s="149" t="s">
        <v>159</v>
      </c>
    </row>
    <row r="820" spans="2:65" s="1" customFormat="1" ht="14.4" customHeight="1">
      <c r="B820" s="132"/>
      <c r="C820" s="133" t="s">
        <v>1523</v>
      </c>
      <c r="D820" s="133" t="s">
        <v>161</v>
      </c>
      <c r="E820" s="134" t="s">
        <v>1524</v>
      </c>
      <c r="F820" s="135" t="s">
        <v>1525</v>
      </c>
      <c r="G820" s="136" t="s">
        <v>164</v>
      </c>
      <c r="H820" s="137">
        <v>115.47499999999999</v>
      </c>
      <c r="I820" s="138"/>
      <c r="J820" s="139">
        <f>ROUND(I820*H820,2)</f>
        <v>0</v>
      </c>
      <c r="K820" s="140"/>
      <c r="L820" s="31"/>
      <c r="M820" s="141" t="s">
        <v>1</v>
      </c>
      <c r="N820" s="142" t="s">
        <v>41</v>
      </c>
      <c r="P820" s="143">
        <f>O820*H820</f>
        <v>0</v>
      </c>
      <c r="Q820" s="143">
        <v>0</v>
      </c>
      <c r="R820" s="143">
        <f>Q820*H820</f>
        <v>0</v>
      </c>
      <c r="S820" s="143">
        <v>0</v>
      </c>
      <c r="T820" s="144">
        <f>S820*H820</f>
        <v>0</v>
      </c>
      <c r="AR820" s="145" t="s">
        <v>237</v>
      </c>
      <c r="AT820" s="145" t="s">
        <v>161</v>
      </c>
      <c r="AU820" s="145" t="s">
        <v>86</v>
      </c>
      <c r="AY820" s="16" t="s">
        <v>159</v>
      </c>
      <c r="BE820" s="146">
        <f>IF(N820="základní",J820,0)</f>
        <v>0</v>
      </c>
      <c r="BF820" s="146">
        <f>IF(N820="snížená",J820,0)</f>
        <v>0</v>
      </c>
      <c r="BG820" s="146">
        <f>IF(N820="zákl. přenesená",J820,0)</f>
        <v>0</v>
      </c>
      <c r="BH820" s="146">
        <f>IF(N820="sníž. přenesená",J820,0)</f>
        <v>0</v>
      </c>
      <c r="BI820" s="146">
        <f>IF(N820="nulová",J820,0)</f>
        <v>0</v>
      </c>
      <c r="BJ820" s="16" t="s">
        <v>84</v>
      </c>
      <c r="BK820" s="146">
        <f>ROUND(I820*H820,2)</f>
        <v>0</v>
      </c>
      <c r="BL820" s="16" t="s">
        <v>237</v>
      </c>
      <c r="BM820" s="145" t="s">
        <v>1526</v>
      </c>
    </row>
    <row r="821" spans="2:65" s="12" customFormat="1" ht="10.199999999999999">
      <c r="B821" s="147"/>
      <c r="D821" s="148" t="s">
        <v>167</v>
      </c>
      <c r="E821" s="149" t="s">
        <v>1</v>
      </c>
      <c r="F821" s="150" t="s">
        <v>1527</v>
      </c>
      <c r="H821" s="151">
        <v>6.24</v>
      </c>
      <c r="I821" s="152"/>
      <c r="L821" s="147"/>
      <c r="M821" s="153"/>
      <c r="T821" s="154"/>
      <c r="AT821" s="149" t="s">
        <v>167</v>
      </c>
      <c r="AU821" s="149" t="s">
        <v>86</v>
      </c>
      <c r="AV821" s="12" t="s">
        <v>86</v>
      </c>
      <c r="AW821" s="12" t="s">
        <v>32</v>
      </c>
      <c r="AX821" s="12" t="s">
        <v>76</v>
      </c>
      <c r="AY821" s="149" t="s">
        <v>159</v>
      </c>
    </row>
    <row r="822" spans="2:65" s="12" customFormat="1" ht="10.199999999999999">
      <c r="B822" s="147"/>
      <c r="D822" s="148" t="s">
        <v>167</v>
      </c>
      <c r="E822" s="149" t="s">
        <v>1</v>
      </c>
      <c r="F822" s="150" t="s">
        <v>1528</v>
      </c>
      <c r="H822" s="151">
        <v>112.535</v>
      </c>
      <c r="I822" s="152"/>
      <c r="L822" s="147"/>
      <c r="M822" s="153"/>
      <c r="T822" s="154"/>
      <c r="AT822" s="149" t="s">
        <v>167</v>
      </c>
      <c r="AU822" s="149" t="s">
        <v>86</v>
      </c>
      <c r="AV822" s="12" t="s">
        <v>86</v>
      </c>
      <c r="AW822" s="12" t="s">
        <v>32</v>
      </c>
      <c r="AX822" s="12" t="s">
        <v>76</v>
      </c>
      <c r="AY822" s="149" t="s">
        <v>159</v>
      </c>
    </row>
    <row r="823" spans="2:65" s="12" customFormat="1" ht="10.199999999999999">
      <c r="B823" s="147"/>
      <c r="D823" s="148" t="s">
        <v>167</v>
      </c>
      <c r="E823" s="149" t="s">
        <v>1</v>
      </c>
      <c r="F823" s="150" t="s">
        <v>1529</v>
      </c>
      <c r="H823" s="151">
        <v>-13.8</v>
      </c>
      <c r="I823" s="152"/>
      <c r="L823" s="147"/>
      <c r="M823" s="153"/>
      <c r="T823" s="154"/>
      <c r="AT823" s="149" t="s">
        <v>167</v>
      </c>
      <c r="AU823" s="149" t="s">
        <v>86</v>
      </c>
      <c r="AV823" s="12" t="s">
        <v>86</v>
      </c>
      <c r="AW823" s="12" t="s">
        <v>32</v>
      </c>
      <c r="AX823" s="12" t="s">
        <v>76</v>
      </c>
      <c r="AY823" s="149" t="s">
        <v>159</v>
      </c>
    </row>
    <row r="824" spans="2:65" s="12" customFormat="1" ht="10.199999999999999">
      <c r="B824" s="147"/>
      <c r="D824" s="148" t="s">
        <v>167</v>
      </c>
      <c r="E824" s="149" t="s">
        <v>1</v>
      </c>
      <c r="F824" s="150" t="s">
        <v>1530</v>
      </c>
      <c r="H824" s="151">
        <v>10.5</v>
      </c>
      <c r="I824" s="152"/>
      <c r="L824" s="147"/>
      <c r="M824" s="153"/>
      <c r="T824" s="154"/>
      <c r="AT824" s="149" t="s">
        <v>167</v>
      </c>
      <c r="AU824" s="149" t="s">
        <v>86</v>
      </c>
      <c r="AV824" s="12" t="s">
        <v>86</v>
      </c>
      <c r="AW824" s="12" t="s">
        <v>32</v>
      </c>
      <c r="AX824" s="12" t="s">
        <v>76</v>
      </c>
      <c r="AY824" s="149" t="s">
        <v>159</v>
      </c>
    </row>
    <row r="825" spans="2:65" s="13" customFormat="1" ht="10.199999999999999">
      <c r="B825" s="155"/>
      <c r="D825" s="148" t="s">
        <v>167</v>
      </c>
      <c r="E825" s="156" t="s">
        <v>1</v>
      </c>
      <c r="F825" s="157" t="s">
        <v>236</v>
      </c>
      <c r="H825" s="158">
        <v>115.47499999999999</v>
      </c>
      <c r="I825" s="159"/>
      <c r="L825" s="155"/>
      <c r="M825" s="160"/>
      <c r="T825" s="161"/>
      <c r="AT825" s="156" t="s">
        <v>167</v>
      </c>
      <c r="AU825" s="156" t="s">
        <v>86</v>
      </c>
      <c r="AV825" s="13" t="s">
        <v>165</v>
      </c>
      <c r="AW825" s="13" t="s">
        <v>32</v>
      </c>
      <c r="AX825" s="13" t="s">
        <v>84</v>
      </c>
      <c r="AY825" s="156" t="s">
        <v>159</v>
      </c>
    </row>
    <row r="826" spans="2:65" s="1" customFormat="1" ht="14.4" customHeight="1">
      <c r="B826" s="132"/>
      <c r="C826" s="133" t="s">
        <v>1531</v>
      </c>
      <c r="D826" s="133" t="s">
        <v>161</v>
      </c>
      <c r="E826" s="134" t="s">
        <v>1532</v>
      </c>
      <c r="F826" s="135" t="s">
        <v>1533</v>
      </c>
      <c r="G826" s="136" t="s">
        <v>289</v>
      </c>
      <c r="H826" s="137">
        <v>1</v>
      </c>
      <c r="I826" s="138"/>
      <c r="J826" s="139">
        <f>ROUND(I826*H826,2)</f>
        <v>0</v>
      </c>
      <c r="K826" s="140"/>
      <c r="L826" s="31"/>
      <c r="M826" s="141" t="s">
        <v>1</v>
      </c>
      <c r="N826" s="142" t="s">
        <v>41</v>
      </c>
      <c r="P826" s="143">
        <f>O826*H826</f>
        <v>0</v>
      </c>
      <c r="Q826" s="143">
        <v>0</v>
      </c>
      <c r="R826" s="143">
        <f>Q826*H826</f>
        <v>0</v>
      </c>
      <c r="S826" s="143">
        <v>0</v>
      </c>
      <c r="T826" s="144">
        <f>S826*H826</f>
        <v>0</v>
      </c>
      <c r="AR826" s="145" t="s">
        <v>237</v>
      </c>
      <c r="AT826" s="145" t="s">
        <v>161</v>
      </c>
      <c r="AU826" s="145" t="s">
        <v>86</v>
      </c>
      <c r="AY826" s="16" t="s">
        <v>159</v>
      </c>
      <c r="BE826" s="146">
        <f>IF(N826="základní",J826,0)</f>
        <v>0</v>
      </c>
      <c r="BF826" s="146">
        <f>IF(N826="snížená",J826,0)</f>
        <v>0</v>
      </c>
      <c r="BG826" s="146">
        <f>IF(N826="zákl. přenesená",J826,0)</f>
        <v>0</v>
      </c>
      <c r="BH826" s="146">
        <f>IF(N826="sníž. přenesená",J826,0)</f>
        <v>0</v>
      </c>
      <c r="BI826" s="146">
        <f>IF(N826="nulová",J826,0)</f>
        <v>0</v>
      </c>
      <c r="BJ826" s="16" t="s">
        <v>84</v>
      </c>
      <c r="BK826" s="146">
        <f>ROUND(I826*H826,2)</f>
        <v>0</v>
      </c>
      <c r="BL826" s="16" t="s">
        <v>237</v>
      </c>
      <c r="BM826" s="145" t="s">
        <v>1534</v>
      </c>
    </row>
    <row r="827" spans="2:65" s="11" customFormat="1" ht="22.8" customHeight="1">
      <c r="B827" s="120"/>
      <c r="D827" s="121" t="s">
        <v>75</v>
      </c>
      <c r="E827" s="130" t="s">
        <v>1535</v>
      </c>
      <c r="F827" s="130" t="s">
        <v>1536</v>
      </c>
      <c r="I827" s="123"/>
      <c r="J827" s="131">
        <f>BK827</f>
        <v>0</v>
      </c>
      <c r="L827" s="120"/>
      <c r="M827" s="125"/>
      <c r="P827" s="126">
        <f>SUM(P828:P901)</f>
        <v>0</v>
      </c>
      <c r="R827" s="126">
        <f>SUM(R828:R901)</f>
        <v>6.6082262799999993</v>
      </c>
      <c r="T827" s="127">
        <f>SUM(T828:T901)</f>
        <v>1.2789735099999999</v>
      </c>
      <c r="AR827" s="121" t="s">
        <v>86</v>
      </c>
      <c r="AT827" s="128" t="s">
        <v>75</v>
      </c>
      <c r="AU827" s="128" t="s">
        <v>84</v>
      </c>
      <c r="AY827" s="121" t="s">
        <v>159</v>
      </c>
      <c r="BK827" s="129">
        <f>SUM(BK828:BK901)</f>
        <v>0</v>
      </c>
    </row>
    <row r="828" spans="2:65" s="1" customFormat="1" ht="14.4" customHeight="1">
      <c r="B828" s="132"/>
      <c r="C828" s="133" t="s">
        <v>1537</v>
      </c>
      <c r="D828" s="133" t="s">
        <v>161</v>
      </c>
      <c r="E828" s="134" t="s">
        <v>1538</v>
      </c>
      <c r="F828" s="135" t="s">
        <v>1539</v>
      </c>
      <c r="G828" s="136" t="s">
        <v>164</v>
      </c>
      <c r="H828" s="137">
        <v>4125.7209999999995</v>
      </c>
      <c r="I828" s="138"/>
      <c r="J828" s="139">
        <f>ROUND(I828*H828,2)</f>
        <v>0</v>
      </c>
      <c r="K828" s="140"/>
      <c r="L828" s="31"/>
      <c r="M828" s="141" t="s">
        <v>1</v>
      </c>
      <c r="N828" s="142" t="s">
        <v>41</v>
      </c>
      <c r="P828" s="143">
        <f>O828*H828</f>
        <v>0</v>
      </c>
      <c r="Q828" s="143">
        <v>1E-3</v>
      </c>
      <c r="R828" s="143">
        <f>Q828*H828</f>
        <v>4.1257209999999995</v>
      </c>
      <c r="S828" s="143">
        <v>3.1E-4</v>
      </c>
      <c r="T828" s="144">
        <f>S828*H828</f>
        <v>1.2789735099999999</v>
      </c>
      <c r="AR828" s="145" t="s">
        <v>237</v>
      </c>
      <c r="AT828" s="145" t="s">
        <v>161</v>
      </c>
      <c r="AU828" s="145" t="s">
        <v>86</v>
      </c>
      <c r="AY828" s="16" t="s">
        <v>159</v>
      </c>
      <c r="BE828" s="146">
        <f>IF(N828="základní",J828,0)</f>
        <v>0</v>
      </c>
      <c r="BF828" s="146">
        <f>IF(N828="snížená",J828,0)</f>
        <v>0</v>
      </c>
      <c r="BG828" s="146">
        <f>IF(N828="zákl. přenesená",J828,0)</f>
        <v>0</v>
      </c>
      <c r="BH828" s="146">
        <f>IF(N828="sníž. přenesená",J828,0)</f>
        <v>0</v>
      </c>
      <c r="BI828" s="146">
        <f>IF(N828="nulová",J828,0)</f>
        <v>0</v>
      </c>
      <c r="BJ828" s="16" t="s">
        <v>84</v>
      </c>
      <c r="BK828" s="146">
        <f>ROUND(I828*H828,2)</f>
        <v>0</v>
      </c>
      <c r="BL828" s="16" t="s">
        <v>237</v>
      </c>
      <c r="BM828" s="145" t="s">
        <v>1540</v>
      </c>
    </row>
    <row r="829" spans="2:65" s="12" customFormat="1" ht="10.199999999999999">
      <c r="B829" s="147"/>
      <c r="D829" s="148" t="s">
        <v>167</v>
      </c>
      <c r="E829" s="149" t="s">
        <v>1</v>
      </c>
      <c r="F829" s="150" t="s">
        <v>1541</v>
      </c>
      <c r="H829" s="151">
        <v>21.21</v>
      </c>
      <c r="I829" s="152"/>
      <c r="L829" s="147"/>
      <c r="M829" s="153"/>
      <c r="T829" s="154"/>
      <c r="AT829" s="149" t="s">
        <v>167</v>
      </c>
      <c r="AU829" s="149" t="s">
        <v>86</v>
      </c>
      <c r="AV829" s="12" t="s">
        <v>86</v>
      </c>
      <c r="AW829" s="12" t="s">
        <v>32</v>
      </c>
      <c r="AX829" s="12" t="s">
        <v>76</v>
      </c>
      <c r="AY829" s="149" t="s">
        <v>159</v>
      </c>
    </row>
    <row r="830" spans="2:65" s="12" customFormat="1" ht="10.199999999999999">
      <c r="B830" s="147"/>
      <c r="D830" s="148" t="s">
        <v>167</v>
      </c>
      <c r="E830" s="149" t="s">
        <v>1</v>
      </c>
      <c r="F830" s="150" t="s">
        <v>1542</v>
      </c>
      <c r="H830" s="151">
        <v>67.98</v>
      </c>
      <c r="I830" s="152"/>
      <c r="L830" s="147"/>
      <c r="M830" s="153"/>
      <c r="T830" s="154"/>
      <c r="AT830" s="149" t="s">
        <v>167</v>
      </c>
      <c r="AU830" s="149" t="s">
        <v>86</v>
      </c>
      <c r="AV830" s="12" t="s">
        <v>86</v>
      </c>
      <c r="AW830" s="12" t="s">
        <v>32</v>
      </c>
      <c r="AX830" s="12" t="s">
        <v>76</v>
      </c>
      <c r="AY830" s="149" t="s">
        <v>159</v>
      </c>
    </row>
    <row r="831" spans="2:65" s="12" customFormat="1" ht="10.199999999999999">
      <c r="B831" s="147"/>
      <c r="D831" s="148" t="s">
        <v>167</v>
      </c>
      <c r="E831" s="149" t="s">
        <v>1</v>
      </c>
      <c r="F831" s="150" t="s">
        <v>1543</v>
      </c>
      <c r="H831" s="151">
        <v>889.8</v>
      </c>
      <c r="I831" s="152"/>
      <c r="L831" s="147"/>
      <c r="M831" s="153"/>
      <c r="T831" s="154"/>
      <c r="AT831" s="149" t="s">
        <v>167</v>
      </c>
      <c r="AU831" s="149" t="s">
        <v>86</v>
      </c>
      <c r="AV831" s="12" t="s">
        <v>86</v>
      </c>
      <c r="AW831" s="12" t="s">
        <v>32</v>
      </c>
      <c r="AX831" s="12" t="s">
        <v>76</v>
      </c>
      <c r="AY831" s="149" t="s">
        <v>159</v>
      </c>
    </row>
    <row r="832" spans="2:65" s="12" customFormat="1" ht="10.199999999999999">
      <c r="B832" s="147"/>
      <c r="D832" s="148" t="s">
        <v>167</v>
      </c>
      <c r="E832" s="149" t="s">
        <v>1</v>
      </c>
      <c r="F832" s="150" t="s">
        <v>1544</v>
      </c>
      <c r="H832" s="151">
        <v>1041.7349999999999</v>
      </c>
      <c r="I832" s="152"/>
      <c r="L832" s="147"/>
      <c r="M832" s="153"/>
      <c r="T832" s="154"/>
      <c r="AT832" s="149" t="s">
        <v>167</v>
      </c>
      <c r="AU832" s="149" t="s">
        <v>86</v>
      </c>
      <c r="AV832" s="12" t="s">
        <v>86</v>
      </c>
      <c r="AW832" s="12" t="s">
        <v>32</v>
      </c>
      <c r="AX832" s="12" t="s">
        <v>76</v>
      </c>
      <c r="AY832" s="149" t="s">
        <v>159</v>
      </c>
    </row>
    <row r="833" spans="2:65" s="12" customFormat="1" ht="10.199999999999999">
      <c r="B833" s="147"/>
      <c r="D833" s="148" t="s">
        <v>167</v>
      </c>
      <c r="E833" s="149" t="s">
        <v>1</v>
      </c>
      <c r="F833" s="150" t="s">
        <v>1545</v>
      </c>
      <c r="H833" s="151">
        <v>223.4</v>
      </c>
      <c r="I833" s="152"/>
      <c r="L833" s="147"/>
      <c r="M833" s="153"/>
      <c r="T833" s="154"/>
      <c r="AT833" s="149" t="s">
        <v>167</v>
      </c>
      <c r="AU833" s="149" t="s">
        <v>86</v>
      </c>
      <c r="AV833" s="12" t="s">
        <v>86</v>
      </c>
      <c r="AW833" s="12" t="s">
        <v>32</v>
      </c>
      <c r="AX833" s="12" t="s">
        <v>76</v>
      </c>
      <c r="AY833" s="149" t="s">
        <v>159</v>
      </c>
    </row>
    <row r="834" spans="2:65" s="12" customFormat="1" ht="10.199999999999999">
      <c r="B834" s="147"/>
      <c r="D834" s="148" t="s">
        <v>167</v>
      </c>
      <c r="E834" s="149" t="s">
        <v>1</v>
      </c>
      <c r="F834" s="150" t="s">
        <v>562</v>
      </c>
      <c r="H834" s="151">
        <v>274.41399999999999</v>
      </c>
      <c r="I834" s="152"/>
      <c r="L834" s="147"/>
      <c r="M834" s="153"/>
      <c r="T834" s="154"/>
      <c r="AT834" s="149" t="s">
        <v>167</v>
      </c>
      <c r="AU834" s="149" t="s">
        <v>86</v>
      </c>
      <c r="AV834" s="12" t="s">
        <v>86</v>
      </c>
      <c r="AW834" s="12" t="s">
        <v>32</v>
      </c>
      <c r="AX834" s="12" t="s">
        <v>76</v>
      </c>
      <c r="AY834" s="149" t="s">
        <v>159</v>
      </c>
    </row>
    <row r="835" spans="2:65" s="12" customFormat="1" ht="10.199999999999999">
      <c r="B835" s="147"/>
      <c r="D835" s="148" t="s">
        <v>167</v>
      </c>
      <c r="E835" s="149" t="s">
        <v>1</v>
      </c>
      <c r="F835" s="150" t="s">
        <v>1546</v>
      </c>
      <c r="H835" s="151">
        <v>391.2</v>
      </c>
      <c r="I835" s="152"/>
      <c r="L835" s="147"/>
      <c r="M835" s="153"/>
      <c r="T835" s="154"/>
      <c r="AT835" s="149" t="s">
        <v>167</v>
      </c>
      <c r="AU835" s="149" t="s">
        <v>86</v>
      </c>
      <c r="AV835" s="12" t="s">
        <v>86</v>
      </c>
      <c r="AW835" s="12" t="s">
        <v>32</v>
      </c>
      <c r="AX835" s="12" t="s">
        <v>76</v>
      </c>
      <c r="AY835" s="149" t="s">
        <v>159</v>
      </c>
    </row>
    <row r="836" spans="2:65" s="12" customFormat="1" ht="10.199999999999999">
      <c r="B836" s="147"/>
      <c r="D836" s="148" t="s">
        <v>167</v>
      </c>
      <c r="E836" s="149" t="s">
        <v>1</v>
      </c>
      <c r="F836" s="150" t="s">
        <v>918</v>
      </c>
      <c r="H836" s="151">
        <v>421.435</v>
      </c>
      <c r="I836" s="152"/>
      <c r="L836" s="147"/>
      <c r="M836" s="153"/>
      <c r="T836" s="154"/>
      <c r="AT836" s="149" t="s">
        <v>167</v>
      </c>
      <c r="AU836" s="149" t="s">
        <v>86</v>
      </c>
      <c r="AV836" s="12" t="s">
        <v>86</v>
      </c>
      <c r="AW836" s="12" t="s">
        <v>32</v>
      </c>
      <c r="AX836" s="12" t="s">
        <v>76</v>
      </c>
      <c r="AY836" s="149" t="s">
        <v>159</v>
      </c>
    </row>
    <row r="837" spans="2:65" s="12" customFormat="1" ht="10.199999999999999">
      <c r="B837" s="147"/>
      <c r="D837" s="148" t="s">
        <v>167</v>
      </c>
      <c r="E837" s="149" t="s">
        <v>1</v>
      </c>
      <c r="F837" s="150" t="s">
        <v>1547</v>
      </c>
      <c r="H837" s="151">
        <v>415.54</v>
      </c>
      <c r="I837" s="152"/>
      <c r="L837" s="147"/>
      <c r="M837" s="153"/>
      <c r="T837" s="154"/>
      <c r="AT837" s="149" t="s">
        <v>167</v>
      </c>
      <c r="AU837" s="149" t="s">
        <v>86</v>
      </c>
      <c r="AV837" s="12" t="s">
        <v>86</v>
      </c>
      <c r="AW837" s="12" t="s">
        <v>32</v>
      </c>
      <c r="AX837" s="12" t="s">
        <v>76</v>
      </c>
      <c r="AY837" s="149" t="s">
        <v>159</v>
      </c>
    </row>
    <row r="838" spans="2:65" s="12" customFormat="1" ht="10.199999999999999">
      <c r="B838" s="147"/>
      <c r="D838" s="148" t="s">
        <v>167</v>
      </c>
      <c r="E838" s="149" t="s">
        <v>1</v>
      </c>
      <c r="F838" s="150" t="s">
        <v>564</v>
      </c>
      <c r="H838" s="151">
        <v>379.00700000000001</v>
      </c>
      <c r="I838" s="152"/>
      <c r="L838" s="147"/>
      <c r="M838" s="153"/>
      <c r="T838" s="154"/>
      <c r="AT838" s="149" t="s">
        <v>167</v>
      </c>
      <c r="AU838" s="149" t="s">
        <v>86</v>
      </c>
      <c r="AV838" s="12" t="s">
        <v>86</v>
      </c>
      <c r="AW838" s="12" t="s">
        <v>32</v>
      </c>
      <c r="AX838" s="12" t="s">
        <v>76</v>
      </c>
      <c r="AY838" s="149" t="s">
        <v>159</v>
      </c>
    </row>
    <row r="839" spans="2:65" s="13" customFormat="1" ht="10.199999999999999">
      <c r="B839" s="155"/>
      <c r="D839" s="148" t="s">
        <v>167</v>
      </c>
      <c r="E839" s="156" t="s">
        <v>1</v>
      </c>
      <c r="F839" s="157" t="s">
        <v>236</v>
      </c>
      <c r="H839" s="158">
        <v>4125.7209999999995</v>
      </c>
      <c r="I839" s="159"/>
      <c r="L839" s="155"/>
      <c r="M839" s="160"/>
      <c r="T839" s="161"/>
      <c r="AT839" s="156" t="s">
        <v>167</v>
      </c>
      <c r="AU839" s="156" t="s">
        <v>86</v>
      </c>
      <c r="AV839" s="13" t="s">
        <v>165</v>
      </c>
      <c r="AW839" s="13" t="s">
        <v>32</v>
      </c>
      <c r="AX839" s="13" t="s">
        <v>84</v>
      </c>
      <c r="AY839" s="156" t="s">
        <v>159</v>
      </c>
    </row>
    <row r="840" spans="2:65" s="1" customFormat="1" ht="14.4" customHeight="1">
      <c r="B840" s="132"/>
      <c r="C840" s="133" t="s">
        <v>1548</v>
      </c>
      <c r="D840" s="133" t="s">
        <v>161</v>
      </c>
      <c r="E840" s="134" t="s">
        <v>1549</v>
      </c>
      <c r="F840" s="135" t="s">
        <v>1550</v>
      </c>
      <c r="G840" s="136" t="s">
        <v>164</v>
      </c>
      <c r="H840" s="137">
        <v>4873.2960000000003</v>
      </c>
      <c r="I840" s="138"/>
      <c r="J840" s="139">
        <f>ROUND(I840*H840,2)</f>
        <v>0</v>
      </c>
      <c r="K840" s="140"/>
      <c r="L840" s="31"/>
      <c r="M840" s="141" t="s">
        <v>1</v>
      </c>
      <c r="N840" s="142" t="s">
        <v>41</v>
      </c>
      <c r="P840" s="143">
        <f>O840*H840</f>
        <v>0</v>
      </c>
      <c r="Q840" s="143">
        <v>2.0000000000000001E-4</v>
      </c>
      <c r="R840" s="143">
        <f>Q840*H840</f>
        <v>0.97465920000000006</v>
      </c>
      <c r="S840" s="143">
        <v>0</v>
      </c>
      <c r="T840" s="144">
        <f>S840*H840</f>
        <v>0</v>
      </c>
      <c r="AR840" s="145" t="s">
        <v>237</v>
      </c>
      <c r="AT840" s="145" t="s">
        <v>161</v>
      </c>
      <c r="AU840" s="145" t="s">
        <v>86</v>
      </c>
      <c r="AY840" s="16" t="s">
        <v>159</v>
      </c>
      <c r="BE840" s="146">
        <f>IF(N840="základní",J840,0)</f>
        <v>0</v>
      </c>
      <c r="BF840" s="146">
        <f>IF(N840="snížená",J840,0)</f>
        <v>0</v>
      </c>
      <c r="BG840" s="146">
        <f>IF(N840="zákl. přenesená",J840,0)</f>
        <v>0</v>
      </c>
      <c r="BH840" s="146">
        <f>IF(N840="sníž. přenesená",J840,0)</f>
        <v>0</v>
      </c>
      <c r="BI840" s="146">
        <f>IF(N840="nulová",J840,0)</f>
        <v>0</v>
      </c>
      <c r="BJ840" s="16" t="s">
        <v>84</v>
      </c>
      <c r="BK840" s="146">
        <f>ROUND(I840*H840,2)</f>
        <v>0</v>
      </c>
      <c r="BL840" s="16" t="s">
        <v>237</v>
      </c>
      <c r="BM840" s="145" t="s">
        <v>1551</v>
      </c>
    </row>
    <row r="841" spans="2:65" s="12" customFormat="1" ht="10.199999999999999">
      <c r="B841" s="147"/>
      <c r="D841" s="148" t="s">
        <v>167</v>
      </c>
      <c r="E841" s="149" t="s">
        <v>1</v>
      </c>
      <c r="F841" s="150" t="s">
        <v>1541</v>
      </c>
      <c r="H841" s="151">
        <v>21.21</v>
      </c>
      <c r="I841" s="152"/>
      <c r="L841" s="147"/>
      <c r="M841" s="153"/>
      <c r="T841" s="154"/>
      <c r="AT841" s="149" t="s">
        <v>167</v>
      </c>
      <c r="AU841" s="149" t="s">
        <v>86</v>
      </c>
      <c r="AV841" s="12" t="s">
        <v>86</v>
      </c>
      <c r="AW841" s="12" t="s">
        <v>32</v>
      </c>
      <c r="AX841" s="12" t="s">
        <v>76</v>
      </c>
      <c r="AY841" s="149" t="s">
        <v>159</v>
      </c>
    </row>
    <row r="842" spans="2:65" s="12" customFormat="1" ht="10.199999999999999">
      <c r="B842" s="147"/>
      <c r="D842" s="148" t="s">
        <v>167</v>
      </c>
      <c r="E842" s="149" t="s">
        <v>1</v>
      </c>
      <c r="F842" s="150" t="s">
        <v>1542</v>
      </c>
      <c r="H842" s="151">
        <v>67.98</v>
      </c>
      <c r="I842" s="152"/>
      <c r="L842" s="147"/>
      <c r="M842" s="153"/>
      <c r="T842" s="154"/>
      <c r="AT842" s="149" t="s">
        <v>167</v>
      </c>
      <c r="AU842" s="149" t="s">
        <v>86</v>
      </c>
      <c r="AV842" s="12" t="s">
        <v>86</v>
      </c>
      <c r="AW842" s="12" t="s">
        <v>32</v>
      </c>
      <c r="AX842" s="12" t="s">
        <v>76</v>
      </c>
      <c r="AY842" s="149" t="s">
        <v>159</v>
      </c>
    </row>
    <row r="843" spans="2:65" s="12" customFormat="1" ht="10.199999999999999">
      <c r="B843" s="147"/>
      <c r="D843" s="148" t="s">
        <v>167</v>
      </c>
      <c r="E843" s="149" t="s">
        <v>1</v>
      </c>
      <c r="F843" s="150" t="s">
        <v>1552</v>
      </c>
      <c r="H843" s="151">
        <v>57.92</v>
      </c>
      <c r="I843" s="152"/>
      <c r="L843" s="147"/>
      <c r="M843" s="153"/>
      <c r="T843" s="154"/>
      <c r="AT843" s="149" t="s">
        <v>167</v>
      </c>
      <c r="AU843" s="149" t="s">
        <v>86</v>
      </c>
      <c r="AV843" s="12" t="s">
        <v>86</v>
      </c>
      <c r="AW843" s="12" t="s">
        <v>32</v>
      </c>
      <c r="AX843" s="12" t="s">
        <v>76</v>
      </c>
      <c r="AY843" s="149" t="s">
        <v>159</v>
      </c>
    </row>
    <row r="844" spans="2:65" s="12" customFormat="1" ht="10.199999999999999">
      <c r="B844" s="147"/>
      <c r="D844" s="148" t="s">
        <v>167</v>
      </c>
      <c r="E844" s="149" t="s">
        <v>1</v>
      </c>
      <c r="F844" s="150" t="s">
        <v>1543</v>
      </c>
      <c r="H844" s="151">
        <v>889.8</v>
      </c>
      <c r="I844" s="152"/>
      <c r="L844" s="147"/>
      <c r="M844" s="153"/>
      <c r="T844" s="154"/>
      <c r="AT844" s="149" t="s">
        <v>167</v>
      </c>
      <c r="AU844" s="149" t="s">
        <v>86</v>
      </c>
      <c r="AV844" s="12" t="s">
        <v>86</v>
      </c>
      <c r="AW844" s="12" t="s">
        <v>32</v>
      </c>
      <c r="AX844" s="12" t="s">
        <v>76</v>
      </c>
      <c r="AY844" s="149" t="s">
        <v>159</v>
      </c>
    </row>
    <row r="845" spans="2:65" s="12" customFormat="1" ht="10.199999999999999">
      <c r="B845" s="147"/>
      <c r="D845" s="148" t="s">
        <v>167</v>
      </c>
      <c r="E845" s="149" t="s">
        <v>1</v>
      </c>
      <c r="F845" s="150" t="s">
        <v>1553</v>
      </c>
      <c r="H845" s="151">
        <v>1082.31</v>
      </c>
      <c r="I845" s="152"/>
      <c r="L845" s="147"/>
      <c r="M845" s="153"/>
      <c r="T845" s="154"/>
      <c r="AT845" s="149" t="s">
        <v>167</v>
      </c>
      <c r="AU845" s="149" t="s">
        <v>86</v>
      </c>
      <c r="AV845" s="12" t="s">
        <v>86</v>
      </c>
      <c r="AW845" s="12" t="s">
        <v>32</v>
      </c>
      <c r="AX845" s="12" t="s">
        <v>76</v>
      </c>
      <c r="AY845" s="149" t="s">
        <v>159</v>
      </c>
    </row>
    <row r="846" spans="2:65" s="12" customFormat="1" ht="10.199999999999999">
      <c r="B846" s="147"/>
      <c r="D846" s="148" t="s">
        <v>167</v>
      </c>
      <c r="E846" s="149" t="s">
        <v>1</v>
      </c>
      <c r="F846" s="150" t="s">
        <v>1545</v>
      </c>
      <c r="H846" s="151">
        <v>223.4</v>
      </c>
      <c r="I846" s="152"/>
      <c r="L846" s="147"/>
      <c r="M846" s="153"/>
      <c r="T846" s="154"/>
      <c r="AT846" s="149" t="s">
        <v>167</v>
      </c>
      <c r="AU846" s="149" t="s">
        <v>86</v>
      </c>
      <c r="AV846" s="12" t="s">
        <v>86</v>
      </c>
      <c r="AW846" s="12" t="s">
        <v>32</v>
      </c>
      <c r="AX846" s="12" t="s">
        <v>76</v>
      </c>
      <c r="AY846" s="149" t="s">
        <v>159</v>
      </c>
    </row>
    <row r="847" spans="2:65" s="12" customFormat="1" ht="10.199999999999999">
      <c r="B847" s="147"/>
      <c r="D847" s="148" t="s">
        <v>167</v>
      </c>
      <c r="E847" s="149" t="s">
        <v>1</v>
      </c>
      <c r="F847" s="150" t="s">
        <v>1554</v>
      </c>
      <c r="H847" s="151">
        <v>219.94499999999999</v>
      </c>
      <c r="I847" s="152"/>
      <c r="L847" s="147"/>
      <c r="M847" s="153"/>
      <c r="T847" s="154"/>
      <c r="AT847" s="149" t="s">
        <v>167</v>
      </c>
      <c r="AU847" s="149" t="s">
        <v>86</v>
      </c>
      <c r="AV847" s="12" t="s">
        <v>86</v>
      </c>
      <c r="AW847" s="12" t="s">
        <v>32</v>
      </c>
      <c r="AX847" s="12" t="s">
        <v>76</v>
      </c>
      <c r="AY847" s="149" t="s">
        <v>159</v>
      </c>
    </row>
    <row r="848" spans="2:65" s="12" customFormat="1" ht="10.199999999999999">
      <c r="B848" s="147"/>
      <c r="D848" s="148" t="s">
        <v>167</v>
      </c>
      <c r="E848" s="149" t="s">
        <v>1</v>
      </c>
      <c r="F848" s="150" t="s">
        <v>562</v>
      </c>
      <c r="H848" s="151">
        <v>274.41399999999999</v>
      </c>
      <c r="I848" s="152"/>
      <c r="L848" s="147"/>
      <c r="M848" s="153"/>
      <c r="T848" s="154"/>
      <c r="AT848" s="149" t="s">
        <v>167</v>
      </c>
      <c r="AU848" s="149" t="s">
        <v>86</v>
      </c>
      <c r="AV848" s="12" t="s">
        <v>86</v>
      </c>
      <c r="AW848" s="12" t="s">
        <v>32</v>
      </c>
      <c r="AX848" s="12" t="s">
        <v>76</v>
      </c>
      <c r="AY848" s="149" t="s">
        <v>159</v>
      </c>
    </row>
    <row r="849" spans="2:65" s="12" customFormat="1" ht="10.199999999999999">
      <c r="B849" s="147"/>
      <c r="D849" s="148" t="s">
        <v>167</v>
      </c>
      <c r="E849" s="149" t="s">
        <v>1</v>
      </c>
      <c r="F849" s="150" t="s">
        <v>1555</v>
      </c>
      <c r="H849" s="151">
        <v>14.58</v>
      </c>
      <c r="I849" s="152"/>
      <c r="L849" s="147"/>
      <c r="M849" s="153"/>
      <c r="T849" s="154"/>
      <c r="AT849" s="149" t="s">
        <v>167</v>
      </c>
      <c r="AU849" s="149" t="s">
        <v>86</v>
      </c>
      <c r="AV849" s="12" t="s">
        <v>86</v>
      </c>
      <c r="AW849" s="12" t="s">
        <v>32</v>
      </c>
      <c r="AX849" s="12" t="s">
        <v>76</v>
      </c>
      <c r="AY849" s="149" t="s">
        <v>159</v>
      </c>
    </row>
    <row r="850" spans="2:65" s="12" customFormat="1" ht="10.199999999999999">
      <c r="B850" s="147"/>
      <c r="D850" s="148" t="s">
        <v>167</v>
      </c>
      <c r="E850" s="149" t="s">
        <v>1</v>
      </c>
      <c r="F850" s="150" t="s">
        <v>1546</v>
      </c>
      <c r="H850" s="151">
        <v>391.2</v>
      </c>
      <c r="I850" s="152"/>
      <c r="L850" s="147"/>
      <c r="M850" s="153"/>
      <c r="T850" s="154"/>
      <c r="AT850" s="149" t="s">
        <v>167</v>
      </c>
      <c r="AU850" s="149" t="s">
        <v>86</v>
      </c>
      <c r="AV850" s="12" t="s">
        <v>86</v>
      </c>
      <c r="AW850" s="12" t="s">
        <v>32</v>
      </c>
      <c r="AX850" s="12" t="s">
        <v>76</v>
      </c>
      <c r="AY850" s="149" t="s">
        <v>159</v>
      </c>
    </row>
    <row r="851" spans="2:65" s="12" customFormat="1" ht="10.199999999999999">
      <c r="B851" s="147"/>
      <c r="D851" s="148" t="s">
        <v>167</v>
      </c>
      <c r="E851" s="149" t="s">
        <v>1</v>
      </c>
      <c r="F851" s="150" t="s">
        <v>520</v>
      </c>
      <c r="H851" s="151">
        <v>212.625</v>
      </c>
      <c r="I851" s="152"/>
      <c r="L851" s="147"/>
      <c r="M851" s="153"/>
      <c r="T851" s="154"/>
      <c r="AT851" s="149" t="s">
        <v>167</v>
      </c>
      <c r="AU851" s="149" t="s">
        <v>86</v>
      </c>
      <c r="AV851" s="12" t="s">
        <v>86</v>
      </c>
      <c r="AW851" s="12" t="s">
        <v>32</v>
      </c>
      <c r="AX851" s="12" t="s">
        <v>76</v>
      </c>
      <c r="AY851" s="149" t="s">
        <v>159</v>
      </c>
    </row>
    <row r="852" spans="2:65" s="12" customFormat="1" ht="10.199999999999999">
      <c r="B852" s="147"/>
      <c r="D852" s="148" t="s">
        <v>167</v>
      </c>
      <c r="E852" s="149" t="s">
        <v>1</v>
      </c>
      <c r="F852" s="150" t="s">
        <v>918</v>
      </c>
      <c r="H852" s="151">
        <v>421.435</v>
      </c>
      <c r="I852" s="152"/>
      <c r="L852" s="147"/>
      <c r="M852" s="153"/>
      <c r="T852" s="154"/>
      <c r="AT852" s="149" t="s">
        <v>167</v>
      </c>
      <c r="AU852" s="149" t="s">
        <v>86</v>
      </c>
      <c r="AV852" s="12" t="s">
        <v>86</v>
      </c>
      <c r="AW852" s="12" t="s">
        <v>32</v>
      </c>
      <c r="AX852" s="12" t="s">
        <v>76</v>
      </c>
      <c r="AY852" s="149" t="s">
        <v>159</v>
      </c>
    </row>
    <row r="853" spans="2:65" s="12" customFormat="1" ht="10.199999999999999">
      <c r="B853" s="147"/>
      <c r="D853" s="148" t="s">
        <v>167</v>
      </c>
      <c r="E853" s="149" t="s">
        <v>1</v>
      </c>
      <c r="F853" s="150" t="s">
        <v>1556</v>
      </c>
      <c r="H853" s="151">
        <v>11.7</v>
      </c>
      <c r="I853" s="152"/>
      <c r="L853" s="147"/>
      <c r="M853" s="153"/>
      <c r="T853" s="154"/>
      <c r="AT853" s="149" t="s">
        <v>167</v>
      </c>
      <c r="AU853" s="149" t="s">
        <v>86</v>
      </c>
      <c r="AV853" s="12" t="s">
        <v>86</v>
      </c>
      <c r="AW853" s="12" t="s">
        <v>32</v>
      </c>
      <c r="AX853" s="12" t="s">
        <v>76</v>
      </c>
      <c r="AY853" s="149" t="s">
        <v>159</v>
      </c>
    </row>
    <row r="854" spans="2:65" s="12" customFormat="1" ht="10.199999999999999">
      <c r="B854" s="147"/>
      <c r="D854" s="148" t="s">
        <v>167</v>
      </c>
      <c r="E854" s="149" t="s">
        <v>1</v>
      </c>
      <c r="F854" s="150" t="s">
        <v>1547</v>
      </c>
      <c r="H854" s="151">
        <v>415.54</v>
      </c>
      <c r="I854" s="152"/>
      <c r="L854" s="147"/>
      <c r="M854" s="153"/>
      <c r="T854" s="154"/>
      <c r="AT854" s="149" t="s">
        <v>167</v>
      </c>
      <c r="AU854" s="149" t="s">
        <v>86</v>
      </c>
      <c r="AV854" s="12" t="s">
        <v>86</v>
      </c>
      <c r="AW854" s="12" t="s">
        <v>32</v>
      </c>
      <c r="AX854" s="12" t="s">
        <v>76</v>
      </c>
      <c r="AY854" s="149" t="s">
        <v>159</v>
      </c>
    </row>
    <row r="855" spans="2:65" s="12" customFormat="1" ht="10.199999999999999">
      <c r="B855" s="147"/>
      <c r="D855" s="148" t="s">
        <v>167</v>
      </c>
      <c r="E855" s="149" t="s">
        <v>1</v>
      </c>
      <c r="F855" s="150" t="s">
        <v>521</v>
      </c>
      <c r="H855" s="151">
        <v>190.23</v>
      </c>
      <c r="I855" s="152"/>
      <c r="L855" s="147"/>
      <c r="M855" s="153"/>
      <c r="T855" s="154"/>
      <c r="AT855" s="149" t="s">
        <v>167</v>
      </c>
      <c r="AU855" s="149" t="s">
        <v>86</v>
      </c>
      <c r="AV855" s="12" t="s">
        <v>86</v>
      </c>
      <c r="AW855" s="12" t="s">
        <v>32</v>
      </c>
      <c r="AX855" s="12" t="s">
        <v>76</v>
      </c>
      <c r="AY855" s="149" t="s">
        <v>159</v>
      </c>
    </row>
    <row r="856" spans="2:65" s="12" customFormat="1" ht="10.199999999999999">
      <c r="B856" s="147"/>
      <c r="D856" s="148" t="s">
        <v>167</v>
      </c>
      <c r="E856" s="149" t="s">
        <v>1</v>
      </c>
      <c r="F856" s="150" t="s">
        <v>564</v>
      </c>
      <c r="H856" s="151">
        <v>379.00700000000001</v>
      </c>
      <c r="I856" s="152"/>
      <c r="L856" s="147"/>
      <c r="M856" s="153"/>
      <c r="T856" s="154"/>
      <c r="AT856" s="149" t="s">
        <v>167</v>
      </c>
      <c r="AU856" s="149" t="s">
        <v>86</v>
      </c>
      <c r="AV856" s="12" t="s">
        <v>86</v>
      </c>
      <c r="AW856" s="12" t="s">
        <v>32</v>
      </c>
      <c r="AX856" s="12" t="s">
        <v>76</v>
      </c>
      <c r="AY856" s="149" t="s">
        <v>159</v>
      </c>
    </row>
    <row r="857" spans="2:65" s="13" customFormat="1" ht="10.199999999999999">
      <c r="B857" s="155"/>
      <c r="D857" s="148" t="s">
        <v>167</v>
      </c>
      <c r="E857" s="156" t="s">
        <v>1</v>
      </c>
      <c r="F857" s="157" t="s">
        <v>236</v>
      </c>
      <c r="H857" s="158">
        <v>4873.2959999999994</v>
      </c>
      <c r="I857" s="159"/>
      <c r="L857" s="155"/>
      <c r="M857" s="160"/>
      <c r="T857" s="161"/>
      <c r="AT857" s="156" t="s">
        <v>167</v>
      </c>
      <c r="AU857" s="156" t="s">
        <v>86</v>
      </c>
      <c r="AV857" s="13" t="s">
        <v>165</v>
      </c>
      <c r="AW857" s="13" t="s">
        <v>32</v>
      </c>
      <c r="AX857" s="13" t="s">
        <v>84</v>
      </c>
      <c r="AY857" s="156" t="s">
        <v>159</v>
      </c>
    </row>
    <row r="858" spans="2:65" s="1" customFormat="1" ht="14.4" customHeight="1">
      <c r="B858" s="132"/>
      <c r="C858" s="133" t="s">
        <v>1557</v>
      </c>
      <c r="D858" s="133" t="s">
        <v>161</v>
      </c>
      <c r="E858" s="134" t="s">
        <v>1558</v>
      </c>
      <c r="F858" s="135" t="s">
        <v>1559</v>
      </c>
      <c r="G858" s="136" t="s">
        <v>164</v>
      </c>
      <c r="H858" s="137">
        <v>4621.3909999999996</v>
      </c>
      <c r="I858" s="138"/>
      <c r="J858" s="139">
        <f>ROUND(I858*H858,2)</f>
        <v>0</v>
      </c>
      <c r="K858" s="140"/>
      <c r="L858" s="31"/>
      <c r="M858" s="141" t="s">
        <v>1</v>
      </c>
      <c r="N858" s="142" t="s">
        <v>41</v>
      </c>
      <c r="P858" s="143">
        <f>O858*H858</f>
        <v>0</v>
      </c>
      <c r="Q858" s="143">
        <v>2.5999999999999998E-4</v>
      </c>
      <c r="R858" s="143">
        <f>Q858*H858</f>
        <v>1.2015616599999999</v>
      </c>
      <c r="S858" s="143">
        <v>0</v>
      </c>
      <c r="T858" s="144">
        <f>S858*H858</f>
        <v>0</v>
      </c>
      <c r="AR858" s="145" t="s">
        <v>237</v>
      </c>
      <c r="AT858" s="145" t="s">
        <v>161</v>
      </c>
      <c r="AU858" s="145" t="s">
        <v>86</v>
      </c>
      <c r="AY858" s="16" t="s">
        <v>159</v>
      </c>
      <c r="BE858" s="146">
        <f>IF(N858="základní",J858,0)</f>
        <v>0</v>
      </c>
      <c r="BF858" s="146">
        <f>IF(N858="snížená",J858,0)</f>
        <v>0</v>
      </c>
      <c r="BG858" s="146">
        <f>IF(N858="zákl. přenesená",J858,0)</f>
        <v>0</v>
      </c>
      <c r="BH858" s="146">
        <f>IF(N858="sníž. přenesená",J858,0)</f>
        <v>0</v>
      </c>
      <c r="BI858" s="146">
        <f>IF(N858="nulová",J858,0)</f>
        <v>0</v>
      </c>
      <c r="BJ858" s="16" t="s">
        <v>84</v>
      </c>
      <c r="BK858" s="146">
        <f>ROUND(I858*H858,2)</f>
        <v>0</v>
      </c>
      <c r="BL858" s="16" t="s">
        <v>237</v>
      </c>
      <c r="BM858" s="145" t="s">
        <v>1560</v>
      </c>
    </row>
    <row r="859" spans="2:65" s="12" customFormat="1" ht="10.199999999999999">
      <c r="B859" s="147"/>
      <c r="D859" s="148" t="s">
        <v>167</v>
      </c>
      <c r="E859" s="149" t="s">
        <v>1</v>
      </c>
      <c r="F859" s="150" t="s">
        <v>1541</v>
      </c>
      <c r="H859" s="151">
        <v>21.21</v>
      </c>
      <c r="I859" s="152"/>
      <c r="L859" s="147"/>
      <c r="M859" s="153"/>
      <c r="T859" s="154"/>
      <c r="AT859" s="149" t="s">
        <v>167</v>
      </c>
      <c r="AU859" s="149" t="s">
        <v>86</v>
      </c>
      <c r="AV859" s="12" t="s">
        <v>86</v>
      </c>
      <c r="AW859" s="12" t="s">
        <v>32</v>
      </c>
      <c r="AX859" s="12" t="s">
        <v>76</v>
      </c>
      <c r="AY859" s="149" t="s">
        <v>159</v>
      </c>
    </row>
    <row r="860" spans="2:65" s="12" customFormat="1" ht="10.199999999999999">
      <c r="B860" s="147"/>
      <c r="D860" s="148" t="s">
        <v>167</v>
      </c>
      <c r="E860" s="149" t="s">
        <v>1</v>
      </c>
      <c r="F860" s="150" t="s">
        <v>1542</v>
      </c>
      <c r="H860" s="151">
        <v>67.98</v>
      </c>
      <c r="I860" s="152"/>
      <c r="L860" s="147"/>
      <c r="M860" s="153"/>
      <c r="T860" s="154"/>
      <c r="AT860" s="149" t="s">
        <v>167</v>
      </c>
      <c r="AU860" s="149" t="s">
        <v>86</v>
      </c>
      <c r="AV860" s="12" t="s">
        <v>86</v>
      </c>
      <c r="AW860" s="12" t="s">
        <v>32</v>
      </c>
      <c r="AX860" s="12" t="s">
        <v>76</v>
      </c>
      <c r="AY860" s="149" t="s">
        <v>159</v>
      </c>
    </row>
    <row r="861" spans="2:65" s="12" customFormat="1" ht="10.199999999999999">
      <c r="B861" s="147"/>
      <c r="D861" s="148" t="s">
        <v>167</v>
      </c>
      <c r="E861" s="149" t="s">
        <v>1</v>
      </c>
      <c r="F861" s="150" t="s">
        <v>1561</v>
      </c>
      <c r="H861" s="151">
        <v>16.27</v>
      </c>
      <c r="I861" s="152"/>
      <c r="L861" s="147"/>
      <c r="M861" s="153"/>
      <c r="T861" s="154"/>
      <c r="AT861" s="149" t="s">
        <v>167</v>
      </c>
      <c r="AU861" s="149" t="s">
        <v>86</v>
      </c>
      <c r="AV861" s="12" t="s">
        <v>86</v>
      </c>
      <c r="AW861" s="12" t="s">
        <v>32</v>
      </c>
      <c r="AX861" s="12" t="s">
        <v>76</v>
      </c>
      <c r="AY861" s="149" t="s">
        <v>159</v>
      </c>
    </row>
    <row r="862" spans="2:65" s="12" customFormat="1" ht="10.199999999999999">
      <c r="B862" s="147"/>
      <c r="D862" s="148" t="s">
        <v>167</v>
      </c>
      <c r="E862" s="149" t="s">
        <v>1</v>
      </c>
      <c r="F862" s="150" t="s">
        <v>1562</v>
      </c>
      <c r="H862" s="151">
        <v>30.78</v>
      </c>
      <c r="I862" s="152"/>
      <c r="L862" s="147"/>
      <c r="M862" s="153"/>
      <c r="T862" s="154"/>
      <c r="AT862" s="149" t="s">
        <v>167</v>
      </c>
      <c r="AU862" s="149" t="s">
        <v>86</v>
      </c>
      <c r="AV862" s="12" t="s">
        <v>86</v>
      </c>
      <c r="AW862" s="12" t="s">
        <v>32</v>
      </c>
      <c r="AX862" s="12" t="s">
        <v>76</v>
      </c>
      <c r="AY862" s="149" t="s">
        <v>159</v>
      </c>
    </row>
    <row r="863" spans="2:65" s="12" customFormat="1" ht="10.199999999999999">
      <c r="B863" s="147"/>
      <c r="D863" s="148" t="s">
        <v>167</v>
      </c>
      <c r="E863" s="149" t="s">
        <v>1</v>
      </c>
      <c r="F863" s="150" t="s">
        <v>1563</v>
      </c>
      <c r="H863" s="151">
        <v>355.22</v>
      </c>
      <c r="I863" s="152"/>
      <c r="L863" s="147"/>
      <c r="M863" s="153"/>
      <c r="T863" s="154"/>
      <c r="AT863" s="149" t="s">
        <v>167</v>
      </c>
      <c r="AU863" s="149" t="s">
        <v>86</v>
      </c>
      <c r="AV863" s="12" t="s">
        <v>86</v>
      </c>
      <c r="AW863" s="12" t="s">
        <v>32</v>
      </c>
      <c r="AX863" s="12" t="s">
        <v>76</v>
      </c>
      <c r="AY863" s="149" t="s">
        <v>159</v>
      </c>
    </row>
    <row r="864" spans="2:65" s="12" customFormat="1" ht="10.199999999999999">
      <c r="B864" s="147"/>
      <c r="D864" s="148" t="s">
        <v>167</v>
      </c>
      <c r="E864" s="149" t="s">
        <v>1</v>
      </c>
      <c r="F864" s="150" t="s">
        <v>1543</v>
      </c>
      <c r="H864" s="151">
        <v>889.8</v>
      </c>
      <c r="I864" s="152"/>
      <c r="L864" s="147"/>
      <c r="M864" s="153"/>
      <c r="T864" s="154"/>
      <c r="AT864" s="149" t="s">
        <v>167</v>
      </c>
      <c r="AU864" s="149" t="s">
        <v>86</v>
      </c>
      <c r="AV864" s="12" t="s">
        <v>86</v>
      </c>
      <c r="AW864" s="12" t="s">
        <v>32</v>
      </c>
      <c r="AX864" s="12" t="s">
        <v>76</v>
      </c>
      <c r="AY864" s="149" t="s">
        <v>159</v>
      </c>
    </row>
    <row r="865" spans="2:65" s="12" customFormat="1" ht="10.199999999999999">
      <c r="B865" s="147"/>
      <c r="D865" s="148" t="s">
        <v>167</v>
      </c>
      <c r="E865" s="149" t="s">
        <v>1</v>
      </c>
      <c r="F865" s="150" t="s">
        <v>561</v>
      </c>
      <c r="H865" s="151">
        <v>947.98500000000001</v>
      </c>
      <c r="I865" s="152"/>
      <c r="L865" s="147"/>
      <c r="M865" s="153"/>
      <c r="T865" s="154"/>
      <c r="AT865" s="149" t="s">
        <v>167</v>
      </c>
      <c r="AU865" s="149" t="s">
        <v>86</v>
      </c>
      <c r="AV865" s="12" t="s">
        <v>86</v>
      </c>
      <c r="AW865" s="12" t="s">
        <v>32</v>
      </c>
      <c r="AX865" s="12" t="s">
        <v>76</v>
      </c>
      <c r="AY865" s="149" t="s">
        <v>159</v>
      </c>
    </row>
    <row r="866" spans="2:65" s="12" customFormat="1" ht="10.199999999999999">
      <c r="B866" s="147"/>
      <c r="D866" s="148" t="s">
        <v>167</v>
      </c>
      <c r="E866" s="149" t="s">
        <v>1</v>
      </c>
      <c r="F866" s="150" t="s">
        <v>1545</v>
      </c>
      <c r="H866" s="151">
        <v>223.4</v>
      </c>
      <c r="I866" s="152"/>
      <c r="L866" s="147"/>
      <c r="M866" s="153"/>
      <c r="T866" s="154"/>
      <c r="AT866" s="149" t="s">
        <v>167</v>
      </c>
      <c r="AU866" s="149" t="s">
        <v>86</v>
      </c>
      <c r="AV866" s="12" t="s">
        <v>86</v>
      </c>
      <c r="AW866" s="12" t="s">
        <v>32</v>
      </c>
      <c r="AX866" s="12" t="s">
        <v>76</v>
      </c>
      <c r="AY866" s="149" t="s">
        <v>159</v>
      </c>
    </row>
    <row r="867" spans="2:65" s="12" customFormat="1" ht="10.199999999999999">
      <c r="B867" s="147"/>
      <c r="D867" s="148" t="s">
        <v>167</v>
      </c>
      <c r="E867" s="149" t="s">
        <v>1</v>
      </c>
      <c r="F867" s="150" t="s">
        <v>562</v>
      </c>
      <c r="H867" s="151">
        <v>274.41399999999999</v>
      </c>
      <c r="I867" s="152"/>
      <c r="L867" s="147"/>
      <c r="M867" s="153"/>
      <c r="T867" s="154"/>
      <c r="AT867" s="149" t="s">
        <v>167</v>
      </c>
      <c r="AU867" s="149" t="s">
        <v>86</v>
      </c>
      <c r="AV867" s="12" t="s">
        <v>86</v>
      </c>
      <c r="AW867" s="12" t="s">
        <v>32</v>
      </c>
      <c r="AX867" s="12" t="s">
        <v>76</v>
      </c>
      <c r="AY867" s="149" t="s">
        <v>159</v>
      </c>
    </row>
    <row r="868" spans="2:65" s="12" customFormat="1" ht="10.199999999999999">
      <c r="B868" s="147"/>
      <c r="D868" s="148" t="s">
        <v>167</v>
      </c>
      <c r="E868" s="149" t="s">
        <v>1</v>
      </c>
      <c r="F868" s="150" t="s">
        <v>1564</v>
      </c>
      <c r="H868" s="151">
        <v>8.1</v>
      </c>
      <c r="I868" s="152"/>
      <c r="L868" s="147"/>
      <c r="M868" s="153"/>
      <c r="T868" s="154"/>
      <c r="AT868" s="149" t="s">
        <v>167</v>
      </c>
      <c r="AU868" s="149" t="s">
        <v>86</v>
      </c>
      <c r="AV868" s="12" t="s">
        <v>86</v>
      </c>
      <c r="AW868" s="12" t="s">
        <v>32</v>
      </c>
      <c r="AX868" s="12" t="s">
        <v>76</v>
      </c>
      <c r="AY868" s="149" t="s">
        <v>159</v>
      </c>
    </row>
    <row r="869" spans="2:65" s="12" customFormat="1" ht="10.199999999999999">
      <c r="B869" s="147"/>
      <c r="D869" s="148" t="s">
        <v>167</v>
      </c>
      <c r="E869" s="149" t="s">
        <v>1</v>
      </c>
      <c r="F869" s="150" t="s">
        <v>1546</v>
      </c>
      <c r="H869" s="151">
        <v>391.2</v>
      </c>
      <c r="I869" s="152"/>
      <c r="L869" s="147"/>
      <c r="M869" s="153"/>
      <c r="T869" s="154"/>
      <c r="AT869" s="149" t="s">
        <v>167</v>
      </c>
      <c r="AU869" s="149" t="s">
        <v>86</v>
      </c>
      <c r="AV869" s="12" t="s">
        <v>86</v>
      </c>
      <c r="AW869" s="12" t="s">
        <v>32</v>
      </c>
      <c r="AX869" s="12" t="s">
        <v>76</v>
      </c>
      <c r="AY869" s="149" t="s">
        <v>159</v>
      </c>
    </row>
    <row r="870" spans="2:65" s="12" customFormat="1" ht="10.199999999999999">
      <c r="B870" s="147"/>
      <c r="D870" s="148" t="s">
        <v>167</v>
      </c>
      <c r="E870" s="149" t="s">
        <v>1</v>
      </c>
      <c r="F870" s="150" t="s">
        <v>1565</v>
      </c>
      <c r="H870" s="151">
        <v>89.43</v>
      </c>
      <c r="I870" s="152"/>
      <c r="L870" s="147"/>
      <c r="M870" s="153"/>
      <c r="T870" s="154"/>
      <c r="AT870" s="149" t="s">
        <v>167</v>
      </c>
      <c r="AU870" s="149" t="s">
        <v>86</v>
      </c>
      <c r="AV870" s="12" t="s">
        <v>86</v>
      </c>
      <c r="AW870" s="12" t="s">
        <v>32</v>
      </c>
      <c r="AX870" s="12" t="s">
        <v>76</v>
      </c>
      <c r="AY870" s="149" t="s">
        <v>159</v>
      </c>
    </row>
    <row r="871" spans="2:65" s="12" customFormat="1" ht="10.199999999999999">
      <c r="B871" s="147"/>
      <c r="D871" s="148" t="s">
        <v>167</v>
      </c>
      <c r="E871" s="149" t="s">
        <v>1</v>
      </c>
      <c r="F871" s="150" t="s">
        <v>918</v>
      </c>
      <c r="H871" s="151">
        <v>421.435</v>
      </c>
      <c r="I871" s="152"/>
      <c r="L871" s="147"/>
      <c r="M871" s="153"/>
      <c r="T871" s="154"/>
      <c r="AT871" s="149" t="s">
        <v>167</v>
      </c>
      <c r="AU871" s="149" t="s">
        <v>86</v>
      </c>
      <c r="AV871" s="12" t="s">
        <v>86</v>
      </c>
      <c r="AW871" s="12" t="s">
        <v>32</v>
      </c>
      <c r="AX871" s="12" t="s">
        <v>76</v>
      </c>
      <c r="AY871" s="149" t="s">
        <v>159</v>
      </c>
    </row>
    <row r="872" spans="2:65" s="12" customFormat="1" ht="10.199999999999999">
      <c r="B872" s="147"/>
      <c r="D872" s="148" t="s">
        <v>167</v>
      </c>
      <c r="E872" s="149" t="s">
        <v>1</v>
      </c>
      <c r="F872" s="150" t="s">
        <v>1566</v>
      </c>
      <c r="H872" s="151">
        <v>89.62</v>
      </c>
      <c r="I872" s="152"/>
      <c r="L872" s="147"/>
      <c r="M872" s="153"/>
      <c r="T872" s="154"/>
      <c r="AT872" s="149" t="s">
        <v>167</v>
      </c>
      <c r="AU872" s="149" t="s">
        <v>86</v>
      </c>
      <c r="AV872" s="12" t="s">
        <v>86</v>
      </c>
      <c r="AW872" s="12" t="s">
        <v>32</v>
      </c>
      <c r="AX872" s="12" t="s">
        <v>76</v>
      </c>
      <c r="AY872" s="149" t="s">
        <v>159</v>
      </c>
    </row>
    <row r="873" spans="2:65" s="12" customFormat="1" ht="10.199999999999999">
      <c r="B873" s="147"/>
      <c r="D873" s="148" t="s">
        <v>167</v>
      </c>
      <c r="E873" s="149" t="s">
        <v>1</v>
      </c>
      <c r="F873" s="150" t="s">
        <v>1547</v>
      </c>
      <c r="H873" s="151">
        <v>415.54</v>
      </c>
      <c r="I873" s="152"/>
      <c r="L873" s="147"/>
      <c r="M873" s="153"/>
      <c r="T873" s="154"/>
      <c r="AT873" s="149" t="s">
        <v>167</v>
      </c>
      <c r="AU873" s="149" t="s">
        <v>86</v>
      </c>
      <c r="AV873" s="12" t="s">
        <v>86</v>
      </c>
      <c r="AW873" s="12" t="s">
        <v>32</v>
      </c>
      <c r="AX873" s="12" t="s">
        <v>76</v>
      </c>
      <c r="AY873" s="149" t="s">
        <v>159</v>
      </c>
    </row>
    <row r="874" spans="2:65" s="12" customFormat="1" ht="10.199999999999999">
      <c r="B874" s="147"/>
      <c r="D874" s="148" t="s">
        <v>167</v>
      </c>
      <c r="E874" s="149" t="s">
        <v>1</v>
      </c>
      <c r="F874" s="150" t="s">
        <v>564</v>
      </c>
      <c r="H874" s="151">
        <v>379.00700000000001</v>
      </c>
      <c r="I874" s="152"/>
      <c r="L874" s="147"/>
      <c r="M874" s="153"/>
      <c r="T874" s="154"/>
      <c r="AT874" s="149" t="s">
        <v>167</v>
      </c>
      <c r="AU874" s="149" t="s">
        <v>86</v>
      </c>
      <c r="AV874" s="12" t="s">
        <v>86</v>
      </c>
      <c r="AW874" s="12" t="s">
        <v>32</v>
      </c>
      <c r="AX874" s="12" t="s">
        <v>76</v>
      </c>
      <c r="AY874" s="149" t="s">
        <v>159</v>
      </c>
    </row>
    <row r="875" spans="2:65" s="13" customFormat="1" ht="10.199999999999999">
      <c r="B875" s="155"/>
      <c r="D875" s="148" t="s">
        <v>167</v>
      </c>
      <c r="E875" s="156" t="s">
        <v>1</v>
      </c>
      <c r="F875" s="157" t="s">
        <v>236</v>
      </c>
      <c r="H875" s="158">
        <v>4621.3909999999996</v>
      </c>
      <c r="I875" s="159"/>
      <c r="L875" s="155"/>
      <c r="M875" s="160"/>
      <c r="T875" s="161"/>
      <c r="AT875" s="156" t="s">
        <v>167</v>
      </c>
      <c r="AU875" s="156" t="s">
        <v>86</v>
      </c>
      <c r="AV875" s="13" t="s">
        <v>165</v>
      </c>
      <c r="AW875" s="13" t="s">
        <v>32</v>
      </c>
      <c r="AX875" s="13" t="s">
        <v>84</v>
      </c>
      <c r="AY875" s="156" t="s">
        <v>159</v>
      </c>
    </row>
    <row r="876" spans="2:65" s="1" customFormat="1" ht="14.4" customHeight="1">
      <c r="B876" s="132"/>
      <c r="C876" s="133" t="s">
        <v>1567</v>
      </c>
      <c r="D876" s="133" t="s">
        <v>161</v>
      </c>
      <c r="E876" s="134" t="s">
        <v>1568</v>
      </c>
      <c r="F876" s="135" t="s">
        <v>1569</v>
      </c>
      <c r="G876" s="136" t="s">
        <v>164</v>
      </c>
      <c r="H876" s="137">
        <v>903.52499999999998</v>
      </c>
      <c r="I876" s="138"/>
      <c r="J876" s="139">
        <f>ROUND(I876*H876,2)</f>
        <v>0</v>
      </c>
      <c r="K876" s="140"/>
      <c r="L876" s="31"/>
      <c r="M876" s="141" t="s">
        <v>1</v>
      </c>
      <c r="N876" s="142" t="s">
        <v>41</v>
      </c>
      <c r="P876" s="143">
        <f>O876*H876</f>
        <v>0</v>
      </c>
      <c r="Q876" s="143">
        <v>2.5999999999999998E-4</v>
      </c>
      <c r="R876" s="143">
        <f>Q876*H876</f>
        <v>0.23491649999999997</v>
      </c>
      <c r="S876" s="143">
        <v>0</v>
      </c>
      <c r="T876" s="144">
        <f>S876*H876</f>
        <v>0</v>
      </c>
      <c r="AR876" s="145" t="s">
        <v>237</v>
      </c>
      <c r="AT876" s="145" t="s">
        <v>161</v>
      </c>
      <c r="AU876" s="145" t="s">
        <v>86</v>
      </c>
      <c r="AY876" s="16" t="s">
        <v>159</v>
      </c>
      <c r="BE876" s="146">
        <f>IF(N876="základní",J876,0)</f>
        <v>0</v>
      </c>
      <c r="BF876" s="146">
        <f>IF(N876="snížená",J876,0)</f>
        <v>0</v>
      </c>
      <c r="BG876" s="146">
        <f>IF(N876="zákl. přenesená",J876,0)</f>
        <v>0</v>
      </c>
      <c r="BH876" s="146">
        <f>IF(N876="sníž. přenesená",J876,0)</f>
        <v>0</v>
      </c>
      <c r="BI876" s="146">
        <f>IF(N876="nulová",J876,0)</f>
        <v>0</v>
      </c>
      <c r="BJ876" s="16" t="s">
        <v>84</v>
      </c>
      <c r="BK876" s="146">
        <f>ROUND(I876*H876,2)</f>
        <v>0</v>
      </c>
      <c r="BL876" s="16" t="s">
        <v>237</v>
      </c>
      <c r="BM876" s="145" t="s">
        <v>1570</v>
      </c>
    </row>
    <row r="877" spans="2:65" s="12" customFormat="1" ht="10.199999999999999">
      <c r="B877" s="147"/>
      <c r="D877" s="148" t="s">
        <v>167</v>
      </c>
      <c r="E877" s="149" t="s">
        <v>1</v>
      </c>
      <c r="F877" s="150" t="s">
        <v>1571</v>
      </c>
      <c r="H877" s="151">
        <v>29.25</v>
      </c>
      <c r="I877" s="152"/>
      <c r="L877" s="147"/>
      <c r="M877" s="153"/>
      <c r="T877" s="154"/>
      <c r="AT877" s="149" t="s">
        <v>167</v>
      </c>
      <c r="AU877" s="149" t="s">
        <v>86</v>
      </c>
      <c r="AV877" s="12" t="s">
        <v>86</v>
      </c>
      <c r="AW877" s="12" t="s">
        <v>32</v>
      </c>
      <c r="AX877" s="12" t="s">
        <v>76</v>
      </c>
      <c r="AY877" s="149" t="s">
        <v>159</v>
      </c>
    </row>
    <row r="878" spans="2:65" s="12" customFormat="1" ht="10.199999999999999">
      <c r="B878" s="147"/>
      <c r="D878" s="148" t="s">
        <v>167</v>
      </c>
      <c r="E878" s="149" t="s">
        <v>1</v>
      </c>
      <c r="F878" s="150" t="s">
        <v>1572</v>
      </c>
      <c r="H878" s="151">
        <v>134.32499999999999</v>
      </c>
      <c r="I878" s="152"/>
      <c r="L878" s="147"/>
      <c r="M878" s="153"/>
      <c r="T878" s="154"/>
      <c r="AT878" s="149" t="s">
        <v>167</v>
      </c>
      <c r="AU878" s="149" t="s">
        <v>86</v>
      </c>
      <c r="AV878" s="12" t="s">
        <v>86</v>
      </c>
      <c r="AW878" s="12" t="s">
        <v>32</v>
      </c>
      <c r="AX878" s="12" t="s">
        <v>76</v>
      </c>
      <c r="AY878" s="149" t="s">
        <v>159</v>
      </c>
    </row>
    <row r="879" spans="2:65" s="12" customFormat="1" ht="10.199999999999999">
      <c r="B879" s="147"/>
      <c r="D879" s="148" t="s">
        <v>167</v>
      </c>
      <c r="E879" s="149" t="s">
        <v>1</v>
      </c>
      <c r="F879" s="150" t="s">
        <v>1573</v>
      </c>
      <c r="H879" s="151">
        <v>101.7</v>
      </c>
      <c r="I879" s="152"/>
      <c r="L879" s="147"/>
      <c r="M879" s="153"/>
      <c r="T879" s="154"/>
      <c r="AT879" s="149" t="s">
        <v>167</v>
      </c>
      <c r="AU879" s="149" t="s">
        <v>86</v>
      </c>
      <c r="AV879" s="12" t="s">
        <v>86</v>
      </c>
      <c r="AW879" s="12" t="s">
        <v>32</v>
      </c>
      <c r="AX879" s="12" t="s">
        <v>76</v>
      </c>
      <c r="AY879" s="149" t="s">
        <v>159</v>
      </c>
    </row>
    <row r="880" spans="2:65" s="12" customFormat="1" ht="10.199999999999999">
      <c r="B880" s="147"/>
      <c r="D880" s="148" t="s">
        <v>167</v>
      </c>
      <c r="E880" s="149" t="s">
        <v>1</v>
      </c>
      <c r="F880" s="150" t="s">
        <v>1574</v>
      </c>
      <c r="H880" s="151">
        <v>211.845</v>
      </c>
      <c r="I880" s="152"/>
      <c r="L880" s="147"/>
      <c r="M880" s="153"/>
      <c r="T880" s="154"/>
      <c r="AT880" s="149" t="s">
        <v>167</v>
      </c>
      <c r="AU880" s="149" t="s">
        <v>86</v>
      </c>
      <c r="AV880" s="12" t="s">
        <v>86</v>
      </c>
      <c r="AW880" s="12" t="s">
        <v>32</v>
      </c>
      <c r="AX880" s="12" t="s">
        <v>76</v>
      </c>
      <c r="AY880" s="149" t="s">
        <v>159</v>
      </c>
    </row>
    <row r="881" spans="2:65" s="12" customFormat="1" ht="10.199999999999999">
      <c r="B881" s="147"/>
      <c r="D881" s="148" t="s">
        <v>167</v>
      </c>
      <c r="E881" s="149" t="s">
        <v>1</v>
      </c>
      <c r="F881" s="150" t="s">
        <v>1575</v>
      </c>
      <c r="H881" s="151">
        <v>17.55</v>
      </c>
      <c r="I881" s="152"/>
      <c r="L881" s="147"/>
      <c r="M881" s="153"/>
      <c r="T881" s="154"/>
      <c r="AT881" s="149" t="s">
        <v>167</v>
      </c>
      <c r="AU881" s="149" t="s">
        <v>86</v>
      </c>
      <c r="AV881" s="12" t="s">
        <v>86</v>
      </c>
      <c r="AW881" s="12" t="s">
        <v>32</v>
      </c>
      <c r="AX881" s="12" t="s">
        <v>76</v>
      </c>
      <c r="AY881" s="149" t="s">
        <v>159</v>
      </c>
    </row>
    <row r="882" spans="2:65" s="12" customFormat="1" ht="10.199999999999999">
      <c r="B882" s="147"/>
      <c r="D882" s="148" t="s">
        <v>167</v>
      </c>
      <c r="E882" s="149" t="s">
        <v>1</v>
      </c>
      <c r="F882" s="150" t="s">
        <v>520</v>
      </c>
      <c r="H882" s="151">
        <v>212.625</v>
      </c>
      <c r="I882" s="152"/>
      <c r="L882" s="147"/>
      <c r="M882" s="153"/>
      <c r="T882" s="154"/>
      <c r="AT882" s="149" t="s">
        <v>167</v>
      </c>
      <c r="AU882" s="149" t="s">
        <v>86</v>
      </c>
      <c r="AV882" s="12" t="s">
        <v>86</v>
      </c>
      <c r="AW882" s="12" t="s">
        <v>32</v>
      </c>
      <c r="AX882" s="12" t="s">
        <v>76</v>
      </c>
      <c r="AY882" s="149" t="s">
        <v>159</v>
      </c>
    </row>
    <row r="883" spans="2:65" s="12" customFormat="1" ht="10.199999999999999">
      <c r="B883" s="147"/>
      <c r="D883" s="148" t="s">
        <v>167</v>
      </c>
      <c r="E883" s="149" t="s">
        <v>1</v>
      </c>
      <c r="F883" s="150" t="s">
        <v>1576</v>
      </c>
      <c r="H883" s="151">
        <v>6</v>
      </c>
      <c r="I883" s="152"/>
      <c r="L883" s="147"/>
      <c r="M883" s="153"/>
      <c r="T883" s="154"/>
      <c r="AT883" s="149" t="s">
        <v>167</v>
      </c>
      <c r="AU883" s="149" t="s">
        <v>86</v>
      </c>
      <c r="AV883" s="12" t="s">
        <v>86</v>
      </c>
      <c r="AW883" s="12" t="s">
        <v>32</v>
      </c>
      <c r="AX883" s="12" t="s">
        <v>76</v>
      </c>
      <c r="AY883" s="149" t="s">
        <v>159</v>
      </c>
    </row>
    <row r="884" spans="2:65" s="12" customFormat="1" ht="10.199999999999999">
      <c r="B884" s="147"/>
      <c r="D884" s="148" t="s">
        <v>167</v>
      </c>
      <c r="E884" s="149" t="s">
        <v>1</v>
      </c>
      <c r="F884" s="150" t="s">
        <v>521</v>
      </c>
      <c r="H884" s="151">
        <v>190.23</v>
      </c>
      <c r="I884" s="152"/>
      <c r="L884" s="147"/>
      <c r="M884" s="153"/>
      <c r="T884" s="154"/>
      <c r="AT884" s="149" t="s">
        <v>167</v>
      </c>
      <c r="AU884" s="149" t="s">
        <v>86</v>
      </c>
      <c r="AV884" s="12" t="s">
        <v>86</v>
      </c>
      <c r="AW884" s="12" t="s">
        <v>32</v>
      </c>
      <c r="AX884" s="12" t="s">
        <v>76</v>
      </c>
      <c r="AY884" s="149" t="s">
        <v>159</v>
      </c>
    </row>
    <row r="885" spans="2:65" s="13" customFormat="1" ht="10.199999999999999">
      <c r="B885" s="155"/>
      <c r="D885" s="148" t="s">
        <v>167</v>
      </c>
      <c r="E885" s="156" t="s">
        <v>1</v>
      </c>
      <c r="F885" s="157" t="s">
        <v>236</v>
      </c>
      <c r="H885" s="158">
        <v>903.52500000000009</v>
      </c>
      <c r="I885" s="159"/>
      <c r="L885" s="155"/>
      <c r="M885" s="160"/>
      <c r="T885" s="161"/>
      <c r="AT885" s="156" t="s">
        <v>167</v>
      </c>
      <c r="AU885" s="156" t="s">
        <v>86</v>
      </c>
      <c r="AV885" s="13" t="s">
        <v>165</v>
      </c>
      <c r="AW885" s="13" t="s">
        <v>32</v>
      </c>
      <c r="AX885" s="13" t="s">
        <v>84</v>
      </c>
      <c r="AY885" s="156" t="s">
        <v>159</v>
      </c>
    </row>
    <row r="886" spans="2:65" s="1" customFormat="1" ht="14.4" customHeight="1">
      <c r="B886" s="132"/>
      <c r="C886" s="133" t="s">
        <v>1577</v>
      </c>
      <c r="D886" s="133" t="s">
        <v>161</v>
      </c>
      <c r="E886" s="134" t="s">
        <v>1578</v>
      </c>
      <c r="F886" s="135" t="s">
        <v>1579</v>
      </c>
      <c r="G886" s="136" t="s">
        <v>164</v>
      </c>
      <c r="H886" s="137">
        <v>3568.3960000000002</v>
      </c>
      <c r="I886" s="138"/>
      <c r="J886" s="139">
        <f>ROUND(I886*H886,2)</f>
        <v>0</v>
      </c>
      <c r="K886" s="140"/>
      <c r="L886" s="31"/>
      <c r="M886" s="141" t="s">
        <v>1</v>
      </c>
      <c r="N886" s="142" t="s">
        <v>41</v>
      </c>
      <c r="P886" s="143">
        <f>O886*H886</f>
        <v>0</v>
      </c>
      <c r="Q886" s="143">
        <v>2.0000000000000002E-5</v>
      </c>
      <c r="R886" s="143">
        <f>Q886*H886</f>
        <v>7.1367920000000015E-2</v>
      </c>
      <c r="S886" s="143">
        <v>0</v>
      </c>
      <c r="T886" s="144">
        <f>S886*H886</f>
        <v>0</v>
      </c>
      <c r="AR886" s="145" t="s">
        <v>237</v>
      </c>
      <c r="AT886" s="145" t="s">
        <v>161</v>
      </c>
      <c r="AU886" s="145" t="s">
        <v>86</v>
      </c>
      <c r="AY886" s="16" t="s">
        <v>159</v>
      </c>
      <c r="BE886" s="146">
        <f>IF(N886="základní",J886,0)</f>
        <v>0</v>
      </c>
      <c r="BF886" s="146">
        <f>IF(N886="snížená",J886,0)</f>
        <v>0</v>
      </c>
      <c r="BG886" s="146">
        <f>IF(N886="zákl. přenesená",J886,0)</f>
        <v>0</v>
      </c>
      <c r="BH886" s="146">
        <f>IF(N886="sníž. přenesená",J886,0)</f>
        <v>0</v>
      </c>
      <c r="BI886" s="146">
        <f>IF(N886="nulová",J886,0)</f>
        <v>0</v>
      </c>
      <c r="BJ886" s="16" t="s">
        <v>84</v>
      </c>
      <c r="BK886" s="146">
        <f>ROUND(I886*H886,2)</f>
        <v>0</v>
      </c>
      <c r="BL886" s="16" t="s">
        <v>237</v>
      </c>
      <c r="BM886" s="145" t="s">
        <v>1580</v>
      </c>
    </row>
    <row r="887" spans="2:65" s="12" customFormat="1" ht="10.199999999999999">
      <c r="B887" s="147"/>
      <c r="D887" s="148" t="s">
        <v>167</v>
      </c>
      <c r="E887" s="149" t="s">
        <v>1</v>
      </c>
      <c r="F887" s="150" t="s">
        <v>1542</v>
      </c>
      <c r="H887" s="151">
        <v>67.98</v>
      </c>
      <c r="I887" s="152"/>
      <c r="L887" s="147"/>
      <c r="M887" s="153"/>
      <c r="T887" s="154"/>
      <c r="AT887" s="149" t="s">
        <v>167</v>
      </c>
      <c r="AU887" s="149" t="s">
        <v>86</v>
      </c>
      <c r="AV887" s="12" t="s">
        <v>86</v>
      </c>
      <c r="AW887" s="12" t="s">
        <v>32</v>
      </c>
      <c r="AX887" s="12" t="s">
        <v>76</v>
      </c>
      <c r="AY887" s="149" t="s">
        <v>159</v>
      </c>
    </row>
    <row r="888" spans="2:65" s="12" customFormat="1" ht="10.199999999999999">
      <c r="B888" s="147"/>
      <c r="D888" s="148" t="s">
        <v>167</v>
      </c>
      <c r="E888" s="149" t="s">
        <v>1</v>
      </c>
      <c r="F888" s="150" t="s">
        <v>1581</v>
      </c>
      <c r="H888" s="151">
        <v>60.03</v>
      </c>
      <c r="I888" s="152"/>
      <c r="L888" s="147"/>
      <c r="M888" s="153"/>
      <c r="T888" s="154"/>
      <c r="AT888" s="149" t="s">
        <v>167</v>
      </c>
      <c r="AU888" s="149" t="s">
        <v>86</v>
      </c>
      <c r="AV888" s="12" t="s">
        <v>86</v>
      </c>
      <c r="AW888" s="12" t="s">
        <v>32</v>
      </c>
      <c r="AX888" s="12" t="s">
        <v>76</v>
      </c>
      <c r="AY888" s="149" t="s">
        <v>159</v>
      </c>
    </row>
    <row r="889" spans="2:65" s="12" customFormat="1" ht="10.199999999999999">
      <c r="B889" s="147"/>
      <c r="D889" s="148" t="s">
        <v>167</v>
      </c>
      <c r="E889" s="149" t="s">
        <v>1</v>
      </c>
      <c r="F889" s="150" t="s">
        <v>1582</v>
      </c>
      <c r="H889" s="151">
        <v>457.82</v>
      </c>
      <c r="I889" s="152"/>
      <c r="L889" s="147"/>
      <c r="M889" s="153"/>
      <c r="T889" s="154"/>
      <c r="AT889" s="149" t="s">
        <v>167</v>
      </c>
      <c r="AU889" s="149" t="s">
        <v>86</v>
      </c>
      <c r="AV889" s="12" t="s">
        <v>86</v>
      </c>
      <c r="AW889" s="12" t="s">
        <v>32</v>
      </c>
      <c r="AX889" s="12" t="s">
        <v>76</v>
      </c>
      <c r="AY889" s="149" t="s">
        <v>159</v>
      </c>
    </row>
    <row r="890" spans="2:65" s="12" customFormat="1" ht="10.199999999999999">
      <c r="B890" s="147"/>
      <c r="D890" s="148" t="s">
        <v>167</v>
      </c>
      <c r="E890" s="149" t="s">
        <v>1</v>
      </c>
      <c r="F890" s="150" t="s">
        <v>1553</v>
      </c>
      <c r="H890" s="151">
        <v>1082.31</v>
      </c>
      <c r="I890" s="152"/>
      <c r="L890" s="147"/>
      <c r="M890" s="153"/>
      <c r="T890" s="154"/>
      <c r="AT890" s="149" t="s">
        <v>167</v>
      </c>
      <c r="AU890" s="149" t="s">
        <v>86</v>
      </c>
      <c r="AV890" s="12" t="s">
        <v>86</v>
      </c>
      <c r="AW890" s="12" t="s">
        <v>32</v>
      </c>
      <c r="AX890" s="12" t="s">
        <v>76</v>
      </c>
      <c r="AY890" s="149" t="s">
        <v>159</v>
      </c>
    </row>
    <row r="891" spans="2:65" s="12" customFormat="1" ht="10.199999999999999">
      <c r="B891" s="147"/>
      <c r="D891" s="148" t="s">
        <v>167</v>
      </c>
      <c r="E891" s="149" t="s">
        <v>1</v>
      </c>
      <c r="F891" s="150" t="s">
        <v>519</v>
      </c>
      <c r="H891" s="151">
        <v>211.845</v>
      </c>
      <c r="I891" s="152"/>
      <c r="L891" s="147"/>
      <c r="M891" s="153"/>
      <c r="T891" s="154"/>
      <c r="AT891" s="149" t="s">
        <v>167</v>
      </c>
      <c r="AU891" s="149" t="s">
        <v>86</v>
      </c>
      <c r="AV891" s="12" t="s">
        <v>86</v>
      </c>
      <c r="AW891" s="12" t="s">
        <v>32</v>
      </c>
      <c r="AX891" s="12" t="s">
        <v>76</v>
      </c>
      <c r="AY891" s="149" t="s">
        <v>159</v>
      </c>
    </row>
    <row r="892" spans="2:65" s="12" customFormat="1" ht="10.199999999999999">
      <c r="B892" s="147"/>
      <c r="D892" s="148" t="s">
        <v>167</v>
      </c>
      <c r="E892" s="149" t="s">
        <v>1</v>
      </c>
      <c r="F892" s="150" t="s">
        <v>562</v>
      </c>
      <c r="H892" s="151">
        <v>274.41399999999999</v>
      </c>
      <c r="I892" s="152"/>
      <c r="L892" s="147"/>
      <c r="M892" s="153"/>
      <c r="T892" s="154"/>
      <c r="AT892" s="149" t="s">
        <v>167</v>
      </c>
      <c r="AU892" s="149" t="s">
        <v>86</v>
      </c>
      <c r="AV892" s="12" t="s">
        <v>86</v>
      </c>
      <c r="AW892" s="12" t="s">
        <v>32</v>
      </c>
      <c r="AX892" s="12" t="s">
        <v>76</v>
      </c>
      <c r="AY892" s="149" t="s">
        <v>159</v>
      </c>
    </row>
    <row r="893" spans="2:65" s="12" customFormat="1" ht="10.199999999999999">
      <c r="B893" s="147"/>
      <c r="D893" s="148" t="s">
        <v>167</v>
      </c>
      <c r="E893" s="149" t="s">
        <v>1</v>
      </c>
      <c r="F893" s="150" t="s">
        <v>1564</v>
      </c>
      <c r="H893" s="151">
        <v>8.1</v>
      </c>
      <c r="I893" s="152"/>
      <c r="L893" s="147"/>
      <c r="M893" s="153"/>
      <c r="T893" s="154"/>
      <c r="AT893" s="149" t="s">
        <v>167</v>
      </c>
      <c r="AU893" s="149" t="s">
        <v>86</v>
      </c>
      <c r="AV893" s="12" t="s">
        <v>86</v>
      </c>
      <c r="AW893" s="12" t="s">
        <v>32</v>
      </c>
      <c r="AX893" s="12" t="s">
        <v>76</v>
      </c>
      <c r="AY893" s="149" t="s">
        <v>159</v>
      </c>
    </row>
    <row r="894" spans="2:65" s="12" customFormat="1" ht="10.199999999999999">
      <c r="B894" s="147"/>
      <c r="D894" s="148" t="s">
        <v>167</v>
      </c>
      <c r="E894" s="149" t="s">
        <v>1</v>
      </c>
      <c r="F894" s="150" t="s">
        <v>1555</v>
      </c>
      <c r="H894" s="151">
        <v>14.58</v>
      </c>
      <c r="I894" s="152"/>
      <c r="L894" s="147"/>
      <c r="M894" s="153"/>
      <c r="T894" s="154"/>
      <c r="AT894" s="149" t="s">
        <v>167</v>
      </c>
      <c r="AU894" s="149" t="s">
        <v>86</v>
      </c>
      <c r="AV894" s="12" t="s">
        <v>86</v>
      </c>
      <c r="AW894" s="12" t="s">
        <v>32</v>
      </c>
      <c r="AX894" s="12" t="s">
        <v>76</v>
      </c>
      <c r="AY894" s="149" t="s">
        <v>159</v>
      </c>
    </row>
    <row r="895" spans="2:65" s="12" customFormat="1" ht="10.199999999999999">
      <c r="B895" s="147"/>
      <c r="D895" s="148" t="s">
        <v>167</v>
      </c>
      <c r="E895" s="149" t="s">
        <v>1</v>
      </c>
      <c r="F895" s="150" t="s">
        <v>1583</v>
      </c>
      <c r="H895" s="151">
        <v>92.4</v>
      </c>
      <c r="I895" s="152"/>
      <c r="L895" s="147"/>
      <c r="M895" s="153"/>
      <c r="T895" s="154"/>
      <c r="AT895" s="149" t="s">
        <v>167</v>
      </c>
      <c r="AU895" s="149" t="s">
        <v>86</v>
      </c>
      <c r="AV895" s="12" t="s">
        <v>86</v>
      </c>
      <c r="AW895" s="12" t="s">
        <v>32</v>
      </c>
      <c r="AX895" s="12" t="s">
        <v>76</v>
      </c>
      <c r="AY895" s="149" t="s">
        <v>159</v>
      </c>
    </row>
    <row r="896" spans="2:65" s="12" customFormat="1" ht="10.199999999999999">
      <c r="B896" s="147"/>
      <c r="D896" s="148" t="s">
        <v>167</v>
      </c>
      <c r="E896" s="149" t="s">
        <v>1</v>
      </c>
      <c r="F896" s="150" t="s">
        <v>520</v>
      </c>
      <c r="H896" s="151">
        <v>212.625</v>
      </c>
      <c r="I896" s="152"/>
      <c r="L896" s="147"/>
      <c r="M896" s="153"/>
      <c r="T896" s="154"/>
      <c r="AT896" s="149" t="s">
        <v>167</v>
      </c>
      <c r="AU896" s="149" t="s">
        <v>86</v>
      </c>
      <c r="AV896" s="12" t="s">
        <v>86</v>
      </c>
      <c r="AW896" s="12" t="s">
        <v>32</v>
      </c>
      <c r="AX896" s="12" t="s">
        <v>76</v>
      </c>
      <c r="AY896" s="149" t="s">
        <v>159</v>
      </c>
    </row>
    <row r="897" spans="2:65" s="12" customFormat="1" ht="10.199999999999999">
      <c r="B897" s="147"/>
      <c r="D897" s="148" t="s">
        <v>167</v>
      </c>
      <c r="E897" s="149" t="s">
        <v>1</v>
      </c>
      <c r="F897" s="150" t="s">
        <v>918</v>
      </c>
      <c r="H897" s="151">
        <v>421.435</v>
      </c>
      <c r="I897" s="152"/>
      <c r="L897" s="147"/>
      <c r="M897" s="153"/>
      <c r="T897" s="154"/>
      <c r="AT897" s="149" t="s">
        <v>167</v>
      </c>
      <c r="AU897" s="149" t="s">
        <v>86</v>
      </c>
      <c r="AV897" s="12" t="s">
        <v>86</v>
      </c>
      <c r="AW897" s="12" t="s">
        <v>32</v>
      </c>
      <c r="AX897" s="12" t="s">
        <v>76</v>
      </c>
      <c r="AY897" s="149" t="s">
        <v>159</v>
      </c>
    </row>
    <row r="898" spans="2:65" s="12" customFormat="1" ht="10.199999999999999">
      <c r="B898" s="147"/>
      <c r="D898" s="148" t="s">
        <v>167</v>
      </c>
      <c r="E898" s="149" t="s">
        <v>1</v>
      </c>
      <c r="F898" s="150" t="s">
        <v>1584</v>
      </c>
      <c r="H898" s="151">
        <v>95.62</v>
      </c>
      <c r="I898" s="152"/>
      <c r="L898" s="147"/>
      <c r="M898" s="153"/>
      <c r="T898" s="154"/>
      <c r="AT898" s="149" t="s">
        <v>167</v>
      </c>
      <c r="AU898" s="149" t="s">
        <v>86</v>
      </c>
      <c r="AV898" s="12" t="s">
        <v>86</v>
      </c>
      <c r="AW898" s="12" t="s">
        <v>32</v>
      </c>
      <c r="AX898" s="12" t="s">
        <v>76</v>
      </c>
      <c r="AY898" s="149" t="s">
        <v>159</v>
      </c>
    </row>
    <row r="899" spans="2:65" s="12" customFormat="1" ht="10.199999999999999">
      <c r="B899" s="147"/>
      <c r="D899" s="148" t="s">
        <v>167</v>
      </c>
      <c r="E899" s="149" t="s">
        <v>1</v>
      </c>
      <c r="F899" s="150" t="s">
        <v>521</v>
      </c>
      <c r="H899" s="151">
        <v>190.23</v>
      </c>
      <c r="I899" s="152"/>
      <c r="L899" s="147"/>
      <c r="M899" s="153"/>
      <c r="T899" s="154"/>
      <c r="AT899" s="149" t="s">
        <v>167</v>
      </c>
      <c r="AU899" s="149" t="s">
        <v>86</v>
      </c>
      <c r="AV899" s="12" t="s">
        <v>86</v>
      </c>
      <c r="AW899" s="12" t="s">
        <v>32</v>
      </c>
      <c r="AX899" s="12" t="s">
        <v>76</v>
      </c>
      <c r="AY899" s="149" t="s">
        <v>159</v>
      </c>
    </row>
    <row r="900" spans="2:65" s="12" customFormat="1" ht="10.199999999999999">
      <c r="B900" s="147"/>
      <c r="D900" s="148" t="s">
        <v>167</v>
      </c>
      <c r="E900" s="149" t="s">
        <v>1</v>
      </c>
      <c r="F900" s="150" t="s">
        <v>564</v>
      </c>
      <c r="H900" s="151">
        <v>379.00700000000001</v>
      </c>
      <c r="I900" s="152"/>
      <c r="L900" s="147"/>
      <c r="M900" s="153"/>
      <c r="T900" s="154"/>
      <c r="AT900" s="149" t="s">
        <v>167</v>
      </c>
      <c r="AU900" s="149" t="s">
        <v>86</v>
      </c>
      <c r="AV900" s="12" t="s">
        <v>86</v>
      </c>
      <c r="AW900" s="12" t="s">
        <v>32</v>
      </c>
      <c r="AX900" s="12" t="s">
        <v>76</v>
      </c>
      <c r="AY900" s="149" t="s">
        <v>159</v>
      </c>
    </row>
    <row r="901" spans="2:65" s="13" customFormat="1" ht="10.199999999999999">
      <c r="B901" s="155"/>
      <c r="D901" s="148" t="s">
        <v>167</v>
      </c>
      <c r="E901" s="156" t="s">
        <v>1</v>
      </c>
      <c r="F901" s="157" t="s">
        <v>236</v>
      </c>
      <c r="H901" s="158">
        <v>3568.3959999999997</v>
      </c>
      <c r="I901" s="159"/>
      <c r="L901" s="155"/>
      <c r="M901" s="160"/>
      <c r="T901" s="161"/>
      <c r="AT901" s="156" t="s">
        <v>167</v>
      </c>
      <c r="AU901" s="156" t="s">
        <v>86</v>
      </c>
      <c r="AV901" s="13" t="s">
        <v>165</v>
      </c>
      <c r="AW901" s="13" t="s">
        <v>32</v>
      </c>
      <c r="AX901" s="13" t="s">
        <v>84</v>
      </c>
      <c r="AY901" s="156" t="s">
        <v>159</v>
      </c>
    </row>
    <row r="902" spans="2:65" s="11" customFormat="1" ht="25.95" customHeight="1">
      <c r="B902" s="120"/>
      <c r="D902" s="121" t="s">
        <v>75</v>
      </c>
      <c r="E902" s="122" t="s">
        <v>261</v>
      </c>
      <c r="F902" s="122" t="s">
        <v>1585</v>
      </c>
      <c r="I902" s="123"/>
      <c r="J902" s="124">
        <f>BK902</f>
        <v>0</v>
      </c>
      <c r="L902" s="120"/>
      <c r="M902" s="125"/>
      <c r="P902" s="126">
        <f>P903</f>
        <v>0</v>
      </c>
      <c r="R902" s="126">
        <f>R903</f>
        <v>0</v>
      </c>
      <c r="T902" s="127">
        <f>T903</f>
        <v>0</v>
      </c>
      <c r="AR902" s="121" t="s">
        <v>173</v>
      </c>
      <c r="AT902" s="128" t="s">
        <v>75</v>
      </c>
      <c r="AU902" s="128" t="s">
        <v>76</v>
      </c>
      <c r="AY902" s="121" t="s">
        <v>159</v>
      </c>
      <c r="BK902" s="129">
        <f>BK903</f>
        <v>0</v>
      </c>
    </row>
    <row r="903" spans="2:65" s="11" customFormat="1" ht="22.8" customHeight="1">
      <c r="B903" s="120"/>
      <c r="D903" s="121" t="s">
        <v>75</v>
      </c>
      <c r="E903" s="130" t="s">
        <v>1586</v>
      </c>
      <c r="F903" s="130" t="s">
        <v>1587</v>
      </c>
      <c r="I903" s="123"/>
      <c r="J903" s="131">
        <f>BK903</f>
        <v>0</v>
      </c>
      <c r="L903" s="120"/>
      <c r="M903" s="125"/>
      <c r="P903" s="126">
        <f>P904</f>
        <v>0</v>
      </c>
      <c r="R903" s="126">
        <f>R904</f>
        <v>0</v>
      </c>
      <c r="T903" s="127">
        <f>T904</f>
        <v>0</v>
      </c>
      <c r="AR903" s="121" t="s">
        <v>173</v>
      </c>
      <c r="AT903" s="128" t="s">
        <v>75</v>
      </c>
      <c r="AU903" s="128" t="s">
        <v>84</v>
      </c>
      <c r="AY903" s="121" t="s">
        <v>159</v>
      </c>
      <c r="BK903" s="129">
        <f>BK904</f>
        <v>0</v>
      </c>
    </row>
    <row r="904" spans="2:65" s="1" customFormat="1" ht="14.4" customHeight="1">
      <c r="B904" s="132"/>
      <c r="C904" s="133" t="s">
        <v>1588</v>
      </c>
      <c r="D904" s="133" t="s">
        <v>161</v>
      </c>
      <c r="E904" s="134" t="s">
        <v>1589</v>
      </c>
      <c r="F904" s="135" t="s">
        <v>1590</v>
      </c>
      <c r="G904" s="136" t="s">
        <v>289</v>
      </c>
      <c r="H904" s="137">
        <v>1</v>
      </c>
      <c r="I904" s="138"/>
      <c r="J904" s="139">
        <f>ROUND(I904*H904,2)</f>
        <v>0</v>
      </c>
      <c r="K904" s="140"/>
      <c r="L904" s="31"/>
      <c r="M904" s="180" t="s">
        <v>1</v>
      </c>
      <c r="N904" s="181" t="s">
        <v>41</v>
      </c>
      <c r="O904" s="182"/>
      <c r="P904" s="183">
        <f>O904*H904</f>
        <v>0</v>
      </c>
      <c r="Q904" s="183">
        <v>0</v>
      </c>
      <c r="R904" s="183">
        <f>Q904*H904</f>
        <v>0</v>
      </c>
      <c r="S904" s="183">
        <v>0</v>
      </c>
      <c r="T904" s="184">
        <f>S904*H904</f>
        <v>0</v>
      </c>
      <c r="AR904" s="145" t="s">
        <v>490</v>
      </c>
      <c r="AT904" s="145" t="s">
        <v>161</v>
      </c>
      <c r="AU904" s="145" t="s">
        <v>86</v>
      </c>
      <c r="AY904" s="16" t="s">
        <v>159</v>
      </c>
      <c r="BE904" s="146">
        <f>IF(N904="základní",J904,0)</f>
        <v>0</v>
      </c>
      <c r="BF904" s="146">
        <f>IF(N904="snížená",J904,0)</f>
        <v>0</v>
      </c>
      <c r="BG904" s="146">
        <f>IF(N904="zákl. přenesená",J904,0)</f>
        <v>0</v>
      </c>
      <c r="BH904" s="146">
        <f>IF(N904="sníž. přenesená",J904,0)</f>
        <v>0</v>
      </c>
      <c r="BI904" s="146">
        <f>IF(N904="nulová",J904,0)</f>
        <v>0</v>
      </c>
      <c r="BJ904" s="16" t="s">
        <v>84</v>
      </c>
      <c r="BK904" s="146">
        <f>ROUND(I904*H904,2)</f>
        <v>0</v>
      </c>
      <c r="BL904" s="16" t="s">
        <v>490</v>
      </c>
      <c r="BM904" s="145" t="s">
        <v>1591</v>
      </c>
    </row>
    <row r="905" spans="2:65" s="1" customFormat="1" ht="6.9" customHeight="1">
      <c r="B905" s="43"/>
      <c r="C905" s="44"/>
      <c r="D905" s="44"/>
      <c r="E905" s="44"/>
      <c r="F905" s="44"/>
      <c r="G905" s="44"/>
      <c r="H905" s="44"/>
      <c r="I905" s="44"/>
      <c r="J905" s="44"/>
      <c r="K905" s="44"/>
      <c r="L905" s="31"/>
    </row>
  </sheetData>
  <autoFilter ref="C143:K904" xr:uid="{00000000-0009-0000-0000-000001000000}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43"/>
  <sheetViews>
    <sheetView showGridLines="0" workbookViewId="0"/>
  </sheetViews>
  <sheetFormatPr defaultRowHeight="14.4"/>
  <cols>
    <col min="1" max="1" width="8.85546875" customWidth="1"/>
    <col min="2" max="2" width="1.140625" customWidth="1"/>
    <col min="3" max="3" width="4.42578125" customWidth="1"/>
    <col min="4" max="4" width="4.5703125" customWidth="1"/>
    <col min="5" max="5" width="18.28515625" customWidth="1"/>
    <col min="6" max="6" width="108" customWidth="1"/>
    <col min="7" max="7" width="8" customWidth="1"/>
    <col min="8" max="8" width="15" customWidth="1"/>
    <col min="9" max="9" width="16.85546875" customWidth="1"/>
    <col min="10" max="10" width="23.85546875" customWidth="1"/>
    <col min="11" max="11" width="23.85546875" hidden="1" customWidth="1"/>
    <col min="12" max="12" width="10" customWidth="1"/>
    <col min="13" max="13" width="11.5703125" hidden="1" customWidth="1"/>
    <col min="14" max="14" width="9.140625" hidden="1"/>
    <col min="15" max="20" width="15.140625" hidden="1" customWidth="1"/>
    <col min="21" max="21" width="17.42578125" hidden="1" customWidth="1"/>
    <col min="22" max="22" width="13.140625" customWidth="1"/>
    <col min="23" max="23" width="17.42578125" customWidth="1"/>
    <col min="24" max="24" width="13.140625" customWidth="1"/>
    <col min="25" max="25" width="16" customWidth="1"/>
    <col min="26" max="26" width="11.7109375" customWidth="1"/>
    <col min="27" max="27" width="16" customWidth="1"/>
    <col min="28" max="28" width="17.42578125" customWidth="1"/>
    <col min="29" max="29" width="11.7109375" customWidth="1"/>
    <col min="30" max="30" width="16" customWidth="1"/>
    <col min="31" max="31" width="17.42578125" customWidth="1"/>
    <col min="44" max="65" width="9.140625" hidden="1"/>
  </cols>
  <sheetData>
    <row r="2" spans="2:46" ht="36.9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89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" customHeight="1">
      <c r="B4" s="19"/>
      <c r="D4" s="20" t="s">
        <v>108</v>
      </c>
      <c r="L4" s="19"/>
      <c r="M4" s="87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24" t="str">
        <f>'Rekapitulace stavby'!K6</f>
        <v>ZŠ Husova I.-II. stupeň a spojovací chodba, Chodov</v>
      </c>
      <c r="F7" s="225"/>
      <c r="G7" s="225"/>
      <c r="H7" s="225"/>
      <c r="L7" s="19"/>
    </row>
    <row r="8" spans="2:46" s="1" customFormat="1" ht="12" customHeight="1">
      <c r="B8" s="31"/>
      <c r="D8" s="26" t="s">
        <v>109</v>
      </c>
      <c r="L8" s="31"/>
    </row>
    <row r="9" spans="2:46" s="1" customFormat="1" ht="15.6" customHeight="1">
      <c r="B9" s="31"/>
      <c r="E9" s="185" t="s">
        <v>1592</v>
      </c>
      <c r="F9" s="226"/>
      <c r="G9" s="226"/>
      <c r="H9" s="226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5. 3. 2024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7" t="str">
        <f>'Rekapitulace stavby'!E14</f>
        <v>Vyplň údaj</v>
      </c>
      <c r="F18" s="207"/>
      <c r="G18" s="207"/>
      <c r="H18" s="207"/>
      <c r="I18" s="26" t="s">
        <v>27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4.4" customHeight="1">
      <c r="B27" s="88"/>
      <c r="E27" s="212" t="s">
        <v>1</v>
      </c>
      <c r="F27" s="212"/>
      <c r="G27" s="212"/>
      <c r="H27" s="212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36</v>
      </c>
      <c r="J30" s="65">
        <f>ROUND(J127,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" customHeight="1">
      <c r="B33" s="31"/>
      <c r="D33" s="54" t="s">
        <v>40</v>
      </c>
      <c r="E33" s="26" t="s">
        <v>41</v>
      </c>
      <c r="F33" s="90">
        <f>ROUND((SUM(BE127:BE242)),  2)</f>
        <v>0</v>
      </c>
      <c r="I33" s="91">
        <v>0.21</v>
      </c>
      <c r="J33" s="90">
        <f>ROUND(((SUM(BE127:BE242))*I33),  2)</f>
        <v>0</v>
      </c>
      <c r="L33" s="31"/>
    </row>
    <row r="34" spans="2:12" s="1" customFormat="1" ht="14.4" customHeight="1">
      <c r="B34" s="31"/>
      <c r="E34" s="26" t="s">
        <v>42</v>
      </c>
      <c r="F34" s="90">
        <f>ROUND((SUM(BF127:BF242)),  2)</f>
        <v>0</v>
      </c>
      <c r="I34" s="91">
        <v>0.12</v>
      </c>
      <c r="J34" s="90">
        <f>ROUND(((SUM(BF127:BF242))*I34),  2)</f>
        <v>0</v>
      </c>
      <c r="L34" s="31"/>
    </row>
    <row r="35" spans="2:12" s="1" customFormat="1" ht="14.4" hidden="1" customHeight="1">
      <c r="B35" s="31"/>
      <c r="E35" s="26" t="s">
        <v>43</v>
      </c>
      <c r="F35" s="90">
        <f>ROUND((SUM(BG127:BG242)),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44</v>
      </c>
      <c r="F36" s="90">
        <f>ROUND((SUM(BH127:BH242)),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45</v>
      </c>
      <c r="F37" s="90">
        <f>ROUND((SUM(BI127:BI242)),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6"/>
      <c r="F39" s="56"/>
      <c r="G39" s="94" t="s">
        <v>47</v>
      </c>
      <c r="H39" s="95" t="s">
        <v>48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51</v>
      </c>
      <c r="E61" s="33"/>
      <c r="F61" s="98" t="s">
        <v>52</v>
      </c>
      <c r="G61" s="42" t="s">
        <v>51</v>
      </c>
      <c r="H61" s="33"/>
      <c r="I61" s="33"/>
      <c r="J61" s="99" t="s">
        <v>52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51</v>
      </c>
      <c r="E76" s="33"/>
      <c r="F76" s="98" t="s">
        <v>52</v>
      </c>
      <c r="G76" s="42" t="s">
        <v>51</v>
      </c>
      <c r="H76" s="33"/>
      <c r="I76" s="33"/>
      <c r="J76" s="99" t="s">
        <v>52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111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4.4" customHeight="1">
      <c r="B85" s="31"/>
      <c r="E85" s="224" t="str">
        <f>E7</f>
        <v>ZŠ Husova I.-II. stupeň a spojovací chodba, Chodov</v>
      </c>
      <c r="F85" s="225"/>
      <c r="G85" s="225"/>
      <c r="H85" s="225"/>
      <c r="L85" s="31"/>
    </row>
    <row r="86" spans="2:47" s="1" customFormat="1" ht="12" customHeight="1">
      <c r="B86" s="31"/>
      <c r="C86" s="26" t="s">
        <v>109</v>
      </c>
      <c r="L86" s="31"/>
    </row>
    <row r="87" spans="2:47" s="1" customFormat="1" ht="15.6" customHeight="1">
      <c r="B87" s="31"/>
      <c r="E87" s="185" t="str">
        <f>E9</f>
        <v>002 - Zdravotechnika</v>
      </c>
      <c r="F87" s="226"/>
      <c r="G87" s="226"/>
      <c r="H87" s="226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5. 3. 2024</v>
      </c>
      <c r="L89" s="31"/>
    </row>
    <row r="90" spans="2:47" s="1" customFormat="1" ht="6.9" customHeight="1">
      <c r="B90" s="31"/>
      <c r="L90" s="31"/>
    </row>
    <row r="91" spans="2:47" s="1" customFormat="1" ht="26.4" customHeight="1">
      <c r="B91" s="31"/>
      <c r="C91" s="26" t="s">
        <v>24</v>
      </c>
      <c r="F91" s="24" t="str">
        <f>E15</f>
        <v>Město Chodov</v>
      </c>
      <c r="I91" s="26" t="s">
        <v>30</v>
      </c>
      <c r="J91" s="29" t="str">
        <f>E21</f>
        <v>P.Dindák, Staré Sedlo</v>
      </c>
      <c r="L91" s="31"/>
    </row>
    <row r="92" spans="2:47" s="1" customFormat="1" ht="15.6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Šimková Dita, K.Vary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112</v>
      </c>
      <c r="D94" s="92"/>
      <c r="E94" s="92"/>
      <c r="F94" s="92"/>
      <c r="G94" s="92"/>
      <c r="H94" s="92"/>
      <c r="I94" s="92"/>
      <c r="J94" s="101" t="s">
        <v>113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2" t="s">
        <v>114</v>
      </c>
      <c r="J96" s="65">
        <f>J127</f>
        <v>0</v>
      </c>
      <c r="L96" s="31"/>
      <c r="AU96" s="16" t="s">
        <v>115</v>
      </c>
    </row>
    <row r="97" spans="2:12" s="8" customFormat="1" ht="24.9" customHeight="1">
      <c r="B97" s="103"/>
      <c r="D97" s="104" t="s">
        <v>116</v>
      </c>
      <c r="E97" s="105"/>
      <c r="F97" s="105"/>
      <c r="G97" s="105"/>
      <c r="H97" s="105"/>
      <c r="I97" s="105"/>
      <c r="J97" s="106">
        <f>J128</f>
        <v>0</v>
      </c>
      <c r="L97" s="103"/>
    </row>
    <row r="98" spans="2:12" s="9" customFormat="1" ht="19.95" customHeight="1">
      <c r="B98" s="107"/>
      <c r="D98" s="108" t="s">
        <v>117</v>
      </c>
      <c r="E98" s="109"/>
      <c r="F98" s="109"/>
      <c r="G98" s="109"/>
      <c r="H98" s="109"/>
      <c r="I98" s="109"/>
      <c r="J98" s="110">
        <f>J129</f>
        <v>0</v>
      </c>
      <c r="L98" s="107"/>
    </row>
    <row r="99" spans="2:12" s="9" customFormat="1" ht="19.95" customHeight="1">
      <c r="B99" s="107"/>
      <c r="D99" s="108" t="s">
        <v>124</v>
      </c>
      <c r="E99" s="109"/>
      <c r="F99" s="109"/>
      <c r="G99" s="109"/>
      <c r="H99" s="109"/>
      <c r="I99" s="109"/>
      <c r="J99" s="110">
        <f>J154</f>
        <v>0</v>
      </c>
      <c r="L99" s="107"/>
    </row>
    <row r="100" spans="2:12" s="9" customFormat="1" ht="19.95" customHeight="1">
      <c r="B100" s="107"/>
      <c r="D100" s="108" t="s">
        <v>125</v>
      </c>
      <c r="E100" s="109"/>
      <c r="F100" s="109"/>
      <c r="G100" s="109"/>
      <c r="H100" s="109"/>
      <c r="I100" s="109"/>
      <c r="J100" s="110">
        <f>J168</f>
        <v>0</v>
      </c>
      <c r="L100" s="107"/>
    </row>
    <row r="101" spans="2:12" s="9" customFormat="1" ht="19.95" customHeight="1">
      <c r="B101" s="107"/>
      <c r="D101" s="108" t="s">
        <v>126</v>
      </c>
      <c r="E101" s="109"/>
      <c r="F101" s="109"/>
      <c r="G101" s="109"/>
      <c r="H101" s="109"/>
      <c r="I101" s="109"/>
      <c r="J101" s="110">
        <f>J180</f>
        <v>0</v>
      </c>
      <c r="L101" s="107"/>
    </row>
    <row r="102" spans="2:12" s="8" customFormat="1" ht="24.9" customHeight="1">
      <c r="B102" s="103"/>
      <c r="D102" s="104" t="s">
        <v>127</v>
      </c>
      <c r="E102" s="105"/>
      <c r="F102" s="105"/>
      <c r="G102" s="105"/>
      <c r="H102" s="105"/>
      <c r="I102" s="105"/>
      <c r="J102" s="106">
        <f>J182</f>
        <v>0</v>
      </c>
      <c r="L102" s="103"/>
    </row>
    <row r="103" spans="2:12" s="9" customFormat="1" ht="19.95" customHeight="1">
      <c r="B103" s="107"/>
      <c r="D103" s="108" t="s">
        <v>130</v>
      </c>
      <c r="E103" s="109"/>
      <c r="F103" s="109"/>
      <c r="G103" s="109"/>
      <c r="H103" s="109"/>
      <c r="I103" s="109"/>
      <c r="J103" s="110">
        <f>J183</f>
        <v>0</v>
      </c>
      <c r="L103" s="107"/>
    </row>
    <row r="104" spans="2:12" s="9" customFormat="1" ht="19.95" customHeight="1">
      <c r="B104" s="107"/>
      <c r="D104" s="108" t="s">
        <v>1593</v>
      </c>
      <c r="E104" s="109"/>
      <c r="F104" s="109"/>
      <c r="G104" s="109"/>
      <c r="H104" s="109"/>
      <c r="I104" s="109"/>
      <c r="J104" s="110">
        <f>J193</f>
        <v>0</v>
      </c>
      <c r="L104" s="107"/>
    </row>
    <row r="105" spans="2:12" s="9" customFormat="1" ht="19.95" customHeight="1">
      <c r="B105" s="107"/>
      <c r="D105" s="108" t="s">
        <v>1594</v>
      </c>
      <c r="E105" s="109"/>
      <c r="F105" s="109"/>
      <c r="G105" s="109"/>
      <c r="H105" s="109"/>
      <c r="I105" s="109"/>
      <c r="J105" s="110">
        <f>J204</f>
        <v>0</v>
      </c>
      <c r="L105" s="107"/>
    </row>
    <row r="106" spans="2:12" s="9" customFormat="1" ht="19.95" customHeight="1">
      <c r="B106" s="107"/>
      <c r="D106" s="108" t="s">
        <v>131</v>
      </c>
      <c r="E106" s="109"/>
      <c r="F106" s="109"/>
      <c r="G106" s="109"/>
      <c r="H106" s="109"/>
      <c r="I106" s="109"/>
      <c r="J106" s="110">
        <f>J229</f>
        <v>0</v>
      </c>
      <c r="L106" s="107"/>
    </row>
    <row r="107" spans="2:12" s="8" customFormat="1" ht="24.9" customHeight="1">
      <c r="B107" s="103"/>
      <c r="D107" s="104" t="s">
        <v>1595</v>
      </c>
      <c r="E107" s="105"/>
      <c r="F107" s="105"/>
      <c r="G107" s="105"/>
      <c r="H107" s="105"/>
      <c r="I107" s="105"/>
      <c r="J107" s="106">
        <f>J240</f>
        <v>0</v>
      </c>
      <c r="L107" s="103"/>
    </row>
    <row r="108" spans="2:12" s="1" customFormat="1" ht="21.75" customHeight="1">
      <c r="B108" s="31"/>
      <c r="L108" s="31"/>
    </row>
    <row r="109" spans="2:12" s="1" customFormat="1" ht="6.9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3" spans="2:63" s="1" customFormat="1" ht="6.9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63" s="1" customFormat="1" ht="24.9" customHeight="1">
      <c r="B114" s="31"/>
      <c r="C114" s="20" t="s">
        <v>144</v>
      </c>
      <c r="L114" s="31"/>
    </row>
    <row r="115" spans="2:63" s="1" customFormat="1" ht="6.9" customHeight="1">
      <c r="B115" s="31"/>
      <c r="L115" s="31"/>
    </row>
    <row r="116" spans="2:63" s="1" customFormat="1" ht="12" customHeight="1">
      <c r="B116" s="31"/>
      <c r="C116" s="26" t="s">
        <v>16</v>
      </c>
      <c r="L116" s="31"/>
    </row>
    <row r="117" spans="2:63" s="1" customFormat="1" ht="14.4" customHeight="1">
      <c r="B117" s="31"/>
      <c r="E117" s="224" t="str">
        <f>E7</f>
        <v>ZŠ Husova I.-II. stupeň a spojovací chodba, Chodov</v>
      </c>
      <c r="F117" s="225"/>
      <c r="G117" s="225"/>
      <c r="H117" s="225"/>
      <c r="L117" s="31"/>
    </row>
    <row r="118" spans="2:63" s="1" customFormat="1" ht="12" customHeight="1">
      <c r="B118" s="31"/>
      <c r="C118" s="26" t="s">
        <v>109</v>
      </c>
      <c r="L118" s="31"/>
    </row>
    <row r="119" spans="2:63" s="1" customFormat="1" ht="15.6" customHeight="1">
      <c r="B119" s="31"/>
      <c r="E119" s="185" t="str">
        <f>E9</f>
        <v>002 - Zdravotechnika</v>
      </c>
      <c r="F119" s="226"/>
      <c r="G119" s="226"/>
      <c r="H119" s="226"/>
      <c r="L119" s="31"/>
    </row>
    <row r="120" spans="2:63" s="1" customFormat="1" ht="6.9" customHeight="1">
      <c r="B120" s="31"/>
      <c r="L120" s="31"/>
    </row>
    <row r="121" spans="2:63" s="1" customFormat="1" ht="12" customHeight="1">
      <c r="B121" s="31"/>
      <c r="C121" s="26" t="s">
        <v>20</v>
      </c>
      <c r="F121" s="24" t="str">
        <f>F12</f>
        <v xml:space="preserve"> </v>
      </c>
      <c r="I121" s="26" t="s">
        <v>22</v>
      </c>
      <c r="J121" s="51" t="str">
        <f>IF(J12="","",J12)</f>
        <v>5. 3. 2024</v>
      </c>
      <c r="L121" s="31"/>
    </row>
    <row r="122" spans="2:63" s="1" customFormat="1" ht="6.9" customHeight="1">
      <c r="B122" s="31"/>
      <c r="L122" s="31"/>
    </row>
    <row r="123" spans="2:63" s="1" customFormat="1" ht="26.4" customHeight="1">
      <c r="B123" s="31"/>
      <c r="C123" s="26" t="s">
        <v>24</v>
      </c>
      <c r="F123" s="24" t="str">
        <f>E15</f>
        <v>Město Chodov</v>
      </c>
      <c r="I123" s="26" t="s">
        <v>30</v>
      </c>
      <c r="J123" s="29" t="str">
        <f>E21</f>
        <v>P.Dindák, Staré Sedlo</v>
      </c>
      <c r="L123" s="31"/>
    </row>
    <row r="124" spans="2:63" s="1" customFormat="1" ht="15.6" customHeight="1">
      <c r="B124" s="31"/>
      <c r="C124" s="26" t="s">
        <v>28</v>
      </c>
      <c r="F124" s="24" t="str">
        <f>IF(E18="","",E18)</f>
        <v>Vyplň údaj</v>
      </c>
      <c r="I124" s="26" t="s">
        <v>33</v>
      </c>
      <c r="J124" s="29" t="str">
        <f>E24</f>
        <v>Šimková Dita, K.Vary</v>
      </c>
      <c r="L124" s="31"/>
    </row>
    <row r="125" spans="2:63" s="1" customFormat="1" ht="10.35" customHeight="1">
      <c r="B125" s="31"/>
      <c r="L125" s="31"/>
    </row>
    <row r="126" spans="2:63" s="10" customFormat="1" ht="29.25" customHeight="1">
      <c r="B126" s="111"/>
      <c r="C126" s="112" t="s">
        <v>145</v>
      </c>
      <c r="D126" s="113" t="s">
        <v>61</v>
      </c>
      <c r="E126" s="113" t="s">
        <v>57</v>
      </c>
      <c r="F126" s="113" t="s">
        <v>58</v>
      </c>
      <c r="G126" s="113" t="s">
        <v>146</v>
      </c>
      <c r="H126" s="113" t="s">
        <v>147</v>
      </c>
      <c r="I126" s="113" t="s">
        <v>148</v>
      </c>
      <c r="J126" s="114" t="s">
        <v>113</v>
      </c>
      <c r="K126" s="115" t="s">
        <v>149</v>
      </c>
      <c r="L126" s="111"/>
      <c r="M126" s="58" t="s">
        <v>1</v>
      </c>
      <c r="N126" s="59" t="s">
        <v>40</v>
      </c>
      <c r="O126" s="59" t="s">
        <v>150</v>
      </c>
      <c r="P126" s="59" t="s">
        <v>151</v>
      </c>
      <c r="Q126" s="59" t="s">
        <v>152</v>
      </c>
      <c r="R126" s="59" t="s">
        <v>153</v>
      </c>
      <c r="S126" s="59" t="s">
        <v>154</v>
      </c>
      <c r="T126" s="60" t="s">
        <v>155</v>
      </c>
    </row>
    <row r="127" spans="2:63" s="1" customFormat="1" ht="22.8" customHeight="1">
      <c r="B127" s="31"/>
      <c r="C127" s="63" t="s">
        <v>156</v>
      </c>
      <c r="J127" s="116">
        <f>BK127</f>
        <v>0</v>
      </c>
      <c r="L127" s="31"/>
      <c r="M127" s="61"/>
      <c r="N127" s="52"/>
      <c r="O127" s="52"/>
      <c r="P127" s="117">
        <f>P128+P182+P240</f>
        <v>0</v>
      </c>
      <c r="Q127" s="52"/>
      <c r="R127" s="117">
        <f>R128+R182+R240</f>
        <v>10.172526139999997</v>
      </c>
      <c r="S127" s="52"/>
      <c r="T127" s="118">
        <f>T128+T182+T240</f>
        <v>0</v>
      </c>
      <c r="AT127" s="16" t="s">
        <v>75</v>
      </c>
      <c r="AU127" s="16" t="s">
        <v>115</v>
      </c>
      <c r="BK127" s="119">
        <f>BK128+BK182+BK240</f>
        <v>0</v>
      </c>
    </row>
    <row r="128" spans="2:63" s="11" customFormat="1" ht="25.95" customHeight="1">
      <c r="B128" s="120"/>
      <c r="D128" s="121" t="s">
        <v>75</v>
      </c>
      <c r="E128" s="122" t="s">
        <v>157</v>
      </c>
      <c r="F128" s="122" t="s">
        <v>158</v>
      </c>
      <c r="I128" s="123"/>
      <c r="J128" s="124">
        <f>BK128</f>
        <v>0</v>
      </c>
      <c r="L128" s="120"/>
      <c r="M128" s="125"/>
      <c r="P128" s="126">
        <f>P129+P154+P168+P180</f>
        <v>0</v>
      </c>
      <c r="R128" s="126">
        <f>R129+R154+R168+R180</f>
        <v>0.97527764000000006</v>
      </c>
      <c r="T128" s="127">
        <f>T129+T154+T168+T180</f>
        <v>0</v>
      </c>
      <c r="AR128" s="121" t="s">
        <v>84</v>
      </c>
      <c r="AT128" s="128" t="s">
        <v>75</v>
      </c>
      <c r="AU128" s="128" t="s">
        <v>76</v>
      </c>
      <c r="AY128" s="121" t="s">
        <v>159</v>
      </c>
      <c r="BK128" s="129">
        <f>BK129+BK154+BK168+BK180</f>
        <v>0</v>
      </c>
    </row>
    <row r="129" spans="2:65" s="11" customFormat="1" ht="22.8" customHeight="1">
      <c r="B129" s="120"/>
      <c r="D129" s="121" t="s">
        <v>75</v>
      </c>
      <c r="E129" s="130" t="s">
        <v>84</v>
      </c>
      <c r="F129" s="130" t="s">
        <v>160</v>
      </c>
      <c r="I129" s="123"/>
      <c r="J129" s="131">
        <f>BK129</f>
        <v>0</v>
      </c>
      <c r="L129" s="120"/>
      <c r="M129" s="125"/>
      <c r="P129" s="126">
        <f>SUM(P130:P153)</f>
        <v>0</v>
      </c>
      <c r="R129" s="126">
        <f>SUM(R130:R153)</f>
        <v>0.24124099999999998</v>
      </c>
      <c r="T129" s="127">
        <f>SUM(T130:T153)</f>
        <v>0</v>
      </c>
      <c r="AR129" s="121" t="s">
        <v>84</v>
      </c>
      <c r="AT129" s="128" t="s">
        <v>75</v>
      </c>
      <c r="AU129" s="128" t="s">
        <v>84</v>
      </c>
      <c r="AY129" s="121" t="s">
        <v>159</v>
      </c>
      <c r="BK129" s="129">
        <f>SUM(BK130:BK153)</f>
        <v>0</v>
      </c>
    </row>
    <row r="130" spans="2:65" s="1" customFormat="1" ht="14.4" customHeight="1">
      <c r="B130" s="132"/>
      <c r="C130" s="133" t="s">
        <v>84</v>
      </c>
      <c r="D130" s="133" t="s">
        <v>161</v>
      </c>
      <c r="E130" s="134" t="s">
        <v>1596</v>
      </c>
      <c r="F130" s="135" t="s">
        <v>1597</v>
      </c>
      <c r="G130" s="136" t="s">
        <v>196</v>
      </c>
      <c r="H130" s="137">
        <v>0.38400000000000001</v>
      </c>
      <c r="I130" s="138"/>
      <c r="J130" s="139">
        <f>ROUND(I130*H130,2)</f>
        <v>0</v>
      </c>
      <c r="K130" s="140"/>
      <c r="L130" s="31"/>
      <c r="M130" s="141" t="s">
        <v>1</v>
      </c>
      <c r="N130" s="142" t="s">
        <v>41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165</v>
      </c>
      <c r="AT130" s="145" t="s">
        <v>161</v>
      </c>
      <c r="AU130" s="145" t="s">
        <v>86</v>
      </c>
      <c r="AY130" s="16" t="s">
        <v>159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6" t="s">
        <v>84</v>
      </c>
      <c r="BK130" s="146">
        <f>ROUND(I130*H130,2)</f>
        <v>0</v>
      </c>
      <c r="BL130" s="16" t="s">
        <v>165</v>
      </c>
      <c r="BM130" s="145" t="s">
        <v>1598</v>
      </c>
    </row>
    <row r="131" spans="2:65" s="12" customFormat="1" ht="10.199999999999999">
      <c r="B131" s="147"/>
      <c r="D131" s="148" t="s">
        <v>167</v>
      </c>
      <c r="E131" s="149" t="s">
        <v>1</v>
      </c>
      <c r="F131" s="150" t="s">
        <v>1599</v>
      </c>
      <c r="H131" s="151">
        <v>0.38400000000000001</v>
      </c>
      <c r="I131" s="152"/>
      <c r="L131" s="147"/>
      <c r="M131" s="153"/>
      <c r="T131" s="154"/>
      <c r="AT131" s="149" t="s">
        <v>167</v>
      </c>
      <c r="AU131" s="149" t="s">
        <v>86</v>
      </c>
      <c r="AV131" s="12" t="s">
        <v>86</v>
      </c>
      <c r="AW131" s="12" t="s">
        <v>32</v>
      </c>
      <c r="AX131" s="12" t="s">
        <v>76</v>
      </c>
      <c r="AY131" s="149" t="s">
        <v>159</v>
      </c>
    </row>
    <row r="132" spans="2:65" s="13" customFormat="1" ht="10.199999999999999">
      <c r="B132" s="155"/>
      <c r="D132" s="148" t="s">
        <v>167</v>
      </c>
      <c r="E132" s="156" t="s">
        <v>1</v>
      </c>
      <c r="F132" s="157" t="s">
        <v>236</v>
      </c>
      <c r="H132" s="158">
        <v>0.38400000000000001</v>
      </c>
      <c r="I132" s="159"/>
      <c r="L132" s="155"/>
      <c r="M132" s="160"/>
      <c r="T132" s="161"/>
      <c r="AT132" s="156" t="s">
        <v>167</v>
      </c>
      <c r="AU132" s="156" t="s">
        <v>86</v>
      </c>
      <c r="AV132" s="13" t="s">
        <v>165</v>
      </c>
      <c r="AW132" s="13" t="s">
        <v>32</v>
      </c>
      <c r="AX132" s="13" t="s">
        <v>84</v>
      </c>
      <c r="AY132" s="156" t="s">
        <v>159</v>
      </c>
    </row>
    <row r="133" spans="2:65" s="1" customFormat="1" ht="14.4" customHeight="1">
      <c r="B133" s="132"/>
      <c r="C133" s="133" t="s">
        <v>86</v>
      </c>
      <c r="D133" s="133" t="s">
        <v>161</v>
      </c>
      <c r="E133" s="134" t="s">
        <v>1600</v>
      </c>
      <c r="F133" s="135" t="s">
        <v>1601</v>
      </c>
      <c r="G133" s="136" t="s">
        <v>196</v>
      </c>
      <c r="H133" s="137">
        <v>0.38400000000000001</v>
      </c>
      <c r="I133" s="138"/>
      <c r="J133" s="139">
        <f>ROUND(I133*H133,2)</f>
        <v>0</v>
      </c>
      <c r="K133" s="140"/>
      <c r="L133" s="31"/>
      <c r="M133" s="141" t="s">
        <v>1</v>
      </c>
      <c r="N133" s="142" t="s">
        <v>41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165</v>
      </c>
      <c r="AT133" s="145" t="s">
        <v>161</v>
      </c>
      <c r="AU133" s="145" t="s">
        <v>86</v>
      </c>
      <c r="AY133" s="16" t="s">
        <v>159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6" t="s">
        <v>84</v>
      </c>
      <c r="BK133" s="146">
        <f>ROUND(I133*H133,2)</f>
        <v>0</v>
      </c>
      <c r="BL133" s="16" t="s">
        <v>165</v>
      </c>
      <c r="BM133" s="145" t="s">
        <v>1602</v>
      </c>
    </row>
    <row r="134" spans="2:65" s="1" customFormat="1" ht="14.4" customHeight="1">
      <c r="B134" s="132"/>
      <c r="C134" s="133" t="s">
        <v>173</v>
      </c>
      <c r="D134" s="133" t="s">
        <v>161</v>
      </c>
      <c r="E134" s="134" t="s">
        <v>1603</v>
      </c>
      <c r="F134" s="135" t="s">
        <v>1604</v>
      </c>
      <c r="G134" s="136" t="s">
        <v>1605</v>
      </c>
      <c r="H134" s="137">
        <v>2</v>
      </c>
      <c r="I134" s="138"/>
      <c r="J134" s="139">
        <f>ROUND(I134*H134,2)</f>
        <v>0</v>
      </c>
      <c r="K134" s="140"/>
      <c r="L134" s="31"/>
      <c r="M134" s="141" t="s">
        <v>1</v>
      </c>
      <c r="N134" s="142" t="s">
        <v>41</v>
      </c>
      <c r="P134" s="143">
        <f>O134*H134</f>
        <v>0</v>
      </c>
      <c r="Q134" s="143">
        <v>8.0000000000000007E-5</v>
      </c>
      <c r="R134" s="143">
        <f>Q134*H134</f>
        <v>1.6000000000000001E-4</v>
      </c>
      <c r="S134" s="143">
        <v>0</v>
      </c>
      <c r="T134" s="144">
        <f>S134*H134</f>
        <v>0</v>
      </c>
      <c r="AR134" s="145" t="s">
        <v>165</v>
      </c>
      <c r="AT134" s="145" t="s">
        <v>161</v>
      </c>
      <c r="AU134" s="145" t="s">
        <v>86</v>
      </c>
      <c r="AY134" s="16" t="s">
        <v>159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6" t="s">
        <v>84</v>
      </c>
      <c r="BK134" s="146">
        <f>ROUND(I134*H134,2)</f>
        <v>0</v>
      </c>
      <c r="BL134" s="16" t="s">
        <v>165</v>
      </c>
      <c r="BM134" s="145" t="s">
        <v>1606</v>
      </c>
    </row>
    <row r="135" spans="2:65" s="1" customFormat="1" ht="14.4" customHeight="1">
      <c r="B135" s="132"/>
      <c r="C135" s="133" t="s">
        <v>165</v>
      </c>
      <c r="D135" s="133" t="s">
        <v>161</v>
      </c>
      <c r="E135" s="134" t="s">
        <v>1607</v>
      </c>
      <c r="F135" s="135" t="s">
        <v>1608</v>
      </c>
      <c r="G135" s="136" t="s">
        <v>196</v>
      </c>
      <c r="H135" s="137">
        <v>0.26200000000000001</v>
      </c>
      <c r="I135" s="138"/>
      <c r="J135" s="139">
        <f>ROUND(I135*H135,2)</f>
        <v>0</v>
      </c>
      <c r="K135" s="140"/>
      <c r="L135" s="31"/>
      <c r="M135" s="141" t="s">
        <v>1</v>
      </c>
      <c r="N135" s="142" t="s">
        <v>41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165</v>
      </c>
      <c r="AT135" s="145" t="s">
        <v>161</v>
      </c>
      <c r="AU135" s="145" t="s">
        <v>86</v>
      </c>
      <c r="AY135" s="16" t="s">
        <v>159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6" t="s">
        <v>84</v>
      </c>
      <c r="BK135" s="146">
        <f>ROUND(I135*H135,2)</f>
        <v>0</v>
      </c>
      <c r="BL135" s="16" t="s">
        <v>165</v>
      </c>
      <c r="BM135" s="145" t="s">
        <v>1609</v>
      </c>
    </row>
    <row r="136" spans="2:65" s="12" customFormat="1" ht="10.199999999999999">
      <c r="B136" s="147"/>
      <c r="D136" s="148" t="s">
        <v>167</v>
      </c>
      <c r="E136" s="149" t="s">
        <v>1</v>
      </c>
      <c r="F136" s="150" t="s">
        <v>1610</v>
      </c>
      <c r="H136" s="151">
        <v>0.26200000000000001</v>
      </c>
      <c r="I136" s="152"/>
      <c r="L136" s="147"/>
      <c r="M136" s="153"/>
      <c r="T136" s="154"/>
      <c r="AT136" s="149" t="s">
        <v>167</v>
      </c>
      <c r="AU136" s="149" t="s">
        <v>86</v>
      </c>
      <c r="AV136" s="12" t="s">
        <v>86</v>
      </c>
      <c r="AW136" s="12" t="s">
        <v>32</v>
      </c>
      <c r="AX136" s="12" t="s">
        <v>76</v>
      </c>
      <c r="AY136" s="149" t="s">
        <v>159</v>
      </c>
    </row>
    <row r="137" spans="2:65" s="13" customFormat="1" ht="10.199999999999999">
      <c r="B137" s="155"/>
      <c r="D137" s="148" t="s">
        <v>167</v>
      </c>
      <c r="E137" s="156" t="s">
        <v>1</v>
      </c>
      <c r="F137" s="157" t="s">
        <v>236</v>
      </c>
      <c r="H137" s="158">
        <v>0.26200000000000001</v>
      </c>
      <c r="I137" s="159"/>
      <c r="L137" s="155"/>
      <c r="M137" s="160"/>
      <c r="T137" s="161"/>
      <c r="AT137" s="156" t="s">
        <v>167</v>
      </c>
      <c r="AU137" s="156" t="s">
        <v>86</v>
      </c>
      <c r="AV137" s="13" t="s">
        <v>165</v>
      </c>
      <c r="AW137" s="13" t="s">
        <v>32</v>
      </c>
      <c r="AX137" s="13" t="s">
        <v>84</v>
      </c>
      <c r="AY137" s="156" t="s">
        <v>159</v>
      </c>
    </row>
    <row r="138" spans="2:65" s="1" customFormat="1" ht="14.4" customHeight="1">
      <c r="B138" s="132"/>
      <c r="C138" s="162" t="s">
        <v>184</v>
      </c>
      <c r="D138" s="162" t="s">
        <v>261</v>
      </c>
      <c r="E138" s="163" t="s">
        <v>1611</v>
      </c>
      <c r="F138" s="164" t="s">
        <v>1612</v>
      </c>
      <c r="G138" s="165" t="s">
        <v>244</v>
      </c>
      <c r="H138" s="166">
        <v>0.49099999999999999</v>
      </c>
      <c r="I138" s="167"/>
      <c r="J138" s="168">
        <f>ROUND(I138*H138,2)</f>
        <v>0</v>
      </c>
      <c r="K138" s="169"/>
      <c r="L138" s="170"/>
      <c r="M138" s="171" t="s">
        <v>1</v>
      </c>
      <c r="N138" s="172" t="s">
        <v>41</v>
      </c>
      <c r="P138" s="143">
        <f>O138*H138</f>
        <v>0</v>
      </c>
      <c r="Q138" s="143">
        <v>0.49099999999999999</v>
      </c>
      <c r="R138" s="143">
        <f>Q138*H138</f>
        <v>0.24108099999999999</v>
      </c>
      <c r="S138" s="143">
        <v>0</v>
      </c>
      <c r="T138" s="144">
        <f>S138*H138</f>
        <v>0</v>
      </c>
      <c r="AR138" s="145" t="s">
        <v>199</v>
      </c>
      <c r="AT138" s="145" t="s">
        <v>261</v>
      </c>
      <c r="AU138" s="145" t="s">
        <v>86</v>
      </c>
      <c r="AY138" s="16" t="s">
        <v>159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6" t="s">
        <v>84</v>
      </c>
      <c r="BK138" s="146">
        <f>ROUND(I138*H138,2)</f>
        <v>0</v>
      </c>
      <c r="BL138" s="16" t="s">
        <v>165</v>
      </c>
      <c r="BM138" s="145" t="s">
        <v>1613</v>
      </c>
    </row>
    <row r="139" spans="2:65" s="12" customFormat="1" ht="10.199999999999999">
      <c r="B139" s="147"/>
      <c r="D139" s="148" t="s">
        <v>167</v>
      </c>
      <c r="E139" s="149" t="s">
        <v>1</v>
      </c>
      <c r="F139" s="150" t="s">
        <v>1614</v>
      </c>
      <c r="H139" s="151">
        <v>0.49099999999999999</v>
      </c>
      <c r="I139" s="152"/>
      <c r="L139" s="147"/>
      <c r="M139" s="153"/>
      <c r="T139" s="154"/>
      <c r="AT139" s="149" t="s">
        <v>167</v>
      </c>
      <c r="AU139" s="149" t="s">
        <v>86</v>
      </c>
      <c r="AV139" s="12" t="s">
        <v>86</v>
      </c>
      <c r="AW139" s="12" t="s">
        <v>32</v>
      </c>
      <c r="AX139" s="12" t="s">
        <v>76</v>
      </c>
      <c r="AY139" s="149" t="s">
        <v>159</v>
      </c>
    </row>
    <row r="140" spans="2:65" s="13" customFormat="1" ht="10.199999999999999">
      <c r="B140" s="155"/>
      <c r="D140" s="148" t="s">
        <v>167</v>
      </c>
      <c r="E140" s="156" t="s">
        <v>1</v>
      </c>
      <c r="F140" s="157" t="s">
        <v>236</v>
      </c>
      <c r="H140" s="158">
        <v>0.49099999999999999</v>
      </c>
      <c r="I140" s="159"/>
      <c r="L140" s="155"/>
      <c r="M140" s="160"/>
      <c r="T140" s="161"/>
      <c r="AT140" s="156" t="s">
        <v>167</v>
      </c>
      <c r="AU140" s="156" t="s">
        <v>86</v>
      </c>
      <c r="AV140" s="13" t="s">
        <v>165</v>
      </c>
      <c r="AW140" s="13" t="s">
        <v>32</v>
      </c>
      <c r="AX140" s="13" t="s">
        <v>84</v>
      </c>
      <c r="AY140" s="156" t="s">
        <v>159</v>
      </c>
    </row>
    <row r="141" spans="2:65" s="1" customFormat="1" ht="14.4" customHeight="1">
      <c r="B141" s="132"/>
      <c r="C141" s="133" t="s">
        <v>189</v>
      </c>
      <c r="D141" s="133" t="s">
        <v>161</v>
      </c>
      <c r="E141" s="134" t="s">
        <v>1615</v>
      </c>
      <c r="F141" s="135" t="s">
        <v>1616</v>
      </c>
      <c r="G141" s="136" t="s">
        <v>196</v>
      </c>
      <c r="H141" s="137">
        <v>2.5999999999999999E-2</v>
      </c>
      <c r="I141" s="138"/>
      <c r="J141" s="139">
        <f>ROUND(I141*H141,2)</f>
        <v>0</v>
      </c>
      <c r="K141" s="140"/>
      <c r="L141" s="31"/>
      <c r="M141" s="141" t="s">
        <v>1</v>
      </c>
      <c r="N141" s="142" t="s">
        <v>41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165</v>
      </c>
      <c r="AT141" s="145" t="s">
        <v>161</v>
      </c>
      <c r="AU141" s="145" t="s">
        <v>86</v>
      </c>
      <c r="AY141" s="16" t="s">
        <v>159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6" t="s">
        <v>84</v>
      </c>
      <c r="BK141" s="146">
        <f>ROUND(I141*H141,2)</f>
        <v>0</v>
      </c>
      <c r="BL141" s="16" t="s">
        <v>165</v>
      </c>
      <c r="BM141" s="145" t="s">
        <v>1617</v>
      </c>
    </row>
    <row r="142" spans="2:65" s="12" customFormat="1" ht="10.199999999999999">
      <c r="B142" s="147"/>
      <c r="D142" s="148" t="s">
        <v>167</v>
      </c>
      <c r="E142" s="149" t="s">
        <v>1</v>
      </c>
      <c r="F142" s="150" t="s">
        <v>1618</v>
      </c>
      <c r="H142" s="151">
        <v>2.5999999999999999E-2</v>
      </c>
      <c r="I142" s="152"/>
      <c r="L142" s="147"/>
      <c r="M142" s="153"/>
      <c r="T142" s="154"/>
      <c r="AT142" s="149" t="s">
        <v>167</v>
      </c>
      <c r="AU142" s="149" t="s">
        <v>86</v>
      </c>
      <c r="AV142" s="12" t="s">
        <v>86</v>
      </c>
      <c r="AW142" s="12" t="s">
        <v>32</v>
      </c>
      <c r="AX142" s="12" t="s">
        <v>76</v>
      </c>
      <c r="AY142" s="149" t="s">
        <v>159</v>
      </c>
    </row>
    <row r="143" spans="2:65" s="13" customFormat="1" ht="10.199999999999999">
      <c r="B143" s="155"/>
      <c r="D143" s="148" t="s">
        <v>167</v>
      </c>
      <c r="E143" s="156" t="s">
        <v>1</v>
      </c>
      <c r="F143" s="157" t="s">
        <v>236</v>
      </c>
      <c r="H143" s="158">
        <v>2.5999999999999999E-2</v>
      </c>
      <c r="I143" s="159"/>
      <c r="L143" s="155"/>
      <c r="M143" s="160"/>
      <c r="T143" s="161"/>
      <c r="AT143" s="156" t="s">
        <v>167</v>
      </c>
      <c r="AU143" s="156" t="s">
        <v>86</v>
      </c>
      <c r="AV143" s="13" t="s">
        <v>165</v>
      </c>
      <c r="AW143" s="13" t="s">
        <v>32</v>
      </c>
      <c r="AX143" s="13" t="s">
        <v>84</v>
      </c>
      <c r="AY143" s="156" t="s">
        <v>159</v>
      </c>
    </row>
    <row r="144" spans="2:65" s="1" customFormat="1" ht="14.4" customHeight="1">
      <c r="B144" s="132"/>
      <c r="C144" s="133" t="s">
        <v>193</v>
      </c>
      <c r="D144" s="133" t="s">
        <v>161</v>
      </c>
      <c r="E144" s="134" t="s">
        <v>1619</v>
      </c>
      <c r="F144" s="135" t="s">
        <v>1620</v>
      </c>
      <c r="G144" s="136" t="s">
        <v>196</v>
      </c>
      <c r="H144" s="137">
        <v>0.35799999999999998</v>
      </c>
      <c r="I144" s="138"/>
      <c r="J144" s="139">
        <f>ROUND(I144*H144,2)</f>
        <v>0</v>
      </c>
      <c r="K144" s="140"/>
      <c r="L144" s="31"/>
      <c r="M144" s="141" t="s">
        <v>1</v>
      </c>
      <c r="N144" s="142" t="s">
        <v>41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165</v>
      </c>
      <c r="AT144" s="145" t="s">
        <v>161</v>
      </c>
      <c r="AU144" s="145" t="s">
        <v>86</v>
      </c>
      <c r="AY144" s="16" t="s">
        <v>159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6" t="s">
        <v>84</v>
      </c>
      <c r="BK144" s="146">
        <f>ROUND(I144*H144,2)</f>
        <v>0</v>
      </c>
      <c r="BL144" s="16" t="s">
        <v>165</v>
      </c>
      <c r="BM144" s="145" t="s">
        <v>1621</v>
      </c>
    </row>
    <row r="145" spans="2:65" s="14" customFormat="1" ht="10.199999999999999">
      <c r="B145" s="173"/>
      <c r="D145" s="148" t="s">
        <v>167</v>
      </c>
      <c r="E145" s="174" t="s">
        <v>1</v>
      </c>
      <c r="F145" s="175" t="s">
        <v>1622</v>
      </c>
      <c r="H145" s="174" t="s">
        <v>1</v>
      </c>
      <c r="I145" s="176"/>
      <c r="L145" s="173"/>
      <c r="M145" s="177"/>
      <c r="T145" s="178"/>
      <c r="AT145" s="174" t="s">
        <v>167</v>
      </c>
      <c r="AU145" s="174" t="s">
        <v>86</v>
      </c>
      <c r="AV145" s="14" t="s">
        <v>84</v>
      </c>
      <c r="AW145" s="14" t="s">
        <v>32</v>
      </c>
      <c r="AX145" s="14" t="s">
        <v>76</v>
      </c>
      <c r="AY145" s="174" t="s">
        <v>159</v>
      </c>
    </row>
    <row r="146" spans="2:65" s="12" customFormat="1" ht="10.199999999999999">
      <c r="B146" s="147"/>
      <c r="D146" s="148" t="s">
        <v>167</v>
      </c>
      <c r="E146" s="149" t="s">
        <v>1</v>
      </c>
      <c r="F146" s="150" t="s">
        <v>1623</v>
      </c>
      <c r="H146" s="151">
        <v>6.4000000000000001E-2</v>
      </c>
      <c r="I146" s="152"/>
      <c r="L146" s="147"/>
      <c r="M146" s="153"/>
      <c r="T146" s="154"/>
      <c r="AT146" s="149" t="s">
        <v>167</v>
      </c>
      <c r="AU146" s="149" t="s">
        <v>86</v>
      </c>
      <c r="AV146" s="12" t="s">
        <v>86</v>
      </c>
      <c r="AW146" s="12" t="s">
        <v>32</v>
      </c>
      <c r="AX146" s="12" t="s">
        <v>76</v>
      </c>
      <c r="AY146" s="149" t="s">
        <v>159</v>
      </c>
    </row>
    <row r="147" spans="2:65" s="14" customFormat="1" ht="10.199999999999999">
      <c r="B147" s="173"/>
      <c r="D147" s="148" t="s">
        <v>167</v>
      </c>
      <c r="E147" s="174" t="s">
        <v>1</v>
      </c>
      <c r="F147" s="175" t="s">
        <v>1624</v>
      </c>
      <c r="H147" s="174" t="s">
        <v>1</v>
      </c>
      <c r="I147" s="176"/>
      <c r="L147" s="173"/>
      <c r="M147" s="177"/>
      <c r="T147" s="178"/>
      <c r="AT147" s="174" t="s">
        <v>167</v>
      </c>
      <c r="AU147" s="174" t="s">
        <v>86</v>
      </c>
      <c r="AV147" s="14" t="s">
        <v>84</v>
      </c>
      <c r="AW147" s="14" t="s">
        <v>32</v>
      </c>
      <c r="AX147" s="14" t="s">
        <v>76</v>
      </c>
      <c r="AY147" s="174" t="s">
        <v>159</v>
      </c>
    </row>
    <row r="148" spans="2:65" s="12" customFormat="1" ht="10.199999999999999">
      <c r="B148" s="147"/>
      <c r="D148" s="148" t="s">
        <v>167</v>
      </c>
      <c r="E148" s="149" t="s">
        <v>1</v>
      </c>
      <c r="F148" s="150" t="s">
        <v>1625</v>
      </c>
      <c r="H148" s="151">
        <v>0.29399999999999998</v>
      </c>
      <c r="I148" s="152"/>
      <c r="L148" s="147"/>
      <c r="M148" s="153"/>
      <c r="T148" s="154"/>
      <c r="AT148" s="149" t="s">
        <v>167</v>
      </c>
      <c r="AU148" s="149" t="s">
        <v>86</v>
      </c>
      <c r="AV148" s="12" t="s">
        <v>86</v>
      </c>
      <c r="AW148" s="12" t="s">
        <v>32</v>
      </c>
      <c r="AX148" s="12" t="s">
        <v>76</v>
      </c>
      <c r="AY148" s="149" t="s">
        <v>159</v>
      </c>
    </row>
    <row r="149" spans="2:65" s="13" customFormat="1" ht="10.199999999999999">
      <c r="B149" s="155"/>
      <c r="D149" s="148" t="s">
        <v>167</v>
      </c>
      <c r="E149" s="156" t="s">
        <v>1</v>
      </c>
      <c r="F149" s="157" t="s">
        <v>236</v>
      </c>
      <c r="H149" s="158">
        <v>0.35799999999999998</v>
      </c>
      <c r="I149" s="159"/>
      <c r="L149" s="155"/>
      <c r="M149" s="160"/>
      <c r="T149" s="161"/>
      <c r="AT149" s="156" t="s">
        <v>167</v>
      </c>
      <c r="AU149" s="156" t="s">
        <v>86</v>
      </c>
      <c r="AV149" s="13" t="s">
        <v>165</v>
      </c>
      <c r="AW149" s="13" t="s">
        <v>32</v>
      </c>
      <c r="AX149" s="13" t="s">
        <v>84</v>
      </c>
      <c r="AY149" s="156" t="s">
        <v>159</v>
      </c>
    </row>
    <row r="150" spans="2:65" s="1" customFormat="1" ht="14.4" customHeight="1">
      <c r="B150" s="132"/>
      <c r="C150" s="133" t="s">
        <v>199</v>
      </c>
      <c r="D150" s="133" t="s">
        <v>161</v>
      </c>
      <c r="E150" s="134" t="s">
        <v>1626</v>
      </c>
      <c r="F150" s="135" t="s">
        <v>1627</v>
      </c>
      <c r="G150" s="136" t="s">
        <v>196</v>
      </c>
      <c r="H150" s="137">
        <v>0.35799999999999998</v>
      </c>
      <c r="I150" s="138"/>
      <c r="J150" s="139">
        <f>ROUND(I150*H150,2)</f>
        <v>0</v>
      </c>
      <c r="K150" s="140"/>
      <c r="L150" s="31"/>
      <c r="M150" s="141" t="s">
        <v>1</v>
      </c>
      <c r="N150" s="142" t="s">
        <v>41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165</v>
      </c>
      <c r="AT150" s="145" t="s">
        <v>161</v>
      </c>
      <c r="AU150" s="145" t="s">
        <v>86</v>
      </c>
      <c r="AY150" s="16" t="s">
        <v>159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6" t="s">
        <v>84</v>
      </c>
      <c r="BK150" s="146">
        <f>ROUND(I150*H150,2)</f>
        <v>0</v>
      </c>
      <c r="BL150" s="16" t="s">
        <v>165</v>
      </c>
      <c r="BM150" s="145" t="s">
        <v>1628</v>
      </c>
    </row>
    <row r="151" spans="2:65" s="1" customFormat="1" ht="14.4" customHeight="1">
      <c r="B151" s="132"/>
      <c r="C151" s="133" t="s">
        <v>204</v>
      </c>
      <c r="D151" s="133" t="s">
        <v>161</v>
      </c>
      <c r="E151" s="134" t="s">
        <v>1629</v>
      </c>
      <c r="F151" s="135" t="s">
        <v>1630</v>
      </c>
      <c r="G151" s="136" t="s">
        <v>244</v>
      </c>
      <c r="H151" s="137">
        <v>0.71599999999999997</v>
      </c>
      <c r="I151" s="138"/>
      <c r="J151" s="139">
        <f>ROUND(I151*H151,2)</f>
        <v>0</v>
      </c>
      <c r="K151" s="140"/>
      <c r="L151" s="31"/>
      <c r="M151" s="141" t="s">
        <v>1</v>
      </c>
      <c r="N151" s="142" t="s">
        <v>41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165</v>
      </c>
      <c r="AT151" s="145" t="s">
        <v>161</v>
      </c>
      <c r="AU151" s="145" t="s">
        <v>86</v>
      </c>
      <c r="AY151" s="16" t="s">
        <v>159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6" t="s">
        <v>84</v>
      </c>
      <c r="BK151" s="146">
        <f>ROUND(I151*H151,2)</f>
        <v>0</v>
      </c>
      <c r="BL151" s="16" t="s">
        <v>165</v>
      </c>
      <c r="BM151" s="145" t="s">
        <v>1631</v>
      </c>
    </row>
    <row r="152" spans="2:65" s="12" customFormat="1" ht="10.199999999999999">
      <c r="B152" s="147"/>
      <c r="D152" s="148" t="s">
        <v>167</v>
      </c>
      <c r="E152" s="149" t="s">
        <v>1</v>
      </c>
      <c r="F152" s="150" t="s">
        <v>1632</v>
      </c>
      <c r="H152" s="151">
        <v>0.71599999999999997</v>
      </c>
      <c r="I152" s="152"/>
      <c r="L152" s="147"/>
      <c r="M152" s="153"/>
      <c r="T152" s="154"/>
      <c r="AT152" s="149" t="s">
        <v>167</v>
      </c>
      <c r="AU152" s="149" t="s">
        <v>86</v>
      </c>
      <c r="AV152" s="12" t="s">
        <v>86</v>
      </c>
      <c r="AW152" s="12" t="s">
        <v>32</v>
      </c>
      <c r="AX152" s="12" t="s">
        <v>76</v>
      </c>
      <c r="AY152" s="149" t="s">
        <v>159</v>
      </c>
    </row>
    <row r="153" spans="2:65" s="13" customFormat="1" ht="10.199999999999999">
      <c r="B153" s="155"/>
      <c r="D153" s="148" t="s">
        <v>167</v>
      </c>
      <c r="E153" s="156" t="s">
        <v>1</v>
      </c>
      <c r="F153" s="157" t="s">
        <v>236</v>
      </c>
      <c r="H153" s="158">
        <v>0.71599999999999997</v>
      </c>
      <c r="I153" s="159"/>
      <c r="L153" s="155"/>
      <c r="M153" s="160"/>
      <c r="T153" s="161"/>
      <c r="AT153" s="156" t="s">
        <v>167</v>
      </c>
      <c r="AU153" s="156" t="s">
        <v>86</v>
      </c>
      <c r="AV153" s="13" t="s">
        <v>165</v>
      </c>
      <c r="AW153" s="13" t="s">
        <v>32</v>
      </c>
      <c r="AX153" s="13" t="s">
        <v>84</v>
      </c>
      <c r="AY153" s="156" t="s">
        <v>159</v>
      </c>
    </row>
    <row r="154" spans="2:65" s="11" customFormat="1" ht="22.8" customHeight="1">
      <c r="B154" s="120"/>
      <c r="D154" s="121" t="s">
        <v>75</v>
      </c>
      <c r="E154" s="130" t="s">
        <v>204</v>
      </c>
      <c r="F154" s="130" t="s">
        <v>744</v>
      </c>
      <c r="I154" s="123"/>
      <c r="J154" s="131">
        <f>BK154</f>
        <v>0</v>
      </c>
      <c r="L154" s="120"/>
      <c r="M154" s="125"/>
      <c r="P154" s="126">
        <f>SUM(P155:P167)</f>
        <v>0</v>
      </c>
      <c r="R154" s="126">
        <f>SUM(R155:R167)</f>
        <v>0.73403664000000002</v>
      </c>
      <c r="T154" s="127">
        <f>SUM(T155:T167)</f>
        <v>0</v>
      </c>
      <c r="AR154" s="121" t="s">
        <v>84</v>
      </c>
      <c r="AT154" s="128" t="s">
        <v>75</v>
      </c>
      <c r="AU154" s="128" t="s">
        <v>84</v>
      </c>
      <c r="AY154" s="121" t="s">
        <v>159</v>
      </c>
      <c r="BK154" s="129">
        <f>SUM(BK155:BK167)</f>
        <v>0</v>
      </c>
    </row>
    <row r="155" spans="2:65" s="1" customFormat="1" ht="14.4" customHeight="1">
      <c r="B155" s="132"/>
      <c r="C155" s="133" t="s">
        <v>209</v>
      </c>
      <c r="D155" s="133" t="s">
        <v>161</v>
      </c>
      <c r="E155" s="134" t="s">
        <v>1633</v>
      </c>
      <c r="F155" s="135" t="s">
        <v>1634</v>
      </c>
      <c r="G155" s="136" t="s">
        <v>196</v>
      </c>
      <c r="H155" s="137">
        <v>6.4000000000000001E-2</v>
      </c>
      <c r="I155" s="138"/>
      <c r="J155" s="139">
        <f>ROUND(I155*H155,2)</f>
        <v>0</v>
      </c>
      <c r="K155" s="140"/>
      <c r="L155" s="31"/>
      <c r="M155" s="141" t="s">
        <v>1</v>
      </c>
      <c r="N155" s="142" t="s">
        <v>41</v>
      </c>
      <c r="P155" s="143">
        <f>O155*H155</f>
        <v>0</v>
      </c>
      <c r="Q155" s="143">
        <v>0.12101000000000001</v>
      </c>
      <c r="R155" s="143">
        <f>Q155*H155</f>
        <v>7.7446400000000006E-3</v>
      </c>
      <c r="S155" s="143">
        <v>0</v>
      </c>
      <c r="T155" s="144">
        <f>S155*H155</f>
        <v>0</v>
      </c>
      <c r="AR155" s="145" t="s">
        <v>165</v>
      </c>
      <c r="AT155" s="145" t="s">
        <v>161</v>
      </c>
      <c r="AU155" s="145" t="s">
        <v>86</v>
      </c>
      <c r="AY155" s="16" t="s">
        <v>159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6" t="s">
        <v>84</v>
      </c>
      <c r="BK155" s="146">
        <f>ROUND(I155*H155,2)</f>
        <v>0</v>
      </c>
      <c r="BL155" s="16" t="s">
        <v>165</v>
      </c>
      <c r="BM155" s="145" t="s">
        <v>1635</v>
      </c>
    </row>
    <row r="156" spans="2:65" s="1" customFormat="1" ht="14.4" customHeight="1">
      <c r="B156" s="132"/>
      <c r="C156" s="133" t="s">
        <v>214</v>
      </c>
      <c r="D156" s="133" t="s">
        <v>161</v>
      </c>
      <c r="E156" s="134" t="s">
        <v>1636</v>
      </c>
      <c r="F156" s="135" t="s">
        <v>1637</v>
      </c>
      <c r="G156" s="136" t="s">
        <v>196</v>
      </c>
      <c r="H156" s="137">
        <v>0.08</v>
      </c>
      <c r="I156" s="138"/>
      <c r="J156" s="139">
        <f>ROUND(I156*H156,2)</f>
        <v>0</v>
      </c>
      <c r="K156" s="140"/>
      <c r="L156" s="31"/>
      <c r="M156" s="141" t="s">
        <v>1</v>
      </c>
      <c r="N156" s="142" t="s">
        <v>41</v>
      </c>
      <c r="P156" s="143">
        <f>O156*H156</f>
        <v>0</v>
      </c>
      <c r="Q156" s="143">
        <v>0.18088000000000001</v>
      </c>
      <c r="R156" s="143">
        <f>Q156*H156</f>
        <v>1.4470400000000001E-2</v>
      </c>
      <c r="S156" s="143">
        <v>0</v>
      </c>
      <c r="T156" s="144">
        <f>S156*H156</f>
        <v>0</v>
      </c>
      <c r="AR156" s="145" t="s">
        <v>165</v>
      </c>
      <c r="AT156" s="145" t="s">
        <v>161</v>
      </c>
      <c r="AU156" s="145" t="s">
        <v>86</v>
      </c>
      <c r="AY156" s="16" t="s">
        <v>159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6" t="s">
        <v>84</v>
      </c>
      <c r="BK156" s="146">
        <f>ROUND(I156*H156,2)</f>
        <v>0</v>
      </c>
      <c r="BL156" s="16" t="s">
        <v>165</v>
      </c>
      <c r="BM156" s="145" t="s">
        <v>1638</v>
      </c>
    </row>
    <row r="157" spans="2:65" s="12" customFormat="1" ht="10.199999999999999">
      <c r="B157" s="147"/>
      <c r="D157" s="148" t="s">
        <v>167</v>
      </c>
      <c r="E157" s="149" t="s">
        <v>1</v>
      </c>
      <c r="F157" s="150" t="s">
        <v>1639</v>
      </c>
      <c r="H157" s="151">
        <v>0.08</v>
      </c>
      <c r="I157" s="152"/>
      <c r="L157" s="147"/>
      <c r="M157" s="153"/>
      <c r="T157" s="154"/>
      <c r="AT157" s="149" t="s">
        <v>167</v>
      </c>
      <c r="AU157" s="149" t="s">
        <v>86</v>
      </c>
      <c r="AV157" s="12" t="s">
        <v>86</v>
      </c>
      <c r="AW157" s="12" t="s">
        <v>32</v>
      </c>
      <c r="AX157" s="12" t="s">
        <v>76</v>
      </c>
      <c r="AY157" s="149" t="s">
        <v>159</v>
      </c>
    </row>
    <row r="158" spans="2:65" s="13" customFormat="1" ht="10.199999999999999">
      <c r="B158" s="155"/>
      <c r="D158" s="148" t="s">
        <v>167</v>
      </c>
      <c r="E158" s="156" t="s">
        <v>1</v>
      </c>
      <c r="F158" s="157" t="s">
        <v>236</v>
      </c>
      <c r="H158" s="158">
        <v>0.08</v>
      </c>
      <c r="I158" s="159"/>
      <c r="L158" s="155"/>
      <c r="M158" s="160"/>
      <c r="T158" s="161"/>
      <c r="AT158" s="156" t="s">
        <v>167</v>
      </c>
      <c r="AU158" s="156" t="s">
        <v>86</v>
      </c>
      <c r="AV158" s="13" t="s">
        <v>165</v>
      </c>
      <c r="AW158" s="13" t="s">
        <v>32</v>
      </c>
      <c r="AX158" s="13" t="s">
        <v>84</v>
      </c>
      <c r="AY158" s="156" t="s">
        <v>159</v>
      </c>
    </row>
    <row r="159" spans="2:65" s="1" customFormat="1" ht="14.4" customHeight="1">
      <c r="B159" s="132"/>
      <c r="C159" s="133" t="s">
        <v>8</v>
      </c>
      <c r="D159" s="133" t="s">
        <v>161</v>
      </c>
      <c r="E159" s="134" t="s">
        <v>1640</v>
      </c>
      <c r="F159" s="135" t="s">
        <v>1641</v>
      </c>
      <c r="G159" s="136" t="s">
        <v>176</v>
      </c>
      <c r="H159" s="137">
        <v>2</v>
      </c>
      <c r="I159" s="138"/>
      <c r="J159" s="139">
        <f>ROUND(I159*H159,2)</f>
        <v>0</v>
      </c>
      <c r="K159" s="140"/>
      <c r="L159" s="31"/>
      <c r="M159" s="141" t="s">
        <v>1</v>
      </c>
      <c r="N159" s="142" t="s">
        <v>41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165</v>
      </c>
      <c r="AT159" s="145" t="s">
        <v>161</v>
      </c>
      <c r="AU159" s="145" t="s">
        <v>86</v>
      </c>
      <c r="AY159" s="16" t="s">
        <v>159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6" t="s">
        <v>84</v>
      </c>
      <c r="BK159" s="146">
        <f>ROUND(I159*H159,2)</f>
        <v>0</v>
      </c>
      <c r="BL159" s="16" t="s">
        <v>165</v>
      </c>
      <c r="BM159" s="145" t="s">
        <v>1642</v>
      </c>
    </row>
    <row r="160" spans="2:65" s="1" customFormat="1" ht="14.4" customHeight="1">
      <c r="B160" s="132"/>
      <c r="C160" s="133" t="s">
        <v>222</v>
      </c>
      <c r="D160" s="133" t="s">
        <v>161</v>
      </c>
      <c r="E160" s="134" t="s">
        <v>1643</v>
      </c>
      <c r="F160" s="135" t="s">
        <v>1644</v>
      </c>
      <c r="G160" s="136" t="s">
        <v>176</v>
      </c>
      <c r="H160" s="137">
        <v>2</v>
      </c>
      <c r="I160" s="138"/>
      <c r="J160" s="139">
        <f>ROUND(I160*H160,2)</f>
        <v>0</v>
      </c>
      <c r="K160" s="140"/>
      <c r="L160" s="31"/>
      <c r="M160" s="141" t="s">
        <v>1</v>
      </c>
      <c r="N160" s="142" t="s">
        <v>41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165</v>
      </c>
      <c r="AT160" s="145" t="s">
        <v>161</v>
      </c>
      <c r="AU160" s="145" t="s">
        <v>86</v>
      </c>
      <c r="AY160" s="16" t="s">
        <v>159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6" t="s">
        <v>84</v>
      </c>
      <c r="BK160" s="146">
        <f>ROUND(I160*H160,2)</f>
        <v>0</v>
      </c>
      <c r="BL160" s="16" t="s">
        <v>165</v>
      </c>
      <c r="BM160" s="145" t="s">
        <v>1645</v>
      </c>
    </row>
    <row r="161" spans="2:65" s="1" customFormat="1" ht="14.4" customHeight="1">
      <c r="B161" s="132"/>
      <c r="C161" s="133" t="s">
        <v>226</v>
      </c>
      <c r="D161" s="133" t="s">
        <v>161</v>
      </c>
      <c r="E161" s="134" t="s">
        <v>1646</v>
      </c>
      <c r="F161" s="135" t="s">
        <v>1647</v>
      </c>
      <c r="G161" s="136" t="s">
        <v>1648</v>
      </c>
      <c r="H161" s="137">
        <v>16</v>
      </c>
      <c r="I161" s="138"/>
      <c r="J161" s="139">
        <f>ROUND(I161*H161,2)</f>
        <v>0</v>
      </c>
      <c r="K161" s="140"/>
      <c r="L161" s="31"/>
      <c r="M161" s="141" t="s">
        <v>1</v>
      </c>
      <c r="N161" s="142" t="s">
        <v>41</v>
      </c>
      <c r="P161" s="143">
        <f>O161*H161</f>
        <v>0</v>
      </c>
      <c r="Q161" s="143">
        <v>1.2800000000000001E-3</v>
      </c>
      <c r="R161" s="143">
        <f>Q161*H161</f>
        <v>2.0480000000000002E-2</v>
      </c>
      <c r="S161" s="143">
        <v>0</v>
      </c>
      <c r="T161" s="144">
        <f>S161*H161</f>
        <v>0</v>
      </c>
      <c r="AR161" s="145" t="s">
        <v>165</v>
      </c>
      <c r="AT161" s="145" t="s">
        <v>161</v>
      </c>
      <c r="AU161" s="145" t="s">
        <v>86</v>
      </c>
      <c r="AY161" s="16" t="s">
        <v>159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6" t="s">
        <v>84</v>
      </c>
      <c r="BK161" s="146">
        <f>ROUND(I161*H161,2)</f>
        <v>0</v>
      </c>
      <c r="BL161" s="16" t="s">
        <v>165</v>
      </c>
      <c r="BM161" s="145" t="s">
        <v>1649</v>
      </c>
    </row>
    <row r="162" spans="2:65" s="12" customFormat="1" ht="10.199999999999999">
      <c r="B162" s="147"/>
      <c r="D162" s="148" t="s">
        <v>167</v>
      </c>
      <c r="E162" s="149" t="s">
        <v>1</v>
      </c>
      <c r="F162" s="150" t="s">
        <v>1650</v>
      </c>
      <c r="H162" s="151">
        <v>16</v>
      </c>
      <c r="I162" s="152"/>
      <c r="L162" s="147"/>
      <c r="M162" s="153"/>
      <c r="T162" s="154"/>
      <c r="AT162" s="149" t="s">
        <v>167</v>
      </c>
      <c r="AU162" s="149" t="s">
        <v>86</v>
      </c>
      <c r="AV162" s="12" t="s">
        <v>86</v>
      </c>
      <c r="AW162" s="12" t="s">
        <v>32</v>
      </c>
      <c r="AX162" s="12" t="s">
        <v>76</v>
      </c>
      <c r="AY162" s="149" t="s">
        <v>159</v>
      </c>
    </row>
    <row r="163" spans="2:65" s="13" customFormat="1" ht="10.199999999999999">
      <c r="B163" s="155"/>
      <c r="D163" s="148" t="s">
        <v>167</v>
      </c>
      <c r="E163" s="156" t="s">
        <v>1</v>
      </c>
      <c r="F163" s="157" t="s">
        <v>236</v>
      </c>
      <c r="H163" s="158">
        <v>16</v>
      </c>
      <c r="I163" s="159"/>
      <c r="L163" s="155"/>
      <c r="M163" s="160"/>
      <c r="T163" s="161"/>
      <c r="AT163" s="156" t="s">
        <v>167</v>
      </c>
      <c r="AU163" s="156" t="s">
        <v>86</v>
      </c>
      <c r="AV163" s="13" t="s">
        <v>165</v>
      </c>
      <c r="AW163" s="13" t="s">
        <v>32</v>
      </c>
      <c r="AX163" s="13" t="s">
        <v>84</v>
      </c>
      <c r="AY163" s="156" t="s">
        <v>159</v>
      </c>
    </row>
    <row r="164" spans="2:65" s="1" customFormat="1" ht="14.4" customHeight="1">
      <c r="B164" s="132"/>
      <c r="C164" s="162" t="s">
        <v>231</v>
      </c>
      <c r="D164" s="162" t="s">
        <v>261</v>
      </c>
      <c r="E164" s="163" t="s">
        <v>1651</v>
      </c>
      <c r="F164" s="164" t="s">
        <v>1652</v>
      </c>
      <c r="G164" s="165" t="s">
        <v>1648</v>
      </c>
      <c r="H164" s="166">
        <v>16</v>
      </c>
      <c r="I164" s="167"/>
      <c r="J164" s="168">
        <f>ROUND(I164*H164,2)</f>
        <v>0</v>
      </c>
      <c r="K164" s="169"/>
      <c r="L164" s="170"/>
      <c r="M164" s="171" t="s">
        <v>1</v>
      </c>
      <c r="N164" s="172" t="s">
        <v>41</v>
      </c>
      <c r="P164" s="143">
        <f>O164*H164</f>
        <v>0</v>
      </c>
      <c r="Q164" s="143">
        <v>4.3200000000000002E-2</v>
      </c>
      <c r="R164" s="143">
        <f>Q164*H164</f>
        <v>0.69120000000000004</v>
      </c>
      <c r="S164" s="143">
        <v>0</v>
      </c>
      <c r="T164" s="144">
        <f>S164*H164</f>
        <v>0</v>
      </c>
      <c r="AR164" s="145" t="s">
        <v>199</v>
      </c>
      <c r="AT164" s="145" t="s">
        <v>261</v>
      </c>
      <c r="AU164" s="145" t="s">
        <v>86</v>
      </c>
      <c r="AY164" s="16" t="s">
        <v>159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6" t="s">
        <v>84</v>
      </c>
      <c r="BK164" s="146">
        <f>ROUND(I164*H164,2)</f>
        <v>0</v>
      </c>
      <c r="BL164" s="16" t="s">
        <v>165</v>
      </c>
      <c r="BM164" s="145" t="s">
        <v>1653</v>
      </c>
    </row>
    <row r="165" spans="2:65" s="1" customFormat="1" ht="14.4" customHeight="1">
      <c r="B165" s="132"/>
      <c r="C165" s="133" t="s">
        <v>237</v>
      </c>
      <c r="D165" s="133" t="s">
        <v>161</v>
      </c>
      <c r="E165" s="134" t="s">
        <v>1654</v>
      </c>
      <c r="F165" s="135" t="s">
        <v>1655</v>
      </c>
      <c r="G165" s="136" t="s">
        <v>164</v>
      </c>
      <c r="H165" s="137">
        <v>3.54</v>
      </c>
      <c r="I165" s="138"/>
      <c r="J165" s="139">
        <f>ROUND(I165*H165,2)</f>
        <v>0</v>
      </c>
      <c r="K165" s="140"/>
      <c r="L165" s="31"/>
      <c r="M165" s="141" t="s">
        <v>1</v>
      </c>
      <c r="N165" s="142" t="s">
        <v>41</v>
      </c>
      <c r="P165" s="143">
        <f>O165*H165</f>
        <v>0</v>
      </c>
      <c r="Q165" s="143">
        <v>4.0000000000000003E-5</v>
      </c>
      <c r="R165" s="143">
        <f>Q165*H165</f>
        <v>1.416E-4</v>
      </c>
      <c r="S165" s="143">
        <v>0</v>
      </c>
      <c r="T165" s="144">
        <f>S165*H165</f>
        <v>0</v>
      </c>
      <c r="AR165" s="145" t="s">
        <v>165</v>
      </c>
      <c r="AT165" s="145" t="s">
        <v>161</v>
      </c>
      <c r="AU165" s="145" t="s">
        <v>86</v>
      </c>
      <c r="AY165" s="16" t="s">
        <v>159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6" t="s">
        <v>84</v>
      </c>
      <c r="BK165" s="146">
        <f>ROUND(I165*H165,2)</f>
        <v>0</v>
      </c>
      <c r="BL165" s="16" t="s">
        <v>165</v>
      </c>
      <c r="BM165" s="145" t="s">
        <v>1656</v>
      </c>
    </row>
    <row r="166" spans="2:65" s="12" customFormat="1" ht="10.199999999999999">
      <c r="B166" s="147"/>
      <c r="D166" s="148" t="s">
        <v>167</v>
      </c>
      <c r="E166" s="149" t="s">
        <v>1</v>
      </c>
      <c r="F166" s="150" t="s">
        <v>1657</v>
      </c>
      <c r="H166" s="151">
        <v>3.54</v>
      </c>
      <c r="I166" s="152"/>
      <c r="L166" s="147"/>
      <c r="M166" s="153"/>
      <c r="T166" s="154"/>
      <c r="AT166" s="149" t="s">
        <v>167</v>
      </c>
      <c r="AU166" s="149" t="s">
        <v>86</v>
      </c>
      <c r="AV166" s="12" t="s">
        <v>86</v>
      </c>
      <c r="AW166" s="12" t="s">
        <v>32</v>
      </c>
      <c r="AX166" s="12" t="s">
        <v>76</v>
      </c>
      <c r="AY166" s="149" t="s">
        <v>159</v>
      </c>
    </row>
    <row r="167" spans="2:65" s="13" customFormat="1" ht="10.199999999999999">
      <c r="B167" s="155"/>
      <c r="D167" s="148" t="s">
        <v>167</v>
      </c>
      <c r="E167" s="156" t="s">
        <v>1</v>
      </c>
      <c r="F167" s="157" t="s">
        <v>236</v>
      </c>
      <c r="H167" s="158">
        <v>3.54</v>
      </c>
      <c r="I167" s="159"/>
      <c r="L167" s="155"/>
      <c r="M167" s="160"/>
      <c r="T167" s="161"/>
      <c r="AT167" s="156" t="s">
        <v>167</v>
      </c>
      <c r="AU167" s="156" t="s">
        <v>86</v>
      </c>
      <c r="AV167" s="13" t="s">
        <v>165</v>
      </c>
      <c r="AW167" s="13" t="s">
        <v>32</v>
      </c>
      <c r="AX167" s="13" t="s">
        <v>84</v>
      </c>
      <c r="AY167" s="156" t="s">
        <v>159</v>
      </c>
    </row>
    <row r="168" spans="2:65" s="11" customFormat="1" ht="22.8" customHeight="1">
      <c r="B168" s="120"/>
      <c r="D168" s="121" t="s">
        <v>75</v>
      </c>
      <c r="E168" s="130" t="s">
        <v>940</v>
      </c>
      <c r="F168" s="130" t="s">
        <v>941</v>
      </c>
      <c r="I168" s="123"/>
      <c r="J168" s="131">
        <f>BK168</f>
        <v>0</v>
      </c>
      <c r="L168" s="120"/>
      <c r="M168" s="125"/>
      <c r="P168" s="126">
        <f>SUM(P169:P179)</f>
        <v>0</v>
      </c>
      <c r="R168" s="126">
        <f>SUM(R169:R179)</f>
        <v>0</v>
      </c>
      <c r="T168" s="127">
        <f>SUM(T169:T179)</f>
        <v>0</v>
      </c>
      <c r="AR168" s="121" t="s">
        <v>84</v>
      </c>
      <c r="AT168" s="128" t="s">
        <v>75</v>
      </c>
      <c r="AU168" s="128" t="s">
        <v>84</v>
      </c>
      <c r="AY168" s="121" t="s">
        <v>159</v>
      </c>
      <c r="BK168" s="129">
        <f>SUM(BK169:BK179)</f>
        <v>0</v>
      </c>
    </row>
    <row r="169" spans="2:65" s="1" customFormat="1" ht="14.4" customHeight="1">
      <c r="B169" s="132"/>
      <c r="C169" s="133" t="s">
        <v>241</v>
      </c>
      <c r="D169" s="133" t="s">
        <v>161</v>
      </c>
      <c r="E169" s="134" t="s">
        <v>1658</v>
      </c>
      <c r="F169" s="135" t="s">
        <v>1659</v>
      </c>
      <c r="G169" s="136" t="s">
        <v>244</v>
      </c>
      <c r="H169" s="137">
        <v>0.33</v>
      </c>
      <c r="I169" s="138"/>
      <c r="J169" s="139">
        <f>ROUND(I169*H169,2)</f>
        <v>0</v>
      </c>
      <c r="K169" s="140"/>
      <c r="L169" s="31"/>
      <c r="M169" s="141" t="s">
        <v>1</v>
      </c>
      <c r="N169" s="142" t="s">
        <v>41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165</v>
      </c>
      <c r="AT169" s="145" t="s">
        <v>161</v>
      </c>
      <c r="AU169" s="145" t="s">
        <v>86</v>
      </c>
      <c r="AY169" s="16" t="s">
        <v>159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6" t="s">
        <v>84</v>
      </c>
      <c r="BK169" s="146">
        <f>ROUND(I169*H169,2)</f>
        <v>0</v>
      </c>
      <c r="BL169" s="16" t="s">
        <v>165</v>
      </c>
      <c r="BM169" s="145" t="s">
        <v>1660</v>
      </c>
    </row>
    <row r="170" spans="2:65" s="14" customFormat="1" ht="10.199999999999999">
      <c r="B170" s="173"/>
      <c r="D170" s="148" t="s">
        <v>167</v>
      </c>
      <c r="E170" s="174" t="s">
        <v>1</v>
      </c>
      <c r="F170" s="175" t="s">
        <v>1661</v>
      </c>
      <c r="H170" s="174" t="s">
        <v>1</v>
      </c>
      <c r="I170" s="176"/>
      <c r="L170" s="173"/>
      <c r="M170" s="177"/>
      <c r="T170" s="178"/>
      <c r="AT170" s="174" t="s">
        <v>167</v>
      </c>
      <c r="AU170" s="174" t="s">
        <v>86</v>
      </c>
      <c r="AV170" s="14" t="s">
        <v>84</v>
      </c>
      <c r="AW170" s="14" t="s">
        <v>32</v>
      </c>
      <c r="AX170" s="14" t="s">
        <v>76</v>
      </c>
      <c r="AY170" s="174" t="s">
        <v>159</v>
      </c>
    </row>
    <row r="171" spans="2:65" s="12" customFormat="1" ht="10.199999999999999">
      <c r="B171" s="147"/>
      <c r="D171" s="148" t="s">
        <v>167</v>
      </c>
      <c r="E171" s="149" t="s">
        <v>1</v>
      </c>
      <c r="F171" s="150" t="s">
        <v>1662</v>
      </c>
      <c r="H171" s="151">
        <v>0.17</v>
      </c>
      <c r="I171" s="152"/>
      <c r="L171" s="147"/>
      <c r="M171" s="153"/>
      <c r="T171" s="154"/>
      <c r="AT171" s="149" t="s">
        <v>167</v>
      </c>
      <c r="AU171" s="149" t="s">
        <v>86</v>
      </c>
      <c r="AV171" s="12" t="s">
        <v>86</v>
      </c>
      <c r="AW171" s="12" t="s">
        <v>32</v>
      </c>
      <c r="AX171" s="12" t="s">
        <v>76</v>
      </c>
      <c r="AY171" s="149" t="s">
        <v>159</v>
      </c>
    </row>
    <row r="172" spans="2:65" s="14" customFormat="1" ht="10.199999999999999">
      <c r="B172" s="173"/>
      <c r="D172" s="148" t="s">
        <v>167</v>
      </c>
      <c r="E172" s="174" t="s">
        <v>1</v>
      </c>
      <c r="F172" s="175" t="s">
        <v>1663</v>
      </c>
      <c r="H172" s="174" t="s">
        <v>1</v>
      </c>
      <c r="I172" s="176"/>
      <c r="L172" s="173"/>
      <c r="M172" s="177"/>
      <c r="T172" s="178"/>
      <c r="AT172" s="174" t="s">
        <v>167</v>
      </c>
      <c r="AU172" s="174" t="s">
        <v>86</v>
      </c>
      <c r="AV172" s="14" t="s">
        <v>84</v>
      </c>
      <c r="AW172" s="14" t="s">
        <v>32</v>
      </c>
      <c r="AX172" s="14" t="s">
        <v>76</v>
      </c>
      <c r="AY172" s="174" t="s">
        <v>159</v>
      </c>
    </row>
    <row r="173" spans="2:65" s="12" customFormat="1" ht="10.199999999999999">
      <c r="B173" s="147"/>
      <c r="D173" s="148" t="s">
        <v>167</v>
      </c>
      <c r="E173" s="149" t="s">
        <v>1</v>
      </c>
      <c r="F173" s="150" t="s">
        <v>1664</v>
      </c>
      <c r="H173" s="151">
        <v>0.16</v>
      </c>
      <c r="I173" s="152"/>
      <c r="L173" s="147"/>
      <c r="M173" s="153"/>
      <c r="T173" s="154"/>
      <c r="AT173" s="149" t="s">
        <v>167</v>
      </c>
      <c r="AU173" s="149" t="s">
        <v>86</v>
      </c>
      <c r="AV173" s="12" t="s">
        <v>86</v>
      </c>
      <c r="AW173" s="12" t="s">
        <v>32</v>
      </c>
      <c r="AX173" s="12" t="s">
        <v>76</v>
      </c>
      <c r="AY173" s="149" t="s">
        <v>159</v>
      </c>
    </row>
    <row r="174" spans="2:65" s="13" customFormat="1" ht="10.199999999999999">
      <c r="B174" s="155"/>
      <c r="D174" s="148" t="s">
        <v>167</v>
      </c>
      <c r="E174" s="156" t="s">
        <v>1</v>
      </c>
      <c r="F174" s="157" t="s">
        <v>236</v>
      </c>
      <c r="H174" s="158">
        <v>0.33</v>
      </c>
      <c r="I174" s="159"/>
      <c r="L174" s="155"/>
      <c r="M174" s="160"/>
      <c r="T174" s="161"/>
      <c r="AT174" s="156" t="s">
        <v>167</v>
      </c>
      <c r="AU174" s="156" t="s">
        <v>86</v>
      </c>
      <c r="AV174" s="13" t="s">
        <v>165</v>
      </c>
      <c r="AW174" s="13" t="s">
        <v>32</v>
      </c>
      <c r="AX174" s="13" t="s">
        <v>84</v>
      </c>
      <c r="AY174" s="156" t="s">
        <v>159</v>
      </c>
    </row>
    <row r="175" spans="2:65" s="1" customFormat="1" ht="14.4" customHeight="1">
      <c r="B175" s="132"/>
      <c r="C175" s="133" t="s">
        <v>247</v>
      </c>
      <c r="D175" s="133" t="s">
        <v>161</v>
      </c>
      <c r="E175" s="134" t="s">
        <v>1665</v>
      </c>
      <c r="F175" s="135" t="s">
        <v>1666</v>
      </c>
      <c r="G175" s="136" t="s">
        <v>244</v>
      </c>
      <c r="H175" s="137">
        <v>1.32</v>
      </c>
      <c r="I175" s="138"/>
      <c r="J175" s="139">
        <f>ROUND(I175*H175,2)</f>
        <v>0</v>
      </c>
      <c r="K175" s="140"/>
      <c r="L175" s="31"/>
      <c r="M175" s="141" t="s">
        <v>1</v>
      </c>
      <c r="N175" s="142" t="s">
        <v>41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165</v>
      </c>
      <c r="AT175" s="145" t="s">
        <v>161</v>
      </c>
      <c r="AU175" s="145" t="s">
        <v>86</v>
      </c>
      <c r="AY175" s="16" t="s">
        <v>159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6" t="s">
        <v>84</v>
      </c>
      <c r="BK175" s="146">
        <f>ROUND(I175*H175,2)</f>
        <v>0</v>
      </c>
      <c r="BL175" s="16" t="s">
        <v>165</v>
      </c>
      <c r="BM175" s="145" t="s">
        <v>1667</v>
      </c>
    </row>
    <row r="176" spans="2:65" s="12" customFormat="1" ht="10.199999999999999">
      <c r="B176" s="147"/>
      <c r="D176" s="148" t="s">
        <v>167</v>
      </c>
      <c r="E176" s="149" t="s">
        <v>1</v>
      </c>
      <c r="F176" s="150" t="s">
        <v>1668</v>
      </c>
      <c r="H176" s="151">
        <v>1.32</v>
      </c>
      <c r="I176" s="152"/>
      <c r="L176" s="147"/>
      <c r="M176" s="153"/>
      <c r="T176" s="154"/>
      <c r="AT176" s="149" t="s">
        <v>167</v>
      </c>
      <c r="AU176" s="149" t="s">
        <v>86</v>
      </c>
      <c r="AV176" s="12" t="s">
        <v>86</v>
      </c>
      <c r="AW176" s="12" t="s">
        <v>32</v>
      </c>
      <c r="AX176" s="12" t="s">
        <v>76</v>
      </c>
      <c r="AY176" s="149" t="s">
        <v>159</v>
      </c>
    </row>
    <row r="177" spans="2:65" s="13" customFormat="1" ht="10.199999999999999">
      <c r="B177" s="155"/>
      <c r="D177" s="148" t="s">
        <v>167</v>
      </c>
      <c r="E177" s="156" t="s">
        <v>1</v>
      </c>
      <c r="F177" s="157" t="s">
        <v>236</v>
      </c>
      <c r="H177" s="158">
        <v>1.32</v>
      </c>
      <c r="I177" s="159"/>
      <c r="L177" s="155"/>
      <c r="M177" s="160"/>
      <c r="T177" s="161"/>
      <c r="AT177" s="156" t="s">
        <v>167</v>
      </c>
      <c r="AU177" s="156" t="s">
        <v>86</v>
      </c>
      <c r="AV177" s="13" t="s">
        <v>165</v>
      </c>
      <c r="AW177" s="13" t="s">
        <v>32</v>
      </c>
      <c r="AX177" s="13" t="s">
        <v>84</v>
      </c>
      <c r="AY177" s="156" t="s">
        <v>159</v>
      </c>
    </row>
    <row r="178" spans="2:65" s="1" customFormat="1" ht="14.4" customHeight="1">
      <c r="B178" s="132"/>
      <c r="C178" s="133" t="s">
        <v>253</v>
      </c>
      <c r="D178" s="133" t="s">
        <v>161</v>
      </c>
      <c r="E178" s="134" t="s">
        <v>1669</v>
      </c>
      <c r="F178" s="135" t="s">
        <v>1670</v>
      </c>
      <c r="G178" s="136" t="s">
        <v>244</v>
      </c>
      <c r="H178" s="137">
        <v>0.17</v>
      </c>
      <c r="I178" s="138"/>
      <c r="J178" s="139">
        <f>ROUND(I178*H178,2)</f>
        <v>0</v>
      </c>
      <c r="K178" s="140"/>
      <c r="L178" s="31"/>
      <c r="M178" s="141" t="s">
        <v>1</v>
      </c>
      <c r="N178" s="142" t="s">
        <v>41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165</v>
      </c>
      <c r="AT178" s="145" t="s">
        <v>161</v>
      </c>
      <c r="AU178" s="145" t="s">
        <v>86</v>
      </c>
      <c r="AY178" s="16" t="s">
        <v>159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6" t="s">
        <v>84</v>
      </c>
      <c r="BK178" s="146">
        <f>ROUND(I178*H178,2)</f>
        <v>0</v>
      </c>
      <c r="BL178" s="16" t="s">
        <v>165</v>
      </c>
      <c r="BM178" s="145" t="s">
        <v>1671</v>
      </c>
    </row>
    <row r="179" spans="2:65" s="1" customFormat="1" ht="14.4" customHeight="1">
      <c r="B179" s="132"/>
      <c r="C179" s="133" t="s">
        <v>257</v>
      </c>
      <c r="D179" s="133" t="s">
        <v>161</v>
      </c>
      <c r="E179" s="134" t="s">
        <v>1672</v>
      </c>
      <c r="F179" s="135" t="s">
        <v>1673</v>
      </c>
      <c r="G179" s="136" t="s">
        <v>244</v>
      </c>
      <c r="H179" s="137">
        <v>0.16</v>
      </c>
      <c r="I179" s="138"/>
      <c r="J179" s="139">
        <f>ROUND(I179*H179,2)</f>
        <v>0</v>
      </c>
      <c r="K179" s="140"/>
      <c r="L179" s="31"/>
      <c r="M179" s="141" t="s">
        <v>1</v>
      </c>
      <c r="N179" s="142" t="s">
        <v>41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165</v>
      </c>
      <c r="AT179" s="145" t="s">
        <v>161</v>
      </c>
      <c r="AU179" s="145" t="s">
        <v>86</v>
      </c>
      <c r="AY179" s="16" t="s">
        <v>159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6" t="s">
        <v>84</v>
      </c>
      <c r="BK179" s="146">
        <f>ROUND(I179*H179,2)</f>
        <v>0</v>
      </c>
      <c r="BL179" s="16" t="s">
        <v>165</v>
      </c>
      <c r="BM179" s="145" t="s">
        <v>1674</v>
      </c>
    </row>
    <row r="180" spans="2:65" s="11" customFormat="1" ht="22.8" customHeight="1">
      <c r="B180" s="120"/>
      <c r="D180" s="121" t="s">
        <v>75</v>
      </c>
      <c r="E180" s="130" t="s">
        <v>959</v>
      </c>
      <c r="F180" s="130" t="s">
        <v>960</v>
      </c>
      <c r="I180" s="123"/>
      <c r="J180" s="131">
        <f>BK180</f>
        <v>0</v>
      </c>
      <c r="L180" s="120"/>
      <c r="M180" s="125"/>
      <c r="P180" s="126">
        <f>P181</f>
        <v>0</v>
      </c>
      <c r="R180" s="126">
        <f>R181</f>
        <v>0</v>
      </c>
      <c r="T180" s="127">
        <f>T181</f>
        <v>0</v>
      </c>
      <c r="AR180" s="121" t="s">
        <v>84</v>
      </c>
      <c r="AT180" s="128" t="s">
        <v>75</v>
      </c>
      <c r="AU180" s="128" t="s">
        <v>84</v>
      </c>
      <c r="AY180" s="121" t="s">
        <v>159</v>
      </c>
      <c r="BK180" s="129">
        <f>BK181</f>
        <v>0</v>
      </c>
    </row>
    <row r="181" spans="2:65" s="1" customFormat="1" ht="14.4" customHeight="1">
      <c r="B181" s="132"/>
      <c r="C181" s="133" t="s">
        <v>7</v>
      </c>
      <c r="D181" s="133" t="s">
        <v>161</v>
      </c>
      <c r="E181" s="134" t="s">
        <v>1675</v>
      </c>
      <c r="F181" s="135" t="s">
        <v>1676</v>
      </c>
      <c r="G181" s="136" t="s">
        <v>244</v>
      </c>
      <c r="H181" s="137">
        <v>0.83699999999999997</v>
      </c>
      <c r="I181" s="138"/>
      <c r="J181" s="139">
        <f>ROUND(I181*H181,2)</f>
        <v>0</v>
      </c>
      <c r="K181" s="140"/>
      <c r="L181" s="31"/>
      <c r="M181" s="141" t="s">
        <v>1</v>
      </c>
      <c r="N181" s="142" t="s">
        <v>41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165</v>
      </c>
      <c r="AT181" s="145" t="s">
        <v>161</v>
      </c>
      <c r="AU181" s="145" t="s">
        <v>86</v>
      </c>
      <c r="AY181" s="16" t="s">
        <v>159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6" t="s">
        <v>84</v>
      </c>
      <c r="BK181" s="146">
        <f>ROUND(I181*H181,2)</f>
        <v>0</v>
      </c>
      <c r="BL181" s="16" t="s">
        <v>165</v>
      </c>
      <c r="BM181" s="145" t="s">
        <v>1677</v>
      </c>
    </row>
    <row r="182" spans="2:65" s="11" customFormat="1" ht="25.95" customHeight="1">
      <c r="B182" s="120"/>
      <c r="D182" s="121" t="s">
        <v>75</v>
      </c>
      <c r="E182" s="122" t="s">
        <v>965</v>
      </c>
      <c r="F182" s="122" t="s">
        <v>966</v>
      </c>
      <c r="I182" s="123"/>
      <c r="J182" s="124">
        <f>BK182</f>
        <v>0</v>
      </c>
      <c r="L182" s="120"/>
      <c r="M182" s="125"/>
      <c r="P182" s="126">
        <f>P183+P193+P204+P229</f>
        <v>0</v>
      </c>
      <c r="R182" s="126">
        <f>R183+R193+R204+R229</f>
        <v>9.1972484999999971</v>
      </c>
      <c r="T182" s="127">
        <f>T183+T193+T204+T229</f>
        <v>0</v>
      </c>
      <c r="AR182" s="121" t="s">
        <v>86</v>
      </c>
      <c r="AT182" s="128" t="s">
        <v>75</v>
      </c>
      <c r="AU182" s="128" t="s">
        <v>76</v>
      </c>
      <c r="AY182" s="121" t="s">
        <v>159</v>
      </c>
      <c r="BK182" s="129">
        <f>BK183+BK193+BK204+BK229</f>
        <v>0</v>
      </c>
    </row>
    <row r="183" spans="2:65" s="11" customFormat="1" ht="22.8" customHeight="1">
      <c r="B183" s="120"/>
      <c r="D183" s="121" t="s">
        <v>75</v>
      </c>
      <c r="E183" s="130" t="s">
        <v>1049</v>
      </c>
      <c r="F183" s="130" t="s">
        <v>1050</v>
      </c>
      <c r="I183" s="123"/>
      <c r="J183" s="131">
        <f>BK183</f>
        <v>0</v>
      </c>
      <c r="L183" s="120"/>
      <c r="M183" s="125"/>
      <c r="P183" s="126">
        <f>SUM(P184:P192)</f>
        <v>0</v>
      </c>
      <c r="R183" s="126">
        <f>SUM(R184:R192)</f>
        <v>1.7165000000000003E-2</v>
      </c>
      <c r="T183" s="127">
        <f>SUM(T184:T192)</f>
        <v>0</v>
      </c>
      <c r="AR183" s="121" t="s">
        <v>86</v>
      </c>
      <c r="AT183" s="128" t="s">
        <v>75</v>
      </c>
      <c r="AU183" s="128" t="s">
        <v>84</v>
      </c>
      <c r="AY183" s="121" t="s">
        <v>159</v>
      </c>
      <c r="BK183" s="129">
        <f>SUM(BK184:BK192)</f>
        <v>0</v>
      </c>
    </row>
    <row r="184" spans="2:65" s="1" customFormat="1" ht="14.4" customHeight="1">
      <c r="B184" s="132"/>
      <c r="C184" s="133" t="s">
        <v>267</v>
      </c>
      <c r="D184" s="133" t="s">
        <v>161</v>
      </c>
      <c r="E184" s="134" t="s">
        <v>1678</v>
      </c>
      <c r="F184" s="135" t="s">
        <v>1679</v>
      </c>
      <c r="G184" s="136" t="s">
        <v>176</v>
      </c>
      <c r="H184" s="137">
        <v>4</v>
      </c>
      <c r="I184" s="138"/>
      <c r="J184" s="139">
        <f>ROUND(I184*H184,2)</f>
        <v>0</v>
      </c>
      <c r="K184" s="140"/>
      <c r="L184" s="31"/>
      <c r="M184" s="141" t="s">
        <v>1</v>
      </c>
      <c r="N184" s="142" t="s">
        <v>41</v>
      </c>
      <c r="P184" s="143">
        <f>O184*H184</f>
        <v>0</v>
      </c>
      <c r="Q184" s="143">
        <v>1.2E-4</v>
      </c>
      <c r="R184" s="143">
        <f>Q184*H184</f>
        <v>4.8000000000000001E-4</v>
      </c>
      <c r="S184" s="143">
        <v>0</v>
      </c>
      <c r="T184" s="144">
        <f>S184*H184</f>
        <v>0</v>
      </c>
      <c r="AR184" s="145" t="s">
        <v>237</v>
      </c>
      <c r="AT184" s="145" t="s">
        <v>161</v>
      </c>
      <c r="AU184" s="145" t="s">
        <v>86</v>
      </c>
      <c r="AY184" s="16" t="s">
        <v>159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6" t="s">
        <v>84</v>
      </c>
      <c r="BK184" s="146">
        <f>ROUND(I184*H184,2)</f>
        <v>0</v>
      </c>
      <c r="BL184" s="16" t="s">
        <v>237</v>
      </c>
      <c r="BM184" s="145" t="s">
        <v>1680</v>
      </c>
    </row>
    <row r="185" spans="2:65" s="12" customFormat="1" ht="10.199999999999999">
      <c r="B185" s="147"/>
      <c r="D185" s="148" t="s">
        <v>167</v>
      </c>
      <c r="E185" s="149" t="s">
        <v>1</v>
      </c>
      <c r="F185" s="150" t="s">
        <v>1681</v>
      </c>
      <c r="H185" s="151">
        <v>4</v>
      </c>
      <c r="I185" s="152"/>
      <c r="L185" s="147"/>
      <c r="M185" s="153"/>
      <c r="T185" s="154"/>
      <c r="AT185" s="149" t="s">
        <v>167</v>
      </c>
      <c r="AU185" s="149" t="s">
        <v>86</v>
      </c>
      <c r="AV185" s="12" t="s">
        <v>86</v>
      </c>
      <c r="AW185" s="12" t="s">
        <v>32</v>
      </c>
      <c r="AX185" s="12" t="s">
        <v>76</v>
      </c>
      <c r="AY185" s="149" t="s">
        <v>159</v>
      </c>
    </row>
    <row r="186" spans="2:65" s="13" customFormat="1" ht="10.199999999999999">
      <c r="B186" s="155"/>
      <c r="D186" s="148" t="s">
        <v>167</v>
      </c>
      <c r="E186" s="156" t="s">
        <v>1</v>
      </c>
      <c r="F186" s="157" t="s">
        <v>236</v>
      </c>
      <c r="H186" s="158">
        <v>4</v>
      </c>
      <c r="I186" s="159"/>
      <c r="L186" s="155"/>
      <c r="M186" s="160"/>
      <c r="T186" s="161"/>
      <c r="AT186" s="156" t="s">
        <v>167</v>
      </c>
      <c r="AU186" s="156" t="s">
        <v>86</v>
      </c>
      <c r="AV186" s="13" t="s">
        <v>165</v>
      </c>
      <c r="AW186" s="13" t="s">
        <v>32</v>
      </c>
      <c r="AX186" s="13" t="s">
        <v>84</v>
      </c>
      <c r="AY186" s="156" t="s">
        <v>159</v>
      </c>
    </row>
    <row r="187" spans="2:65" s="1" customFormat="1" ht="14.4" customHeight="1">
      <c r="B187" s="132"/>
      <c r="C187" s="162" t="s">
        <v>272</v>
      </c>
      <c r="D187" s="162" t="s">
        <v>261</v>
      </c>
      <c r="E187" s="163" t="s">
        <v>1682</v>
      </c>
      <c r="F187" s="164" t="s">
        <v>1683</v>
      </c>
      <c r="G187" s="165" t="s">
        <v>176</v>
      </c>
      <c r="H187" s="166">
        <v>2</v>
      </c>
      <c r="I187" s="167"/>
      <c r="J187" s="168">
        <f t="shared" ref="J187:J192" si="0">ROUND(I187*H187,2)</f>
        <v>0</v>
      </c>
      <c r="K187" s="169"/>
      <c r="L187" s="170"/>
      <c r="M187" s="171" t="s">
        <v>1</v>
      </c>
      <c r="N187" s="172" t="s">
        <v>41</v>
      </c>
      <c r="P187" s="143">
        <f t="shared" ref="P187:P192" si="1">O187*H187</f>
        <v>0</v>
      </c>
      <c r="Q187" s="143">
        <v>0</v>
      </c>
      <c r="R187" s="143">
        <f t="shared" ref="R187:R192" si="2">Q187*H187</f>
        <v>0</v>
      </c>
      <c r="S187" s="143">
        <v>0</v>
      </c>
      <c r="T187" s="144">
        <f t="shared" ref="T187:T192" si="3">S187*H187</f>
        <v>0</v>
      </c>
      <c r="AR187" s="145" t="s">
        <v>324</v>
      </c>
      <c r="AT187" s="145" t="s">
        <v>261</v>
      </c>
      <c r="AU187" s="145" t="s">
        <v>86</v>
      </c>
      <c r="AY187" s="16" t="s">
        <v>159</v>
      </c>
      <c r="BE187" s="146">
        <f t="shared" ref="BE187:BE192" si="4">IF(N187="základní",J187,0)</f>
        <v>0</v>
      </c>
      <c r="BF187" s="146">
        <f t="shared" ref="BF187:BF192" si="5">IF(N187="snížená",J187,0)</f>
        <v>0</v>
      </c>
      <c r="BG187" s="146">
        <f t="shared" ref="BG187:BG192" si="6">IF(N187="zákl. přenesená",J187,0)</f>
        <v>0</v>
      </c>
      <c r="BH187" s="146">
        <f t="shared" ref="BH187:BH192" si="7">IF(N187="sníž. přenesená",J187,0)</f>
        <v>0</v>
      </c>
      <c r="BI187" s="146">
        <f t="shared" ref="BI187:BI192" si="8">IF(N187="nulová",J187,0)</f>
        <v>0</v>
      </c>
      <c r="BJ187" s="16" t="s">
        <v>84</v>
      </c>
      <c r="BK187" s="146">
        <f t="shared" ref="BK187:BK192" si="9">ROUND(I187*H187,2)</f>
        <v>0</v>
      </c>
      <c r="BL187" s="16" t="s">
        <v>237</v>
      </c>
      <c r="BM187" s="145" t="s">
        <v>1684</v>
      </c>
    </row>
    <row r="188" spans="2:65" s="1" customFormat="1" ht="14.4" customHeight="1">
      <c r="B188" s="132"/>
      <c r="C188" s="162" t="s">
        <v>280</v>
      </c>
      <c r="D188" s="162" t="s">
        <v>261</v>
      </c>
      <c r="E188" s="163" t="s">
        <v>1685</v>
      </c>
      <c r="F188" s="164" t="s">
        <v>1686</v>
      </c>
      <c r="G188" s="165" t="s">
        <v>176</v>
      </c>
      <c r="H188" s="166">
        <v>1</v>
      </c>
      <c r="I188" s="167"/>
      <c r="J188" s="168">
        <f t="shared" si="0"/>
        <v>0</v>
      </c>
      <c r="K188" s="169"/>
      <c r="L188" s="170"/>
      <c r="M188" s="171" t="s">
        <v>1</v>
      </c>
      <c r="N188" s="172" t="s">
        <v>41</v>
      </c>
      <c r="P188" s="143">
        <f t="shared" si="1"/>
        <v>0</v>
      </c>
      <c r="Q188" s="143">
        <v>0</v>
      </c>
      <c r="R188" s="143">
        <f t="shared" si="2"/>
        <v>0</v>
      </c>
      <c r="S188" s="143">
        <v>0</v>
      </c>
      <c r="T188" s="144">
        <f t="shared" si="3"/>
        <v>0</v>
      </c>
      <c r="AR188" s="145" t="s">
        <v>324</v>
      </c>
      <c r="AT188" s="145" t="s">
        <v>261</v>
      </c>
      <c r="AU188" s="145" t="s">
        <v>86</v>
      </c>
      <c r="AY188" s="16" t="s">
        <v>159</v>
      </c>
      <c r="BE188" s="146">
        <f t="shared" si="4"/>
        <v>0</v>
      </c>
      <c r="BF188" s="146">
        <f t="shared" si="5"/>
        <v>0</v>
      </c>
      <c r="BG188" s="146">
        <f t="shared" si="6"/>
        <v>0</v>
      </c>
      <c r="BH188" s="146">
        <f t="shared" si="7"/>
        <v>0</v>
      </c>
      <c r="BI188" s="146">
        <f t="shared" si="8"/>
        <v>0</v>
      </c>
      <c r="BJ188" s="16" t="s">
        <v>84</v>
      </c>
      <c r="BK188" s="146">
        <f t="shared" si="9"/>
        <v>0</v>
      </c>
      <c r="BL188" s="16" t="s">
        <v>237</v>
      </c>
      <c r="BM188" s="145" t="s">
        <v>1687</v>
      </c>
    </row>
    <row r="189" spans="2:65" s="1" customFormat="1" ht="14.4" customHeight="1">
      <c r="B189" s="132"/>
      <c r="C189" s="162" t="s">
        <v>286</v>
      </c>
      <c r="D189" s="162" t="s">
        <v>261</v>
      </c>
      <c r="E189" s="163" t="s">
        <v>1688</v>
      </c>
      <c r="F189" s="164" t="s">
        <v>1689</v>
      </c>
      <c r="G189" s="165" t="s">
        <v>176</v>
      </c>
      <c r="H189" s="166">
        <v>1</v>
      </c>
      <c r="I189" s="167"/>
      <c r="J189" s="168">
        <f t="shared" si="0"/>
        <v>0</v>
      </c>
      <c r="K189" s="169"/>
      <c r="L189" s="170"/>
      <c r="M189" s="171" t="s">
        <v>1</v>
      </c>
      <c r="N189" s="172" t="s">
        <v>41</v>
      </c>
      <c r="P189" s="143">
        <f t="shared" si="1"/>
        <v>0</v>
      </c>
      <c r="Q189" s="143">
        <v>0</v>
      </c>
      <c r="R189" s="143">
        <f t="shared" si="2"/>
        <v>0</v>
      </c>
      <c r="S189" s="143">
        <v>0</v>
      </c>
      <c r="T189" s="144">
        <f t="shared" si="3"/>
        <v>0</v>
      </c>
      <c r="AR189" s="145" t="s">
        <v>324</v>
      </c>
      <c r="AT189" s="145" t="s">
        <v>261</v>
      </c>
      <c r="AU189" s="145" t="s">
        <v>86</v>
      </c>
      <c r="AY189" s="16" t="s">
        <v>159</v>
      </c>
      <c r="BE189" s="146">
        <f t="shared" si="4"/>
        <v>0</v>
      </c>
      <c r="BF189" s="146">
        <f t="shared" si="5"/>
        <v>0</v>
      </c>
      <c r="BG189" s="146">
        <f t="shared" si="6"/>
        <v>0</v>
      </c>
      <c r="BH189" s="146">
        <f t="shared" si="7"/>
        <v>0</v>
      </c>
      <c r="BI189" s="146">
        <f t="shared" si="8"/>
        <v>0</v>
      </c>
      <c r="BJ189" s="16" t="s">
        <v>84</v>
      </c>
      <c r="BK189" s="146">
        <f t="shared" si="9"/>
        <v>0</v>
      </c>
      <c r="BL189" s="16" t="s">
        <v>237</v>
      </c>
      <c r="BM189" s="145" t="s">
        <v>1690</v>
      </c>
    </row>
    <row r="190" spans="2:65" s="1" customFormat="1" ht="14.4" customHeight="1">
      <c r="B190" s="132"/>
      <c r="C190" s="133" t="s">
        <v>291</v>
      </c>
      <c r="D190" s="133" t="s">
        <v>161</v>
      </c>
      <c r="E190" s="134" t="s">
        <v>1691</v>
      </c>
      <c r="F190" s="135" t="s">
        <v>1692</v>
      </c>
      <c r="G190" s="136" t="s">
        <v>176</v>
      </c>
      <c r="H190" s="137">
        <v>23.5</v>
      </c>
      <c r="I190" s="138"/>
      <c r="J190" s="139">
        <f t="shared" si="0"/>
        <v>0</v>
      </c>
      <c r="K190" s="140"/>
      <c r="L190" s="31"/>
      <c r="M190" s="141" t="s">
        <v>1</v>
      </c>
      <c r="N190" s="142" t="s">
        <v>41</v>
      </c>
      <c r="P190" s="143">
        <f t="shared" si="1"/>
        <v>0</v>
      </c>
      <c r="Q190" s="143">
        <v>7.1000000000000002E-4</v>
      </c>
      <c r="R190" s="143">
        <f t="shared" si="2"/>
        <v>1.6685000000000002E-2</v>
      </c>
      <c r="S190" s="143">
        <v>0</v>
      </c>
      <c r="T190" s="144">
        <f t="shared" si="3"/>
        <v>0</v>
      </c>
      <c r="AR190" s="145" t="s">
        <v>237</v>
      </c>
      <c r="AT190" s="145" t="s">
        <v>161</v>
      </c>
      <c r="AU190" s="145" t="s">
        <v>86</v>
      </c>
      <c r="AY190" s="16" t="s">
        <v>159</v>
      </c>
      <c r="BE190" s="146">
        <f t="shared" si="4"/>
        <v>0</v>
      </c>
      <c r="BF190" s="146">
        <f t="shared" si="5"/>
        <v>0</v>
      </c>
      <c r="BG190" s="146">
        <f t="shared" si="6"/>
        <v>0</v>
      </c>
      <c r="BH190" s="146">
        <f t="shared" si="7"/>
        <v>0</v>
      </c>
      <c r="BI190" s="146">
        <f t="shared" si="8"/>
        <v>0</v>
      </c>
      <c r="BJ190" s="16" t="s">
        <v>84</v>
      </c>
      <c r="BK190" s="146">
        <f t="shared" si="9"/>
        <v>0</v>
      </c>
      <c r="BL190" s="16" t="s">
        <v>237</v>
      </c>
      <c r="BM190" s="145" t="s">
        <v>1693</v>
      </c>
    </row>
    <row r="191" spans="2:65" s="1" customFormat="1" ht="14.4" customHeight="1">
      <c r="B191" s="132"/>
      <c r="C191" s="162" t="s">
        <v>298</v>
      </c>
      <c r="D191" s="162" t="s">
        <v>261</v>
      </c>
      <c r="E191" s="163" t="s">
        <v>1694</v>
      </c>
      <c r="F191" s="164" t="s">
        <v>1695</v>
      </c>
      <c r="G191" s="165" t="s">
        <v>176</v>
      </c>
      <c r="H191" s="166">
        <v>23.5</v>
      </c>
      <c r="I191" s="167"/>
      <c r="J191" s="168">
        <f t="shared" si="0"/>
        <v>0</v>
      </c>
      <c r="K191" s="169"/>
      <c r="L191" s="170"/>
      <c r="M191" s="171" t="s">
        <v>1</v>
      </c>
      <c r="N191" s="172" t="s">
        <v>41</v>
      </c>
      <c r="P191" s="143">
        <f t="shared" si="1"/>
        <v>0</v>
      </c>
      <c r="Q191" s="143">
        <v>0</v>
      </c>
      <c r="R191" s="143">
        <f t="shared" si="2"/>
        <v>0</v>
      </c>
      <c r="S191" s="143">
        <v>0</v>
      </c>
      <c r="T191" s="144">
        <f t="shared" si="3"/>
        <v>0</v>
      </c>
      <c r="AR191" s="145" t="s">
        <v>324</v>
      </c>
      <c r="AT191" s="145" t="s">
        <v>261</v>
      </c>
      <c r="AU191" s="145" t="s">
        <v>86</v>
      </c>
      <c r="AY191" s="16" t="s">
        <v>159</v>
      </c>
      <c r="BE191" s="146">
        <f t="shared" si="4"/>
        <v>0</v>
      </c>
      <c r="BF191" s="146">
        <f t="shared" si="5"/>
        <v>0</v>
      </c>
      <c r="BG191" s="146">
        <f t="shared" si="6"/>
        <v>0</v>
      </c>
      <c r="BH191" s="146">
        <f t="shared" si="7"/>
        <v>0</v>
      </c>
      <c r="BI191" s="146">
        <f t="shared" si="8"/>
        <v>0</v>
      </c>
      <c r="BJ191" s="16" t="s">
        <v>84</v>
      </c>
      <c r="BK191" s="146">
        <f t="shared" si="9"/>
        <v>0</v>
      </c>
      <c r="BL191" s="16" t="s">
        <v>237</v>
      </c>
      <c r="BM191" s="145" t="s">
        <v>1696</v>
      </c>
    </row>
    <row r="192" spans="2:65" s="1" customFormat="1" ht="14.4" customHeight="1">
      <c r="B192" s="132"/>
      <c r="C192" s="133" t="s">
        <v>304</v>
      </c>
      <c r="D192" s="133" t="s">
        <v>161</v>
      </c>
      <c r="E192" s="134" t="s">
        <v>1697</v>
      </c>
      <c r="F192" s="135" t="s">
        <v>1698</v>
      </c>
      <c r="G192" s="136" t="s">
        <v>244</v>
      </c>
      <c r="H192" s="137">
        <v>1E-3</v>
      </c>
      <c r="I192" s="138"/>
      <c r="J192" s="139">
        <f t="shared" si="0"/>
        <v>0</v>
      </c>
      <c r="K192" s="140"/>
      <c r="L192" s="31"/>
      <c r="M192" s="141" t="s">
        <v>1</v>
      </c>
      <c r="N192" s="142" t="s">
        <v>41</v>
      </c>
      <c r="P192" s="143">
        <f t="shared" si="1"/>
        <v>0</v>
      </c>
      <c r="Q192" s="143">
        <v>0</v>
      </c>
      <c r="R192" s="143">
        <f t="shared" si="2"/>
        <v>0</v>
      </c>
      <c r="S192" s="143">
        <v>0</v>
      </c>
      <c r="T192" s="144">
        <f t="shared" si="3"/>
        <v>0</v>
      </c>
      <c r="AR192" s="145" t="s">
        <v>237</v>
      </c>
      <c r="AT192" s="145" t="s">
        <v>161</v>
      </c>
      <c r="AU192" s="145" t="s">
        <v>86</v>
      </c>
      <c r="AY192" s="16" t="s">
        <v>159</v>
      </c>
      <c r="BE192" s="146">
        <f t="shared" si="4"/>
        <v>0</v>
      </c>
      <c r="BF192" s="146">
        <f t="shared" si="5"/>
        <v>0</v>
      </c>
      <c r="BG192" s="146">
        <f t="shared" si="6"/>
        <v>0</v>
      </c>
      <c r="BH192" s="146">
        <f t="shared" si="7"/>
        <v>0</v>
      </c>
      <c r="BI192" s="146">
        <f t="shared" si="8"/>
        <v>0</v>
      </c>
      <c r="BJ192" s="16" t="s">
        <v>84</v>
      </c>
      <c r="BK192" s="146">
        <f t="shared" si="9"/>
        <v>0</v>
      </c>
      <c r="BL192" s="16" t="s">
        <v>237</v>
      </c>
      <c r="BM192" s="145" t="s">
        <v>1699</v>
      </c>
    </row>
    <row r="193" spans="2:65" s="11" customFormat="1" ht="22.8" customHeight="1">
      <c r="B193" s="120"/>
      <c r="D193" s="121" t="s">
        <v>75</v>
      </c>
      <c r="E193" s="130" t="s">
        <v>1700</v>
      </c>
      <c r="F193" s="130" t="s">
        <v>1701</v>
      </c>
      <c r="I193" s="123"/>
      <c r="J193" s="131">
        <f>BK193</f>
        <v>0</v>
      </c>
      <c r="L193" s="120"/>
      <c r="M193" s="125"/>
      <c r="P193" s="126">
        <f>SUM(P194:P203)</f>
        <v>0</v>
      </c>
      <c r="R193" s="126">
        <f>SUM(R194:R203)</f>
        <v>0.1712485</v>
      </c>
      <c r="T193" s="127">
        <f>SUM(T194:T203)</f>
        <v>0</v>
      </c>
      <c r="AR193" s="121" t="s">
        <v>86</v>
      </c>
      <c r="AT193" s="128" t="s">
        <v>75</v>
      </c>
      <c r="AU193" s="128" t="s">
        <v>84</v>
      </c>
      <c r="AY193" s="121" t="s">
        <v>159</v>
      </c>
      <c r="BK193" s="129">
        <f>SUM(BK194:BK203)</f>
        <v>0</v>
      </c>
    </row>
    <row r="194" spans="2:65" s="1" customFormat="1" ht="14.4" customHeight="1">
      <c r="B194" s="132"/>
      <c r="C194" s="133" t="s">
        <v>310</v>
      </c>
      <c r="D194" s="133" t="s">
        <v>161</v>
      </c>
      <c r="E194" s="134" t="s">
        <v>1702</v>
      </c>
      <c r="F194" s="135" t="s">
        <v>1703</v>
      </c>
      <c r="G194" s="136" t="s">
        <v>176</v>
      </c>
      <c r="H194" s="137">
        <v>6</v>
      </c>
      <c r="I194" s="138"/>
      <c r="J194" s="139">
        <f t="shared" ref="J194:J203" si="10">ROUND(I194*H194,2)</f>
        <v>0</v>
      </c>
      <c r="K194" s="140"/>
      <c r="L194" s="31"/>
      <c r="M194" s="141" t="s">
        <v>1</v>
      </c>
      <c r="N194" s="142" t="s">
        <v>41</v>
      </c>
      <c r="P194" s="143">
        <f t="shared" ref="P194:P203" si="11">O194*H194</f>
        <v>0</v>
      </c>
      <c r="Q194" s="143">
        <v>0</v>
      </c>
      <c r="R194" s="143">
        <f t="shared" ref="R194:R203" si="12">Q194*H194</f>
        <v>0</v>
      </c>
      <c r="S194" s="143">
        <v>0</v>
      </c>
      <c r="T194" s="144">
        <f t="shared" ref="T194:T203" si="13">S194*H194</f>
        <v>0</v>
      </c>
      <c r="AR194" s="145" t="s">
        <v>237</v>
      </c>
      <c r="AT194" s="145" t="s">
        <v>161</v>
      </c>
      <c r="AU194" s="145" t="s">
        <v>86</v>
      </c>
      <c r="AY194" s="16" t="s">
        <v>159</v>
      </c>
      <c r="BE194" s="146">
        <f t="shared" ref="BE194:BE203" si="14">IF(N194="základní",J194,0)</f>
        <v>0</v>
      </c>
      <c r="BF194" s="146">
        <f t="shared" ref="BF194:BF203" si="15">IF(N194="snížená",J194,0)</f>
        <v>0</v>
      </c>
      <c r="BG194" s="146">
        <f t="shared" ref="BG194:BG203" si="16">IF(N194="zákl. přenesená",J194,0)</f>
        <v>0</v>
      </c>
      <c r="BH194" s="146">
        <f t="shared" ref="BH194:BH203" si="17">IF(N194="sníž. přenesená",J194,0)</f>
        <v>0</v>
      </c>
      <c r="BI194" s="146">
        <f t="shared" ref="BI194:BI203" si="18">IF(N194="nulová",J194,0)</f>
        <v>0</v>
      </c>
      <c r="BJ194" s="16" t="s">
        <v>84</v>
      </c>
      <c r="BK194" s="146">
        <f t="shared" ref="BK194:BK203" si="19">ROUND(I194*H194,2)</f>
        <v>0</v>
      </c>
      <c r="BL194" s="16" t="s">
        <v>237</v>
      </c>
      <c r="BM194" s="145" t="s">
        <v>1704</v>
      </c>
    </row>
    <row r="195" spans="2:65" s="1" customFormat="1" ht="14.4" customHeight="1">
      <c r="B195" s="132"/>
      <c r="C195" s="133" t="s">
        <v>315</v>
      </c>
      <c r="D195" s="133" t="s">
        <v>161</v>
      </c>
      <c r="E195" s="134" t="s">
        <v>1705</v>
      </c>
      <c r="F195" s="135" t="s">
        <v>1706</v>
      </c>
      <c r="G195" s="136" t="s">
        <v>390</v>
      </c>
      <c r="H195" s="137">
        <v>2</v>
      </c>
      <c r="I195" s="138"/>
      <c r="J195" s="139">
        <f t="shared" si="10"/>
        <v>0</v>
      </c>
      <c r="K195" s="140"/>
      <c r="L195" s="31"/>
      <c r="M195" s="141" t="s">
        <v>1</v>
      </c>
      <c r="N195" s="142" t="s">
        <v>41</v>
      </c>
      <c r="P195" s="143">
        <f t="shared" si="11"/>
        <v>0</v>
      </c>
      <c r="Q195" s="143">
        <v>4.0200000000000001E-3</v>
      </c>
      <c r="R195" s="143">
        <f t="shared" si="12"/>
        <v>8.0400000000000003E-3</v>
      </c>
      <c r="S195" s="143">
        <v>0</v>
      </c>
      <c r="T195" s="144">
        <f t="shared" si="13"/>
        <v>0</v>
      </c>
      <c r="AR195" s="145" t="s">
        <v>237</v>
      </c>
      <c r="AT195" s="145" t="s">
        <v>161</v>
      </c>
      <c r="AU195" s="145" t="s">
        <v>86</v>
      </c>
      <c r="AY195" s="16" t="s">
        <v>159</v>
      </c>
      <c r="BE195" s="146">
        <f t="shared" si="14"/>
        <v>0</v>
      </c>
      <c r="BF195" s="146">
        <f t="shared" si="15"/>
        <v>0</v>
      </c>
      <c r="BG195" s="146">
        <f t="shared" si="16"/>
        <v>0</v>
      </c>
      <c r="BH195" s="146">
        <f t="shared" si="17"/>
        <v>0</v>
      </c>
      <c r="BI195" s="146">
        <f t="shared" si="18"/>
        <v>0</v>
      </c>
      <c r="BJ195" s="16" t="s">
        <v>84</v>
      </c>
      <c r="BK195" s="146">
        <f t="shared" si="19"/>
        <v>0</v>
      </c>
      <c r="BL195" s="16" t="s">
        <v>237</v>
      </c>
      <c r="BM195" s="145" t="s">
        <v>1707</v>
      </c>
    </row>
    <row r="196" spans="2:65" s="1" customFormat="1" ht="14.4" customHeight="1">
      <c r="B196" s="132"/>
      <c r="C196" s="162" t="s">
        <v>319</v>
      </c>
      <c r="D196" s="162" t="s">
        <v>261</v>
      </c>
      <c r="E196" s="163" t="s">
        <v>1708</v>
      </c>
      <c r="F196" s="164" t="s">
        <v>1709</v>
      </c>
      <c r="G196" s="165" t="s">
        <v>1648</v>
      </c>
      <c r="H196" s="166">
        <v>2.0299999999999998</v>
      </c>
      <c r="I196" s="167"/>
      <c r="J196" s="168">
        <f t="shared" si="10"/>
        <v>0</v>
      </c>
      <c r="K196" s="169"/>
      <c r="L196" s="170"/>
      <c r="M196" s="171" t="s">
        <v>1</v>
      </c>
      <c r="N196" s="172" t="s">
        <v>41</v>
      </c>
      <c r="P196" s="143">
        <f t="shared" si="11"/>
        <v>0</v>
      </c>
      <c r="Q196" s="143">
        <v>3.0450000000000001E-2</v>
      </c>
      <c r="R196" s="143">
        <f t="shared" si="12"/>
        <v>6.1813499999999993E-2</v>
      </c>
      <c r="S196" s="143">
        <v>0</v>
      </c>
      <c r="T196" s="144">
        <f t="shared" si="13"/>
        <v>0</v>
      </c>
      <c r="AR196" s="145" t="s">
        <v>324</v>
      </c>
      <c r="AT196" s="145" t="s">
        <v>261</v>
      </c>
      <c r="AU196" s="145" t="s">
        <v>86</v>
      </c>
      <c r="AY196" s="16" t="s">
        <v>159</v>
      </c>
      <c r="BE196" s="146">
        <f t="shared" si="14"/>
        <v>0</v>
      </c>
      <c r="BF196" s="146">
        <f t="shared" si="15"/>
        <v>0</v>
      </c>
      <c r="BG196" s="146">
        <f t="shared" si="16"/>
        <v>0</v>
      </c>
      <c r="BH196" s="146">
        <f t="shared" si="17"/>
        <v>0</v>
      </c>
      <c r="BI196" s="146">
        <f t="shared" si="18"/>
        <v>0</v>
      </c>
      <c r="BJ196" s="16" t="s">
        <v>84</v>
      </c>
      <c r="BK196" s="146">
        <f t="shared" si="19"/>
        <v>0</v>
      </c>
      <c r="BL196" s="16" t="s">
        <v>237</v>
      </c>
      <c r="BM196" s="145" t="s">
        <v>1710</v>
      </c>
    </row>
    <row r="197" spans="2:65" s="1" customFormat="1" ht="14.4" customHeight="1">
      <c r="B197" s="132"/>
      <c r="C197" s="133" t="s">
        <v>324</v>
      </c>
      <c r="D197" s="133" t="s">
        <v>161</v>
      </c>
      <c r="E197" s="134" t="s">
        <v>1711</v>
      </c>
      <c r="F197" s="135" t="s">
        <v>1712</v>
      </c>
      <c r="G197" s="136" t="s">
        <v>390</v>
      </c>
      <c r="H197" s="137">
        <v>1</v>
      </c>
      <c r="I197" s="138"/>
      <c r="J197" s="139">
        <f t="shared" si="10"/>
        <v>0</v>
      </c>
      <c r="K197" s="140"/>
      <c r="L197" s="31"/>
      <c r="M197" s="141" t="s">
        <v>1</v>
      </c>
      <c r="N197" s="142" t="s">
        <v>41</v>
      </c>
      <c r="P197" s="143">
        <f t="shared" si="11"/>
        <v>0</v>
      </c>
      <c r="Q197" s="143">
        <v>5.1999999999999995E-4</v>
      </c>
      <c r="R197" s="143">
        <f t="shared" si="12"/>
        <v>5.1999999999999995E-4</v>
      </c>
      <c r="S197" s="143">
        <v>0</v>
      </c>
      <c r="T197" s="144">
        <f t="shared" si="13"/>
        <v>0</v>
      </c>
      <c r="AR197" s="145" t="s">
        <v>237</v>
      </c>
      <c r="AT197" s="145" t="s">
        <v>161</v>
      </c>
      <c r="AU197" s="145" t="s">
        <v>86</v>
      </c>
      <c r="AY197" s="16" t="s">
        <v>159</v>
      </c>
      <c r="BE197" s="146">
        <f t="shared" si="14"/>
        <v>0</v>
      </c>
      <c r="BF197" s="146">
        <f t="shared" si="15"/>
        <v>0</v>
      </c>
      <c r="BG197" s="146">
        <f t="shared" si="16"/>
        <v>0</v>
      </c>
      <c r="BH197" s="146">
        <f t="shared" si="17"/>
        <v>0</v>
      </c>
      <c r="BI197" s="146">
        <f t="shared" si="18"/>
        <v>0</v>
      </c>
      <c r="BJ197" s="16" t="s">
        <v>84</v>
      </c>
      <c r="BK197" s="146">
        <f t="shared" si="19"/>
        <v>0</v>
      </c>
      <c r="BL197" s="16" t="s">
        <v>237</v>
      </c>
      <c r="BM197" s="145" t="s">
        <v>1713</v>
      </c>
    </row>
    <row r="198" spans="2:65" s="1" customFormat="1" ht="14.4" customHeight="1">
      <c r="B198" s="132"/>
      <c r="C198" s="133" t="s">
        <v>329</v>
      </c>
      <c r="D198" s="133" t="s">
        <v>161</v>
      </c>
      <c r="E198" s="134" t="s">
        <v>1714</v>
      </c>
      <c r="F198" s="135" t="s">
        <v>1715</v>
      </c>
      <c r="G198" s="136" t="s">
        <v>176</v>
      </c>
      <c r="H198" s="137">
        <v>6</v>
      </c>
      <c r="I198" s="138"/>
      <c r="J198" s="139">
        <f t="shared" si="10"/>
        <v>0</v>
      </c>
      <c r="K198" s="140"/>
      <c r="L198" s="31"/>
      <c r="M198" s="141" t="s">
        <v>1</v>
      </c>
      <c r="N198" s="142" t="s">
        <v>41</v>
      </c>
      <c r="P198" s="143">
        <f t="shared" si="11"/>
        <v>0</v>
      </c>
      <c r="Q198" s="143">
        <v>1.6500000000000001E-2</v>
      </c>
      <c r="R198" s="143">
        <f t="shared" si="12"/>
        <v>9.9000000000000005E-2</v>
      </c>
      <c r="S198" s="143">
        <v>0</v>
      </c>
      <c r="T198" s="144">
        <f t="shared" si="13"/>
        <v>0</v>
      </c>
      <c r="AR198" s="145" t="s">
        <v>237</v>
      </c>
      <c r="AT198" s="145" t="s">
        <v>161</v>
      </c>
      <c r="AU198" s="145" t="s">
        <v>86</v>
      </c>
      <c r="AY198" s="16" t="s">
        <v>159</v>
      </c>
      <c r="BE198" s="146">
        <f t="shared" si="14"/>
        <v>0</v>
      </c>
      <c r="BF198" s="146">
        <f t="shared" si="15"/>
        <v>0</v>
      </c>
      <c r="BG198" s="146">
        <f t="shared" si="16"/>
        <v>0</v>
      </c>
      <c r="BH198" s="146">
        <f t="shared" si="17"/>
        <v>0</v>
      </c>
      <c r="BI198" s="146">
        <f t="shared" si="18"/>
        <v>0</v>
      </c>
      <c r="BJ198" s="16" t="s">
        <v>84</v>
      </c>
      <c r="BK198" s="146">
        <f t="shared" si="19"/>
        <v>0</v>
      </c>
      <c r="BL198" s="16" t="s">
        <v>237</v>
      </c>
      <c r="BM198" s="145" t="s">
        <v>1716</v>
      </c>
    </row>
    <row r="199" spans="2:65" s="1" customFormat="1" ht="14.4" customHeight="1">
      <c r="B199" s="132"/>
      <c r="C199" s="162" t="s">
        <v>334</v>
      </c>
      <c r="D199" s="162" t="s">
        <v>261</v>
      </c>
      <c r="E199" s="163" t="s">
        <v>1717</v>
      </c>
      <c r="F199" s="164" t="s">
        <v>1718</v>
      </c>
      <c r="G199" s="165" t="s">
        <v>1648</v>
      </c>
      <c r="H199" s="166">
        <v>1</v>
      </c>
      <c r="I199" s="167"/>
      <c r="J199" s="168">
        <f t="shared" si="10"/>
        <v>0</v>
      </c>
      <c r="K199" s="169"/>
      <c r="L199" s="170"/>
      <c r="M199" s="171" t="s">
        <v>1</v>
      </c>
      <c r="N199" s="172" t="s">
        <v>41</v>
      </c>
      <c r="P199" s="143">
        <f t="shared" si="11"/>
        <v>0</v>
      </c>
      <c r="Q199" s="143">
        <v>0</v>
      </c>
      <c r="R199" s="143">
        <f t="shared" si="12"/>
        <v>0</v>
      </c>
      <c r="S199" s="143">
        <v>0</v>
      </c>
      <c r="T199" s="144">
        <f t="shared" si="13"/>
        <v>0</v>
      </c>
      <c r="AR199" s="145" t="s">
        <v>324</v>
      </c>
      <c r="AT199" s="145" t="s">
        <v>261</v>
      </c>
      <c r="AU199" s="145" t="s">
        <v>86</v>
      </c>
      <c r="AY199" s="16" t="s">
        <v>159</v>
      </c>
      <c r="BE199" s="146">
        <f t="shared" si="14"/>
        <v>0</v>
      </c>
      <c r="BF199" s="146">
        <f t="shared" si="15"/>
        <v>0</v>
      </c>
      <c r="BG199" s="146">
        <f t="shared" si="16"/>
        <v>0</v>
      </c>
      <c r="BH199" s="146">
        <f t="shared" si="17"/>
        <v>0</v>
      </c>
      <c r="BI199" s="146">
        <f t="shared" si="18"/>
        <v>0</v>
      </c>
      <c r="BJ199" s="16" t="s">
        <v>84</v>
      </c>
      <c r="BK199" s="146">
        <f t="shared" si="19"/>
        <v>0</v>
      </c>
      <c r="BL199" s="16" t="s">
        <v>237</v>
      </c>
      <c r="BM199" s="145" t="s">
        <v>1719</v>
      </c>
    </row>
    <row r="200" spans="2:65" s="1" customFormat="1" ht="14.4" customHeight="1">
      <c r="B200" s="132"/>
      <c r="C200" s="133" t="s">
        <v>338</v>
      </c>
      <c r="D200" s="133" t="s">
        <v>161</v>
      </c>
      <c r="E200" s="134" t="s">
        <v>1720</v>
      </c>
      <c r="F200" s="135" t="s">
        <v>1721</v>
      </c>
      <c r="G200" s="136" t="s">
        <v>176</v>
      </c>
      <c r="H200" s="137">
        <v>1.5</v>
      </c>
      <c r="I200" s="138"/>
      <c r="J200" s="139">
        <f t="shared" si="10"/>
        <v>0</v>
      </c>
      <c r="K200" s="140"/>
      <c r="L200" s="31"/>
      <c r="M200" s="141" t="s">
        <v>1</v>
      </c>
      <c r="N200" s="142" t="s">
        <v>41</v>
      </c>
      <c r="P200" s="143">
        <f t="shared" si="11"/>
        <v>0</v>
      </c>
      <c r="Q200" s="143">
        <v>1.25E-3</v>
      </c>
      <c r="R200" s="143">
        <f t="shared" si="12"/>
        <v>1.8749999999999999E-3</v>
      </c>
      <c r="S200" s="143">
        <v>0</v>
      </c>
      <c r="T200" s="144">
        <f t="shared" si="13"/>
        <v>0</v>
      </c>
      <c r="AR200" s="145" t="s">
        <v>237</v>
      </c>
      <c r="AT200" s="145" t="s">
        <v>161</v>
      </c>
      <c r="AU200" s="145" t="s">
        <v>86</v>
      </c>
      <c r="AY200" s="16" t="s">
        <v>159</v>
      </c>
      <c r="BE200" s="146">
        <f t="shared" si="14"/>
        <v>0</v>
      </c>
      <c r="BF200" s="146">
        <f t="shared" si="15"/>
        <v>0</v>
      </c>
      <c r="BG200" s="146">
        <f t="shared" si="16"/>
        <v>0</v>
      </c>
      <c r="BH200" s="146">
        <f t="shared" si="17"/>
        <v>0</v>
      </c>
      <c r="BI200" s="146">
        <f t="shared" si="18"/>
        <v>0</v>
      </c>
      <c r="BJ200" s="16" t="s">
        <v>84</v>
      </c>
      <c r="BK200" s="146">
        <f t="shared" si="19"/>
        <v>0</v>
      </c>
      <c r="BL200" s="16" t="s">
        <v>237</v>
      </c>
      <c r="BM200" s="145" t="s">
        <v>1722</v>
      </c>
    </row>
    <row r="201" spans="2:65" s="1" customFormat="1" ht="14.4" customHeight="1">
      <c r="B201" s="132"/>
      <c r="C201" s="133" t="s">
        <v>343</v>
      </c>
      <c r="D201" s="133" t="s">
        <v>161</v>
      </c>
      <c r="E201" s="134" t="s">
        <v>1723</v>
      </c>
      <c r="F201" s="135" t="s">
        <v>1724</v>
      </c>
      <c r="G201" s="136" t="s">
        <v>390</v>
      </c>
      <c r="H201" s="137">
        <v>1</v>
      </c>
      <c r="I201" s="138"/>
      <c r="J201" s="139">
        <f t="shared" si="10"/>
        <v>0</v>
      </c>
      <c r="K201" s="140"/>
      <c r="L201" s="31"/>
      <c r="M201" s="141" t="s">
        <v>1</v>
      </c>
      <c r="N201" s="142" t="s">
        <v>41</v>
      </c>
      <c r="P201" s="143">
        <f t="shared" si="11"/>
        <v>0</v>
      </c>
      <c r="Q201" s="143">
        <v>0</v>
      </c>
      <c r="R201" s="143">
        <f t="shared" si="12"/>
        <v>0</v>
      </c>
      <c r="S201" s="143">
        <v>0</v>
      </c>
      <c r="T201" s="144">
        <f t="shared" si="13"/>
        <v>0</v>
      </c>
      <c r="AR201" s="145" t="s">
        <v>237</v>
      </c>
      <c r="AT201" s="145" t="s">
        <v>161</v>
      </c>
      <c r="AU201" s="145" t="s">
        <v>86</v>
      </c>
      <c r="AY201" s="16" t="s">
        <v>159</v>
      </c>
      <c r="BE201" s="146">
        <f t="shared" si="14"/>
        <v>0</v>
      </c>
      <c r="BF201" s="146">
        <f t="shared" si="15"/>
        <v>0</v>
      </c>
      <c r="BG201" s="146">
        <f t="shared" si="16"/>
        <v>0</v>
      </c>
      <c r="BH201" s="146">
        <f t="shared" si="17"/>
        <v>0</v>
      </c>
      <c r="BI201" s="146">
        <f t="shared" si="18"/>
        <v>0</v>
      </c>
      <c r="BJ201" s="16" t="s">
        <v>84</v>
      </c>
      <c r="BK201" s="146">
        <f t="shared" si="19"/>
        <v>0</v>
      </c>
      <c r="BL201" s="16" t="s">
        <v>237</v>
      </c>
      <c r="BM201" s="145" t="s">
        <v>1725</v>
      </c>
    </row>
    <row r="202" spans="2:65" s="1" customFormat="1" ht="14.4" customHeight="1">
      <c r="B202" s="132"/>
      <c r="C202" s="133" t="s">
        <v>348</v>
      </c>
      <c r="D202" s="133" t="s">
        <v>161</v>
      </c>
      <c r="E202" s="134" t="s">
        <v>1726</v>
      </c>
      <c r="F202" s="135" t="s">
        <v>1727</v>
      </c>
      <c r="G202" s="136" t="s">
        <v>244</v>
      </c>
      <c r="H202" s="137">
        <v>0.16</v>
      </c>
      <c r="I202" s="138"/>
      <c r="J202" s="139">
        <f t="shared" si="10"/>
        <v>0</v>
      </c>
      <c r="K202" s="140"/>
      <c r="L202" s="31"/>
      <c r="M202" s="141" t="s">
        <v>1</v>
      </c>
      <c r="N202" s="142" t="s">
        <v>41</v>
      </c>
      <c r="P202" s="143">
        <f t="shared" si="11"/>
        <v>0</v>
      </c>
      <c r="Q202" s="143">
        <v>0</v>
      </c>
      <c r="R202" s="143">
        <f t="shared" si="12"/>
        <v>0</v>
      </c>
      <c r="S202" s="143">
        <v>0</v>
      </c>
      <c r="T202" s="144">
        <f t="shared" si="13"/>
        <v>0</v>
      </c>
      <c r="AR202" s="145" t="s">
        <v>237</v>
      </c>
      <c r="AT202" s="145" t="s">
        <v>161</v>
      </c>
      <c r="AU202" s="145" t="s">
        <v>86</v>
      </c>
      <c r="AY202" s="16" t="s">
        <v>159</v>
      </c>
      <c r="BE202" s="146">
        <f t="shared" si="14"/>
        <v>0</v>
      </c>
      <c r="BF202" s="146">
        <f t="shared" si="15"/>
        <v>0</v>
      </c>
      <c r="BG202" s="146">
        <f t="shared" si="16"/>
        <v>0</v>
      </c>
      <c r="BH202" s="146">
        <f t="shared" si="17"/>
        <v>0</v>
      </c>
      <c r="BI202" s="146">
        <f t="shared" si="18"/>
        <v>0</v>
      </c>
      <c r="BJ202" s="16" t="s">
        <v>84</v>
      </c>
      <c r="BK202" s="146">
        <f t="shared" si="19"/>
        <v>0</v>
      </c>
      <c r="BL202" s="16" t="s">
        <v>237</v>
      </c>
      <c r="BM202" s="145" t="s">
        <v>1728</v>
      </c>
    </row>
    <row r="203" spans="2:65" s="1" customFormat="1" ht="14.4" customHeight="1">
      <c r="B203" s="132"/>
      <c r="C203" s="133" t="s">
        <v>353</v>
      </c>
      <c r="D203" s="133" t="s">
        <v>161</v>
      </c>
      <c r="E203" s="134" t="s">
        <v>1729</v>
      </c>
      <c r="F203" s="135" t="s">
        <v>1730</v>
      </c>
      <c r="G203" s="136" t="s">
        <v>244</v>
      </c>
      <c r="H203" s="137">
        <v>5.2999999999999999E-2</v>
      </c>
      <c r="I203" s="138"/>
      <c r="J203" s="139">
        <f t="shared" si="10"/>
        <v>0</v>
      </c>
      <c r="K203" s="140"/>
      <c r="L203" s="31"/>
      <c r="M203" s="141" t="s">
        <v>1</v>
      </c>
      <c r="N203" s="142" t="s">
        <v>41</v>
      </c>
      <c r="P203" s="143">
        <f t="shared" si="11"/>
        <v>0</v>
      </c>
      <c r="Q203" s="143">
        <v>0</v>
      </c>
      <c r="R203" s="143">
        <f t="shared" si="12"/>
        <v>0</v>
      </c>
      <c r="S203" s="143">
        <v>0</v>
      </c>
      <c r="T203" s="144">
        <f t="shared" si="13"/>
        <v>0</v>
      </c>
      <c r="AR203" s="145" t="s">
        <v>237</v>
      </c>
      <c r="AT203" s="145" t="s">
        <v>161</v>
      </c>
      <c r="AU203" s="145" t="s">
        <v>86</v>
      </c>
      <c r="AY203" s="16" t="s">
        <v>159</v>
      </c>
      <c r="BE203" s="146">
        <f t="shared" si="14"/>
        <v>0</v>
      </c>
      <c r="BF203" s="146">
        <f t="shared" si="15"/>
        <v>0</v>
      </c>
      <c r="BG203" s="146">
        <f t="shared" si="16"/>
        <v>0</v>
      </c>
      <c r="BH203" s="146">
        <f t="shared" si="17"/>
        <v>0</v>
      </c>
      <c r="BI203" s="146">
        <f t="shared" si="18"/>
        <v>0</v>
      </c>
      <c r="BJ203" s="16" t="s">
        <v>84</v>
      </c>
      <c r="BK203" s="146">
        <f t="shared" si="19"/>
        <v>0</v>
      </c>
      <c r="BL203" s="16" t="s">
        <v>237</v>
      </c>
      <c r="BM203" s="145" t="s">
        <v>1731</v>
      </c>
    </row>
    <row r="204" spans="2:65" s="11" customFormat="1" ht="22.8" customHeight="1">
      <c r="B204" s="120"/>
      <c r="D204" s="121" t="s">
        <v>75</v>
      </c>
      <c r="E204" s="130" t="s">
        <v>1732</v>
      </c>
      <c r="F204" s="130" t="s">
        <v>1733</v>
      </c>
      <c r="I204" s="123"/>
      <c r="J204" s="131">
        <f>BK204</f>
        <v>0</v>
      </c>
      <c r="L204" s="120"/>
      <c r="M204" s="125"/>
      <c r="P204" s="126">
        <f>SUM(P205:P228)</f>
        <v>0</v>
      </c>
      <c r="R204" s="126">
        <f>SUM(R205:R228)</f>
        <v>8.9677349999999976</v>
      </c>
      <c r="T204" s="127">
        <f>SUM(T205:T228)</f>
        <v>0</v>
      </c>
      <c r="AR204" s="121" t="s">
        <v>86</v>
      </c>
      <c r="AT204" s="128" t="s">
        <v>75</v>
      </c>
      <c r="AU204" s="128" t="s">
        <v>84</v>
      </c>
      <c r="AY204" s="121" t="s">
        <v>159</v>
      </c>
      <c r="BK204" s="129">
        <f>SUM(BK205:BK228)</f>
        <v>0</v>
      </c>
    </row>
    <row r="205" spans="2:65" s="1" customFormat="1" ht="14.4" customHeight="1">
      <c r="B205" s="132"/>
      <c r="C205" s="133" t="s">
        <v>357</v>
      </c>
      <c r="D205" s="133" t="s">
        <v>161</v>
      </c>
      <c r="E205" s="134" t="s">
        <v>1734</v>
      </c>
      <c r="F205" s="135" t="s">
        <v>1735</v>
      </c>
      <c r="G205" s="136" t="s">
        <v>1736</v>
      </c>
      <c r="H205" s="137">
        <v>1</v>
      </c>
      <c r="I205" s="138"/>
      <c r="J205" s="139">
        <f t="shared" ref="J205:J211" si="20">ROUND(I205*H205,2)</f>
        <v>0</v>
      </c>
      <c r="K205" s="140"/>
      <c r="L205" s="31"/>
      <c r="M205" s="141" t="s">
        <v>1</v>
      </c>
      <c r="N205" s="142" t="s">
        <v>41</v>
      </c>
      <c r="P205" s="143">
        <f t="shared" ref="P205:P211" si="21">O205*H205</f>
        <v>0</v>
      </c>
      <c r="Q205" s="143">
        <v>1.54E-2</v>
      </c>
      <c r="R205" s="143">
        <f t="shared" ref="R205:R211" si="22">Q205*H205</f>
        <v>1.54E-2</v>
      </c>
      <c r="S205" s="143">
        <v>0</v>
      </c>
      <c r="T205" s="144">
        <f t="shared" ref="T205:T211" si="23">S205*H205</f>
        <v>0</v>
      </c>
      <c r="AR205" s="145" t="s">
        <v>237</v>
      </c>
      <c r="AT205" s="145" t="s">
        <v>161</v>
      </c>
      <c r="AU205" s="145" t="s">
        <v>86</v>
      </c>
      <c r="AY205" s="16" t="s">
        <v>159</v>
      </c>
      <c r="BE205" s="146">
        <f t="shared" ref="BE205:BE211" si="24">IF(N205="základní",J205,0)</f>
        <v>0</v>
      </c>
      <c r="BF205" s="146">
        <f t="shared" ref="BF205:BF211" si="25">IF(N205="snížená",J205,0)</f>
        <v>0</v>
      </c>
      <c r="BG205" s="146">
        <f t="shared" ref="BG205:BG211" si="26">IF(N205="zákl. přenesená",J205,0)</f>
        <v>0</v>
      </c>
      <c r="BH205" s="146">
        <f t="shared" ref="BH205:BH211" si="27">IF(N205="sníž. přenesená",J205,0)</f>
        <v>0</v>
      </c>
      <c r="BI205" s="146">
        <f t="shared" ref="BI205:BI211" si="28">IF(N205="nulová",J205,0)</f>
        <v>0</v>
      </c>
      <c r="BJ205" s="16" t="s">
        <v>84</v>
      </c>
      <c r="BK205" s="146">
        <f t="shared" ref="BK205:BK211" si="29">ROUND(I205*H205,2)</f>
        <v>0</v>
      </c>
      <c r="BL205" s="16" t="s">
        <v>237</v>
      </c>
      <c r="BM205" s="145" t="s">
        <v>1737</v>
      </c>
    </row>
    <row r="206" spans="2:65" s="1" customFormat="1" ht="14.4" customHeight="1">
      <c r="B206" s="132"/>
      <c r="C206" s="133" t="s">
        <v>363</v>
      </c>
      <c r="D206" s="133" t="s">
        <v>161</v>
      </c>
      <c r="E206" s="134" t="s">
        <v>1738</v>
      </c>
      <c r="F206" s="135" t="s">
        <v>1739</v>
      </c>
      <c r="G206" s="136" t="s">
        <v>176</v>
      </c>
      <c r="H206" s="137">
        <v>23.5</v>
      </c>
      <c r="I206" s="138"/>
      <c r="J206" s="139">
        <f t="shared" si="20"/>
        <v>0</v>
      </c>
      <c r="K206" s="140"/>
      <c r="L206" s="31"/>
      <c r="M206" s="141" t="s">
        <v>1</v>
      </c>
      <c r="N206" s="142" t="s">
        <v>41</v>
      </c>
      <c r="P206" s="143">
        <f t="shared" si="21"/>
        <v>0</v>
      </c>
      <c r="Q206" s="143">
        <v>0.37341999999999997</v>
      </c>
      <c r="R206" s="143">
        <f t="shared" si="22"/>
        <v>8.7753699999999988</v>
      </c>
      <c r="S206" s="143">
        <v>0</v>
      </c>
      <c r="T206" s="144">
        <f t="shared" si="23"/>
        <v>0</v>
      </c>
      <c r="AR206" s="145" t="s">
        <v>237</v>
      </c>
      <c r="AT206" s="145" t="s">
        <v>161</v>
      </c>
      <c r="AU206" s="145" t="s">
        <v>86</v>
      </c>
      <c r="AY206" s="16" t="s">
        <v>159</v>
      </c>
      <c r="BE206" s="146">
        <f t="shared" si="24"/>
        <v>0</v>
      </c>
      <c r="BF206" s="146">
        <f t="shared" si="25"/>
        <v>0</v>
      </c>
      <c r="BG206" s="146">
        <f t="shared" si="26"/>
        <v>0</v>
      </c>
      <c r="BH206" s="146">
        <f t="shared" si="27"/>
        <v>0</v>
      </c>
      <c r="BI206" s="146">
        <f t="shared" si="28"/>
        <v>0</v>
      </c>
      <c r="BJ206" s="16" t="s">
        <v>84</v>
      </c>
      <c r="BK206" s="146">
        <f t="shared" si="29"/>
        <v>0</v>
      </c>
      <c r="BL206" s="16" t="s">
        <v>237</v>
      </c>
      <c r="BM206" s="145" t="s">
        <v>1740</v>
      </c>
    </row>
    <row r="207" spans="2:65" s="1" customFormat="1" ht="14.4" customHeight="1">
      <c r="B207" s="132"/>
      <c r="C207" s="133" t="s">
        <v>369</v>
      </c>
      <c r="D207" s="133" t="s">
        <v>161</v>
      </c>
      <c r="E207" s="134" t="s">
        <v>1741</v>
      </c>
      <c r="F207" s="135" t="s">
        <v>1742</v>
      </c>
      <c r="G207" s="136" t="s">
        <v>390</v>
      </c>
      <c r="H207" s="137">
        <v>1</v>
      </c>
      <c r="I207" s="138"/>
      <c r="J207" s="139">
        <f t="shared" si="20"/>
        <v>0</v>
      </c>
      <c r="K207" s="140"/>
      <c r="L207" s="31"/>
      <c r="M207" s="141" t="s">
        <v>1</v>
      </c>
      <c r="N207" s="142" t="s">
        <v>41</v>
      </c>
      <c r="P207" s="143">
        <f t="shared" si="21"/>
        <v>0</v>
      </c>
      <c r="Q207" s="143">
        <v>6.1900000000000002E-3</v>
      </c>
      <c r="R207" s="143">
        <f t="shared" si="22"/>
        <v>6.1900000000000002E-3</v>
      </c>
      <c r="S207" s="143">
        <v>0</v>
      </c>
      <c r="T207" s="144">
        <f t="shared" si="23"/>
        <v>0</v>
      </c>
      <c r="AR207" s="145" t="s">
        <v>237</v>
      </c>
      <c r="AT207" s="145" t="s">
        <v>161</v>
      </c>
      <c r="AU207" s="145" t="s">
        <v>86</v>
      </c>
      <c r="AY207" s="16" t="s">
        <v>159</v>
      </c>
      <c r="BE207" s="146">
        <f t="shared" si="24"/>
        <v>0</v>
      </c>
      <c r="BF207" s="146">
        <f t="shared" si="25"/>
        <v>0</v>
      </c>
      <c r="BG207" s="146">
        <f t="shared" si="26"/>
        <v>0</v>
      </c>
      <c r="BH207" s="146">
        <f t="shared" si="27"/>
        <v>0</v>
      </c>
      <c r="BI207" s="146">
        <f t="shared" si="28"/>
        <v>0</v>
      </c>
      <c r="BJ207" s="16" t="s">
        <v>84</v>
      </c>
      <c r="BK207" s="146">
        <f t="shared" si="29"/>
        <v>0</v>
      </c>
      <c r="BL207" s="16" t="s">
        <v>237</v>
      </c>
      <c r="BM207" s="145" t="s">
        <v>1743</v>
      </c>
    </row>
    <row r="208" spans="2:65" s="1" customFormat="1" ht="14.4" customHeight="1">
      <c r="B208" s="132"/>
      <c r="C208" s="133" t="s">
        <v>374</v>
      </c>
      <c r="D208" s="133" t="s">
        <v>161</v>
      </c>
      <c r="E208" s="134" t="s">
        <v>1744</v>
      </c>
      <c r="F208" s="135" t="s">
        <v>1745</v>
      </c>
      <c r="G208" s="136" t="s">
        <v>1736</v>
      </c>
      <c r="H208" s="137">
        <v>1</v>
      </c>
      <c r="I208" s="138"/>
      <c r="J208" s="139">
        <f t="shared" si="20"/>
        <v>0</v>
      </c>
      <c r="K208" s="140"/>
      <c r="L208" s="31"/>
      <c r="M208" s="141" t="s">
        <v>1</v>
      </c>
      <c r="N208" s="142" t="s">
        <v>41</v>
      </c>
      <c r="P208" s="143">
        <f t="shared" si="21"/>
        <v>0</v>
      </c>
      <c r="Q208" s="143">
        <v>7.2399999999999999E-3</v>
      </c>
      <c r="R208" s="143">
        <f t="shared" si="22"/>
        <v>7.2399999999999999E-3</v>
      </c>
      <c r="S208" s="143">
        <v>0</v>
      </c>
      <c r="T208" s="144">
        <f t="shared" si="23"/>
        <v>0</v>
      </c>
      <c r="AR208" s="145" t="s">
        <v>237</v>
      </c>
      <c r="AT208" s="145" t="s">
        <v>161</v>
      </c>
      <c r="AU208" s="145" t="s">
        <v>86</v>
      </c>
      <c r="AY208" s="16" t="s">
        <v>159</v>
      </c>
      <c r="BE208" s="146">
        <f t="shared" si="24"/>
        <v>0</v>
      </c>
      <c r="BF208" s="146">
        <f t="shared" si="25"/>
        <v>0</v>
      </c>
      <c r="BG208" s="146">
        <f t="shared" si="26"/>
        <v>0</v>
      </c>
      <c r="BH208" s="146">
        <f t="shared" si="27"/>
        <v>0</v>
      </c>
      <c r="BI208" s="146">
        <f t="shared" si="28"/>
        <v>0</v>
      </c>
      <c r="BJ208" s="16" t="s">
        <v>84</v>
      </c>
      <c r="BK208" s="146">
        <f t="shared" si="29"/>
        <v>0</v>
      </c>
      <c r="BL208" s="16" t="s">
        <v>237</v>
      </c>
      <c r="BM208" s="145" t="s">
        <v>1746</v>
      </c>
    </row>
    <row r="209" spans="2:65" s="1" customFormat="1" ht="14.4" customHeight="1">
      <c r="B209" s="132"/>
      <c r="C209" s="133" t="s">
        <v>381</v>
      </c>
      <c r="D209" s="133" t="s">
        <v>161</v>
      </c>
      <c r="E209" s="134" t="s">
        <v>1747</v>
      </c>
      <c r="F209" s="135" t="s">
        <v>1748</v>
      </c>
      <c r="G209" s="136" t="s">
        <v>390</v>
      </c>
      <c r="H209" s="137">
        <v>2</v>
      </c>
      <c r="I209" s="138"/>
      <c r="J209" s="139">
        <f t="shared" si="20"/>
        <v>0</v>
      </c>
      <c r="K209" s="140"/>
      <c r="L209" s="31"/>
      <c r="M209" s="141" t="s">
        <v>1</v>
      </c>
      <c r="N209" s="142" t="s">
        <v>41</v>
      </c>
      <c r="P209" s="143">
        <f t="shared" si="21"/>
        <v>0</v>
      </c>
      <c r="Q209" s="143">
        <v>0</v>
      </c>
      <c r="R209" s="143">
        <f t="shared" si="22"/>
        <v>0</v>
      </c>
      <c r="S209" s="143">
        <v>0</v>
      </c>
      <c r="T209" s="144">
        <f t="shared" si="23"/>
        <v>0</v>
      </c>
      <c r="AR209" s="145" t="s">
        <v>237</v>
      </c>
      <c r="AT209" s="145" t="s">
        <v>161</v>
      </c>
      <c r="AU209" s="145" t="s">
        <v>86</v>
      </c>
      <c r="AY209" s="16" t="s">
        <v>159</v>
      </c>
      <c r="BE209" s="146">
        <f t="shared" si="24"/>
        <v>0</v>
      </c>
      <c r="BF209" s="146">
        <f t="shared" si="25"/>
        <v>0</v>
      </c>
      <c r="BG209" s="146">
        <f t="shared" si="26"/>
        <v>0</v>
      </c>
      <c r="BH209" s="146">
        <f t="shared" si="27"/>
        <v>0</v>
      </c>
      <c r="BI209" s="146">
        <f t="shared" si="28"/>
        <v>0</v>
      </c>
      <c r="BJ209" s="16" t="s">
        <v>84</v>
      </c>
      <c r="BK209" s="146">
        <f t="shared" si="29"/>
        <v>0</v>
      </c>
      <c r="BL209" s="16" t="s">
        <v>237</v>
      </c>
      <c r="BM209" s="145" t="s">
        <v>1749</v>
      </c>
    </row>
    <row r="210" spans="2:65" s="1" customFormat="1" ht="14.4" customHeight="1">
      <c r="B210" s="132"/>
      <c r="C210" s="133" t="s">
        <v>387</v>
      </c>
      <c r="D210" s="133" t="s">
        <v>161</v>
      </c>
      <c r="E210" s="134" t="s">
        <v>1750</v>
      </c>
      <c r="F210" s="135" t="s">
        <v>1751</v>
      </c>
      <c r="G210" s="136" t="s">
        <v>1752</v>
      </c>
      <c r="H210" s="137">
        <v>1</v>
      </c>
      <c r="I210" s="138"/>
      <c r="J210" s="139">
        <f t="shared" si="20"/>
        <v>0</v>
      </c>
      <c r="K210" s="140"/>
      <c r="L210" s="31"/>
      <c r="M210" s="141" t="s">
        <v>1</v>
      </c>
      <c r="N210" s="142" t="s">
        <v>41</v>
      </c>
      <c r="P210" s="143">
        <f t="shared" si="21"/>
        <v>0</v>
      </c>
      <c r="Q210" s="143">
        <v>1.9599999999999999E-3</v>
      </c>
      <c r="R210" s="143">
        <f t="shared" si="22"/>
        <v>1.9599999999999999E-3</v>
      </c>
      <c r="S210" s="143">
        <v>0</v>
      </c>
      <c r="T210" s="144">
        <f t="shared" si="23"/>
        <v>0</v>
      </c>
      <c r="AR210" s="145" t="s">
        <v>237</v>
      </c>
      <c r="AT210" s="145" t="s">
        <v>161</v>
      </c>
      <c r="AU210" s="145" t="s">
        <v>86</v>
      </c>
      <c r="AY210" s="16" t="s">
        <v>159</v>
      </c>
      <c r="BE210" s="146">
        <f t="shared" si="24"/>
        <v>0</v>
      </c>
      <c r="BF210" s="146">
        <f t="shared" si="25"/>
        <v>0</v>
      </c>
      <c r="BG210" s="146">
        <f t="shared" si="26"/>
        <v>0</v>
      </c>
      <c r="BH210" s="146">
        <f t="shared" si="27"/>
        <v>0</v>
      </c>
      <c r="BI210" s="146">
        <f t="shared" si="28"/>
        <v>0</v>
      </c>
      <c r="BJ210" s="16" t="s">
        <v>84</v>
      </c>
      <c r="BK210" s="146">
        <f t="shared" si="29"/>
        <v>0</v>
      </c>
      <c r="BL210" s="16" t="s">
        <v>237</v>
      </c>
      <c r="BM210" s="145" t="s">
        <v>1753</v>
      </c>
    </row>
    <row r="211" spans="2:65" s="1" customFormat="1" ht="14.4" customHeight="1">
      <c r="B211" s="132"/>
      <c r="C211" s="133" t="s">
        <v>393</v>
      </c>
      <c r="D211" s="133" t="s">
        <v>161</v>
      </c>
      <c r="E211" s="134" t="s">
        <v>1754</v>
      </c>
      <c r="F211" s="135" t="s">
        <v>1755</v>
      </c>
      <c r="G211" s="136" t="s">
        <v>176</v>
      </c>
      <c r="H211" s="137">
        <v>2</v>
      </c>
      <c r="I211" s="138"/>
      <c r="J211" s="139">
        <f t="shared" si="20"/>
        <v>0</v>
      </c>
      <c r="K211" s="140"/>
      <c r="L211" s="31"/>
      <c r="M211" s="141" t="s">
        <v>1</v>
      </c>
      <c r="N211" s="142" t="s">
        <v>41</v>
      </c>
      <c r="P211" s="143">
        <f t="shared" si="21"/>
        <v>0</v>
      </c>
      <c r="Q211" s="143">
        <v>5.4000000000000001E-4</v>
      </c>
      <c r="R211" s="143">
        <f t="shared" si="22"/>
        <v>1.08E-3</v>
      </c>
      <c r="S211" s="143">
        <v>0</v>
      </c>
      <c r="T211" s="144">
        <f t="shared" si="23"/>
        <v>0</v>
      </c>
      <c r="AR211" s="145" t="s">
        <v>237</v>
      </c>
      <c r="AT211" s="145" t="s">
        <v>161</v>
      </c>
      <c r="AU211" s="145" t="s">
        <v>86</v>
      </c>
      <c r="AY211" s="16" t="s">
        <v>159</v>
      </c>
      <c r="BE211" s="146">
        <f t="shared" si="24"/>
        <v>0</v>
      </c>
      <c r="BF211" s="146">
        <f t="shared" si="25"/>
        <v>0</v>
      </c>
      <c r="BG211" s="146">
        <f t="shared" si="26"/>
        <v>0</v>
      </c>
      <c r="BH211" s="146">
        <f t="shared" si="27"/>
        <v>0</v>
      </c>
      <c r="BI211" s="146">
        <f t="shared" si="28"/>
        <v>0</v>
      </c>
      <c r="BJ211" s="16" t="s">
        <v>84</v>
      </c>
      <c r="BK211" s="146">
        <f t="shared" si="29"/>
        <v>0</v>
      </c>
      <c r="BL211" s="16" t="s">
        <v>237</v>
      </c>
      <c r="BM211" s="145" t="s">
        <v>1756</v>
      </c>
    </row>
    <row r="212" spans="2:65" s="14" customFormat="1" ht="10.199999999999999">
      <c r="B212" s="173"/>
      <c r="D212" s="148" t="s">
        <v>167</v>
      </c>
      <c r="E212" s="174" t="s">
        <v>1</v>
      </c>
      <c r="F212" s="175" t="s">
        <v>1757</v>
      </c>
      <c r="H212" s="174" t="s">
        <v>1</v>
      </c>
      <c r="I212" s="176"/>
      <c r="L212" s="173"/>
      <c r="M212" s="177"/>
      <c r="T212" s="178"/>
      <c r="AT212" s="174" t="s">
        <v>167</v>
      </c>
      <c r="AU212" s="174" t="s">
        <v>86</v>
      </c>
      <c r="AV212" s="14" t="s">
        <v>84</v>
      </c>
      <c r="AW212" s="14" t="s">
        <v>32</v>
      </c>
      <c r="AX212" s="14" t="s">
        <v>76</v>
      </c>
      <c r="AY212" s="174" t="s">
        <v>159</v>
      </c>
    </row>
    <row r="213" spans="2:65" s="12" customFormat="1" ht="10.199999999999999">
      <c r="B213" s="147"/>
      <c r="D213" s="148" t="s">
        <v>167</v>
      </c>
      <c r="E213" s="149" t="s">
        <v>1</v>
      </c>
      <c r="F213" s="150" t="s">
        <v>1758</v>
      </c>
      <c r="H213" s="151">
        <v>1</v>
      </c>
      <c r="I213" s="152"/>
      <c r="L213" s="147"/>
      <c r="M213" s="153"/>
      <c r="T213" s="154"/>
      <c r="AT213" s="149" t="s">
        <v>167</v>
      </c>
      <c r="AU213" s="149" t="s">
        <v>86</v>
      </c>
      <c r="AV213" s="12" t="s">
        <v>86</v>
      </c>
      <c r="AW213" s="12" t="s">
        <v>32</v>
      </c>
      <c r="AX213" s="12" t="s">
        <v>76</v>
      </c>
      <c r="AY213" s="149" t="s">
        <v>159</v>
      </c>
    </row>
    <row r="214" spans="2:65" s="14" customFormat="1" ht="10.199999999999999">
      <c r="B214" s="173"/>
      <c r="D214" s="148" t="s">
        <v>167</v>
      </c>
      <c r="E214" s="174" t="s">
        <v>1</v>
      </c>
      <c r="F214" s="175" t="s">
        <v>1759</v>
      </c>
      <c r="H214" s="174" t="s">
        <v>1</v>
      </c>
      <c r="I214" s="176"/>
      <c r="L214" s="173"/>
      <c r="M214" s="177"/>
      <c r="T214" s="178"/>
      <c r="AT214" s="174" t="s">
        <v>167</v>
      </c>
      <c r="AU214" s="174" t="s">
        <v>86</v>
      </c>
      <c r="AV214" s="14" t="s">
        <v>84</v>
      </c>
      <c r="AW214" s="14" t="s">
        <v>32</v>
      </c>
      <c r="AX214" s="14" t="s">
        <v>76</v>
      </c>
      <c r="AY214" s="174" t="s">
        <v>159</v>
      </c>
    </row>
    <row r="215" spans="2:65" s="12" customFormat="1" ht="10.199999999999999">
      <c r="B215" s="147"/>
      <c r="D215" s="148" t="s">
        <v>167</v>
      </c>
      <c r="E215" s="149" t="s">
        <v>1</v>
      </c>
      <c r="F215" s="150" t="s">
        <v>1758</v>
      </c>
      <c r="H215" s="151">
        <v>1</v>
      </c>
      <c r="I215" s="152"/>
      <c r="L215" s="147"/>
      <c r="M215" s="153"/>
      <c r="T215" s="154"/>
      <c r="AT215" s="149" t="s">
        <v>167</v>
      </c>
      <c r="AU215" s="149" t="s">
        <v>86</v>
      </c>
      <c r="AV215" s="12" t="s">
        <v>86</v>
      </c>
      <c r="AW215" s="12" t="s">
        <v>32</v>
      </c>
      <c r="AX215" s="12" t="s">
        <v>76</v>
      </c>
      <c r="AY215" s="149" t="s">
        <v>159</v>
      </c>
    </row>
    <row r="216" spans="2:65" s="13" customFormat="1" ht="10.199999999999999">
      <c r="B216" s="155"/>
      <c r="D216" s="148" t="s">
        <v>167</v>
      </c>
      <c r="E216" s="156" t="s">
        <v>1</v>
      </c>
      <c r="F216" s="157" t="s">
        <v>236</v>
      </c>
      <c r="H216" s="158">
        <v>2</v>
      </c>
      <c r="I216" s="159"/>
      <c r="L216" s="155"/>
      <c r="M216" s="160"/>
      <c r="T216" s="161"/>
      <c r="AT216" s="156" t="s">
        <v>167</v>
      </c>
      <c r="AU216" s="156" t="s">
        <v>86</v>
      </c>
      <c r="AV216" s="13" t="s">
        <v>165</v>
      </c>
      <c r="AW216" s="13" t="s">
        <v>32</v>
      </c>
      <c r="AX216" s="13" t="s">
        <v>84</v>
      </c>
      <c r="AY216" s="156" t="s">
        <v>159</v>
      </c>
    </row>
    <row r="217" spans="2:65" s="1" customFormat="1" ht="14.4" customHeight="1">
      <c r="B217" s="132"/>
      <c r="C217" s="133" t="s">
        <v>400</v>
      </c>
      <c r="D217" s="133" t="s">
        <v>161</v>
      </c>
      <c r="E217" s="134" t="s">
        <v>1760</v>
      </c>
      <c r="F217" s="135" t="s">
        <v>1761</v>
      </c>
      <c r="G217" s="136" t="s">
        <v>176</v>
      </c>
      <c r="H217" s="137">
        <v>2</v>
      </c>
      <c r="I217" s="138"/>
      <c r="J217" s="139">
        <f>ROUND(I217*H217,2)</f>
        <v>0</v>
      </c>
      <c r="K217" s="140"/>
      <c r="L217" s="31"/>
      <c r="M217" s="141" t="s">
        <v>1</v>
      </c>
      <c r="N217" s="142" t="s">
        <v>41</v>
      </c>
      <c r="P217" s="143">
        <f>O217*H217</f>
        <v>0</v>
      </c>
      <c r="Q217" s="143">
        <v>5.4000000000000001E-4</v>
      </c>
      <c r="R217" s="143">
        <f>Q217*H217</f>
        <v>1.08E-3</v>
      </c>
      <c r="S217" s="143">
        <v>0</v>
      </c>
      <c r="T217" s="144">
        <f>S217*H217</f>
        <v>0</v>
      </c>
      <c r="AR217" s="145" t="s">
        <v>237</v>
      </c>
      <c r="AT217" s="145" t="s">
        <v>161</v>
      </c>
      <c r="AU217" s="145" t="s">
        <v>86</v>
      </c>
      <c r="AY217" s="16" t="s">
        <v>159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6" t="s">
        <v>84</v>
      </c>
      <c r="BK217" s="146">
        <f>ROUND(I217*H217,2)</f>
        <v>0</v>
      </c>
      <c r="BL217" s="16" t="s">
        <v>237</v>
      </c>
      <c r="BM217" s="145" t="s">
        <v>1762</v>
      </c>
    </row>
    <row r="218" spans="2:65" s="14" customFormat="1" ht="10.199999999999999">
      <c r="B218" s="173"/>
      <c r="D218" s="148" t="s">
        <v>167</v>
      </c>
      <c r="E218" s="174" t="s">
        <v>1</v>
      </c>
      <c r="F218" s="175" t="s">
        <v>1763</v>
      </c>
      <c r="H218" s="174" t="s">
        <v>1</v>
      </c>
      <c r="I218" s="176"/>
      <c r="L218" s="173"/>
      <c r="M218" s="177"/>
      <c r="T218" s="178"/>
      <c r="AT218" s="174" t="s">
        <v>167</v>
      </c>
      <c r="AU218" s="174" t="s">
        <v>86</v>
      </c>
      <c r="AV218" s="14" t="s">
        <v>84</v>
      </c>
      <c r="AW218" s="14" t="s">
        <v>32</v>
      </c>
      <c r="AX218" s="14" t="s">
        <v>76</v>
      </c>
      <c r="AY218" s="174" t="s">
        <v>159</v>
      </c>
    </row>
    <row r="219" spans="2:65" s="12" customFormat="1" ht="10.199999999999999">
      <c r="B219" s="147"/>
      <c r="D219" s="148" t="s">
        <v>167</v>
      </c>
      <c r="E219" s="149" t="s">
        <v>1</v>
      </c>
      <c r="F219" s="150" t="s">
        <v>1758</v>
      </c>
      <c r="H219" s="151">
        <v>1</v>
      </c>
      <c r="I219" s="152"/>
      <c r="L219" s="147"/>
      <c r="M219" s="153"/>
      <c r="T219" s="154"/>
      <c r="AT219" s="149" t="s">
        <v>167</v>
      </c>
      <c r="AU219" s="149" t="s">
        <v>86</v>
      </c>
      <c r="AV219" s="12" t="s">
        <v>86</v>
      </c>
      <c r="AW219" s="12" t="s">
        <v>32</v>
      </c>
      <c r="AX219" s="12" t="s">
        <v>76</v>
      </c>
      <c r="AY219" s="149" t="s">
        <v>159</v>
      </c>
    </row>
    <row r="220" spans="2:65" s="14" customFormat="1" ht="10.199999999999999">
      <c r="B220" s="173"/>
      <c r="D220" s="148" t="s">
        <v>167</v>
      </c>
      <c r="E220" s="174" t="s">
        <v>1</v>
      </c>
      <c r="F220" s="175" t="s">
        <v>1764</v>
      </c>
      <c r="H220" s="174" t="s">
        <v>1</v>
      </c>
      <c r="I220" s="176"/>
      <c r="L220" s="173"/>
      <c r="M220" s="177"/>
      <c r="T220" s="178"/>
      <c r="AT220" s="174" t="s">
        <v>167</v>
      </c>
      <c r="AU220" s="174" t="s">
        <v>86</v>
      </c>
      <c r="AV220" s="14" t="s">
        <v>84</v>
      </c>
      <c r="AW220" s="14" t="s">
        <v>32</v>
      </c>
      <c r="AX220" s="14" t="s">
        <v>76</v>
      </c>
      <c r="AY220" s="174" t="s">
        <v>159</v>
      </c>
    </row>
    <row r="221" spans="2:65" s="12" customFormat="1" ht="10.199999999999999">
      <c r="B221" s="147"/>
      <c r="D221" s="148" t="s">
        <v>167</v>
      </c>
      <c r="E221" s="149" t="s">
        <v>1</v>
      </c>
      <c r="F221" s="150" t="s">
        <v>1758</v>
      </c>
      <c r="H221" s="151">
        <v>1</v>
      </c>
      <c r="I221" s="152"/>
      <c r="L221" s="147"/>
      <c r="M221" s="153"/>
      <c r="T221" s="154"/>
      <c r="AT221" s="149" t="s">
        <v>167</v>
      </c>
      <c r="AU221" s="149" t="s">
        <v>86</v>
      </c>
      <c r="AV221" s="12" t="s">
        <v>86</v>
      </c>
      <c r="AW221" s="12" t="s">
        <v>32</v>
      </c>
      <c r="AX221" s="12" t="s">
        <v>76</v>
      </c>
      <c r="AY221" s="149" t="s">
        <v>159</v>
      </c>
    </row>
    <row r="222" spans="2:65" s="13" customFormat="1" ht="10.199999999999999">
      <c r="B222" s="155"/>
      <c r="D222" s="148" t="s">
        <v>167</v>
      </c>
      <c r="E222" s="156" t="s">
        <v>1</v>
      </c>
      <c r="F222" s="157" t="s">
        <v>236</v>
      </c>
      <c r="H222" s="158">
        <v>2</v>
      </c>
      <c r="I222" s="159"/>
      <c r="L222" s="155"/>
      <c r="M222" s="160"/>
      <c r="T222" s="161"/>
      <c r="AT222" s="156" t="s">
        <v>167</v>
      </c>
      <c r="AU222" s="156" t="s">
        <v>86</v>
      </c>
      <c r="AV222" s="13" t="s">
        <v>165</v>
      </c>
      <c r="AW222" s="13" t="s">
        <v>32</v>
      </c>
      <c r="AX222" s="13" t="s">
        <v>84</v>
      </c>
      <c r="AY222" s="156" t="s">
        <v>159</v>
      </c>
    </row>
    <row r="223" spans="2:65" s="1" customFormat="1" ht="14.4" customHeight="1">
      <c r="B223" s="132"/>
      <c r="C223" s="133" t="s">
        <v>405</v>
      </c>
      <c r="D223" s="133" t="s">
        <v>161</v>
      </c>
      <c r="E223" s="134" t="s">
        <v>1765</v>
      </c>
      <c r="F223" s="135" t="s">
        <v>1766</v>
      </c>
      <c r="G223" s="136" t="s">
        <v>1736</v>
      </c>
      <c r="H223" s="137">
        <v>1</v>
      </c>
      <c r="I223" s="138"/>
      <c r="J223" s="139">
        <f>ROUND(I223*H223,2)</f>
        <v>0</v>
      </c>
      <c r="K223" s="140"/>
      <c r="L223" s="31"/>
      <c r="M223" s="141" t="s">
        <v>1</v>
      </c>
      <c r="N223" s="142" t="s">
        <v>41</v>
      </c>
      <c r="P223" s="143">
        <f>O223*H223</f>
        <v>0</v>
      </c>
      <c r="Q223" s="143">
        <v>1.559E-2</v>
      </c>
      <c r="R223" s="143">
        <f>Q223*H223</f>
        <v>1.559E-2</v>
      </c>
      <c r="S223" s="143">
        <v>0</v>
      </c>
      <c r="T223" s="144">
        <f>S223*H223</f>
        <v>0</v>
      </c>
      <c r="AR223" s="145" t="s">
        <v>237</v>
      </c>
      <c r="AT223" s="145" t="s">
        <v>161</v>
      </c>
      <c r="AU223" s="145" t="s">
        <v>86</v>
      </c>
      <c r="AY223" s="16" t="s">
        <v>159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6" t="s">
        <v>84</v>
      </c>
      <c r="BK223" s="146">
        <f>ROUND(I223*H223,2)</f>
        <v>0</v>
      </c>
      <c r="BL223" s="16" t="s">
        <v>237</v>
      </c>
      <c r="BM223" s="145" t="s">
        <v>1767</v>
      </c>
    </row>
    <row r="224" spans="2:65" s="1" customFormat="1" ht="14.4" customHeight="1">
      <c r="B224" s="132"/>
      <c r="C224" s="133" t="s">
        <v>413</v>
      </c>
      <c r="D224" s="133" t="s">
        <v>161</v>
      </c>
      <c r="E224" s="134" t="s">
        <v>1768</v>
      </c>
      <c r="F224" s="135" t="s">
        <v>1769</v>
      </c>
      <c r="G224" s="136" t="s">
        <v>176</v>
      </c>
      <c r="H224" s="137">
        <v>27.5</v>
      </c>
      <c r="I224" s="138"/>
      <c r="J224" s="139">
        <f>ROUND(I224*H224,2)</f>
        <v>0</v>
      </c>
      <c r="K224" s="140"/>
      <c r="L224" s="31"/>
      <c r="M224" s="141" t="s">
        <v>1</v>
      </c>
      <c r="N224" s="142" t="s">
        <v>41</v>
      </c>
      <c r="P224" s="143">
        <f>O224*H224</f>
        <v>0</v>
      </c>
      <c r="Q224" s="143">
        <v>4.9500000000000004E-3</v>
      </c>
      <c r="R224" s="143">
        <f>Q224*H224</f>
        <v>0.13612500000000002</v>
      </c>
      <c r="S224" s="143">
        <v>0</v>
      </c>
      <c r="T224" s="144">
        <f>S224*H224</f>
        <v>0</v>
      </c>
      <c r="AR224" s="145" t="s">
        <v>237</v>
      </c>
      <c r="AT224" s="145" t="s">
        <v>161</v>
      </c>
      <c r="AU224" s="145" t="s">
        <v>86</v>
      </c>
      <c r="AY224" s="16" t="s">
        <v>159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6" t="s">
        <v>84</v>
      </c>
      <c r="BK224" s="146">
        <f>ROUND(I224*H224,2)</f>
        <v>0</v>
      </c>
      <c r="BL224" s="16" t="s">
        <v>237</v>
      </c>
      <c r="BM224" s="145" t="s">
        <v>1770</v>
      </c>
    </row>
    <row r="225" spans="2:65" s="12" customFormat="1" ht="10.199999999999999">
      <c r="B225" s="147"/>
      <c r="D225" s="148" t="s">
        <v>167</v>
      </c>
      <c r="E225" s="149" t="s">
        <v>1</v>
      </c>
      <c r="F225" s="150" t="s">
        <v>1771</v>
      </c>
      <c r="H225" s="151">
        <v>27.5</v>
      </c>
      <c r="I225" s="152"/>
      <c r="L225" s="147"/>
      <c r="M225" s="153"/>
      <c r="T225" s="154"/>
      <c r="AT225" s="149" t="s">
        <v>167</v>
      </c>
      <c r="AU225" s="149" t="s">
        <v>86</v>
      </c>
      <c r="AV225" s="12" t="s">
        <v>86</v>
      </c>
      <c r="AW225" s="12" t="s">
        <v>32</v>
      </c>
      <c r="AX225" s="12" t="s">
        <v>76</v>
      </c>
      <c r="AY225" s="149" t="s">
        <v>159</v>
      </c>
    </row>
    <row r="226" spans="2:65" s="13" customFormat="1" ht="10.199999999999999">
      <c r="B226" s="155"/>
      <c r="D226" s="148" t="s">
        <v>167</v>
      </c>
      <c r="E226" s="156" t="s">
        <v>1</v>
      </c>
      <c r="F226" s="157" t="s">
        <v>236</v>
      </c>
      <c r="H226" s="158">
        <v>27.5</v>
      </c>
      <c r="I226" s="159"/>
      <c r="L226" s="155"/>
      <c r="M226" s="160"/>
      <c r="T226" s="161"/>
      <c r="AT226" s="156" t="s">
        <v>167</v>
      </c>
      <c r="AU226" s="156" t="s">
        <v>86</v>
      </c>
      <c r="AV226" s="13" t="s">
        <v>165</v>
      </c>
      <c r="AW226" s="13" t="s">
        <v>32</v>
      </c>
      <c r="AX226" s="13" t="s">
        <v>84</v>
      </c>
      <c r="AY226" s="156" t="s">
        <v>159</v>
      </c>
    </row>
    <row r="227" spans="2:65" s="1" customFormat="1" ht="14.4" customHeight="1">
      <c r="B227" s="132"/>
      <c r="C227" s="133" t="s">
        <v>419</v>
      </c>
      <c r="D227" s="133" t="s">
        <v>161</v>
      </c>
      <c r="E227" s="134" t="s">
        <v>1772</v>
      </c>
      <c r="F227" s="135" t="s">
        <v>1773</v>
      </c>
      <c r="G227" s="136" t="s">
        <v>176</v>
      </c>
      <c r="H227" s="137">
        <v>27.5</v>
      </c>
      <c r="I227" s="138"/>
      <c r="J227" s="139">
        <f>ROUND(I227*H227,2)</f>
        <v>0</v>
      </c>
      <c r="K227" s="140"/>
      <c r="L227" s="31"/>
      <c r="M227" s="141" t="s">
        <v>1</v>
      </c>
      <c r="N227" s="142" t="s">
        <v>41</v>
      </c>
      <c r="P227" s="143">
        <f>O227*H227</f>
        <v>0</v>
      </c>
      <c r="Q227" s="143">
        <v>2.7999999999999998E-4</v>
      </c>
      <c r="R227" s="143">
        <f>Q227*H227</f>
        <v>7.6999999999999994E-3</v>
      </c>
      <c r="S227" s="143">
        <v>0</v>
      </c>
      <c r="T227" s="144">
        <f>S227*H227</f>
        <v>0</v>
      </c>
      <c r="AR227" s="145" t="s">
        <v>237</v>
      </c>
      <c r="AT227" s="145" t="s">
        <v>161</v>
      </c>
      <c r="AU227" s="145" t="s">
        <v>86</v>
      </c>
      <c r="AY227" s="16" t="s">
        <v>159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6" t="s">
        <v>84</v>
      </c>
      <c r="BK227" s="146">
        <f>ROUND(I227*H227,2)</f>
        <v>0</v>
      </c>
      <c r="BL227" s="16" t="s">
        <v>237</v>
      </c>
      <c r="BM227" s="145" t="s">
        <v>1774</v>
      </c>
    </row>
    <row r="228" spans="2:65" s="1" customFormat="1" ht="14.4" customHeight="1">
      <c r="B228" s="132"/>
      <c r="C228" s="133" t="s">
        <v>424</v>
      </c>
      <c r="D228" s="133" t="s">
        <v>161</v>
      </c>
      <c r="E228" s="134" t="s">
        <v>1775</v>
      </c>
      <c r="F228" s="135" t="s">
        <v>1776</v>
      </c>
      <c r="G228" s="136" t="s">
        <v>244</v>
      </c>
      <c r="H228" s="137">
        <v>0.42599999999999999</v>
      </c>
      <c r="I228" s="138"/>
      <c r="J228" s="139">
        <f>ROUND(I228*H228,2)</f>
        <v>0</v>
      </c>
      <c r="K228" s="140"/>
      <c r="L228" s="31"/>
      <c r="M228" s="141" t="s">
        <v>1</v>
      </c>
      <c r="N228" s="142" t="s">
        <v>41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237</v>
      </c>
      <c r="AT228" s="145" t="s">
        <v>161</v>
      </c>
      <c r="AU228" s="145" t="s">
        <v>86</v>
      </c>
      <c r="AY228" s="16" t="s">
        <v>159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6" t="s">
        <v>84</v>
      </c>
      <c r="BK228" s="146">
        <f>ROUND(I228*H228,2)</f>
        <v>0</v>
      </c>
      <c r="BL228" s="16" t="s">
        <v>237</v>
      </c>
      <c r="BM228" s="145" t="s">
        <v>1777</v>
      </c>
    </row>
    <row r="229" spans="2:65" s="11" customFormat="1" ht="22.8" customHeight="1">
      <c r="B229" s="120"/>
      <c r="D229" s="121" t="s">
        <v>75</v>
      </c>
      <c r="E229" s="130" t="s">
        <v>1092</v>
      </c>
      <c r="F229" s="130" t="s">
        <v>1093</v>
      </c>
      <c r="I229" s="123"/>
      <c r="J229" s="131">
        <f>BK229</f>
        <v>0</v>
      </c>
      <c r="L229" s="120"/>
      <c r="M229" s="125"/>
      <c r="P229" s="126">
        <f>SUM(P230:P239)</f>
        <v>0</v>
      </c>
      <c r="R229" s="126">
        <f>SUM(R230:R239)</f>
        <v>4.1099999999999998E-2</v>
      </c>
      <c r="T229" s="127">
        <f>SUM(T230:T239)</f>
        <v>0</v>
      </c>
      <c r="AR229" s="121" t="s">
        <v>86</v>
      </c>
      <c r="AT229" s="128" t="s">
        <v>75</v>
      </c>
      <c r="AU229" s="128" t="s">
        <v>84</v>
      </c>
      <c r="AY229" s="121" t="s">
        <v>159</v>
      </c>
      <c r="BK229" s="129">
        <f>SUM(BK230:BK239)</f>
        <v>0</v>
      </c>
    </row>
    <row r="230" spans="2:65" s="1" customFormat="1" ht="14.4" customHeight="1">
      <c r="B230" s="132"/>
      <c r="C230" s="133" t="s">
        <v>429</v>
      </c>
      <c r="D230" s="133" t="s">
        <v>161</v>
      </c>
      <c r="E230" s="134" t="s">
        <v>1778</v>
      </c>
      <c r="F230" s="135" t="s">
        <v>1779</v>
      </c>
      <c r="G230" s="136" t="s">
        <v>1736</v>
      </c>
      <c r="H230" s="137">
        <v>1</v>
      </c>
      <c r="I230" s="138"/>
      <c r="J230" s="139">
        <f t="shared" ref="J230:J239" si="30">ROUND(I230*H230,2)</f>
        <v>0</v>
      </c>
      <c r="K230" s="140"/>
      <c r="L230" s="31"/>
      <c r="M230" s="141" t="s">
        <v>1</v>
      </c>
      <c r="N230" s="142" t="s">
        <v>41</v>
      </c>
      <c r="P230" s="143">
        <f t="shared" ref="P230:P239" si="31">O230*H230</f>
        <v>0</v>
      </c>
      <c r="Q230" s="143">
        <v>1.39E-3</v>
      </c>
      <c r="R230" s="143">
        <f t="shared" ref="R230:R239" si="32">Q230*H230</f>
        <v>1.39E-3</v>
      </c>
      <c r="S230" s="143">
        <v>0</v>
      </c>
      <c r="T230" s="144">
        <f t="shared" ref="T230:T239" si="33">S230*H230</f>
        <v>0</v>
      </c>
      <c r="AR230" s="145" t="s">
        <v>237</v>
      </c>
      <c r="AT230" s="145" t="s">
        <v>161</v>
      </c>
      <c r="AU230" s="145" t="s">
        <v>86</v>
      </c>
      <c r="AY230" s="16" t="s">
        <v>159</v>
      </c>
      <c r="BE230" s="146">
        <f t="shared" ref="BE230:BE239" si="34">IF(N230="základní",J230,0)</f>
        <v>0</v>
      </c>
      <c r="BF230" s="146">
        <f t="shared" ref="BF230:BF239" si="35">IF(N230="snížená",J230,0)</f>
        <v>0</v>
      </c>
      <c r="BG230" s="146">
        <f t="shared" ref="BG230:BG239" si="36">IF(N230="zákl. přenesená",J230,0)</f>
        <v>0</v>
      </c>
      <c r="BH230" s="146">
        <f t="shared" ref="BH230:BH239" si="37">IF(N230="sníž. přenesená",J230,0)</f>
        <v>0</v>
      </c>
      <c r="BI230" s="146">
        <f t="shared" ref="BI230:BI239" si="38">IF(N230="nulová",J230,0)</f>
        <v>0</v>
      </c>
      <c r="BJ230" s="16" t="s">
        <v>84</v>
      </c>
      <c r="BK230" s="146">
        <f t="shared" ref="BK230:BK239" si="39">ROUND(I230*H230,2)</f>
        <v>0</v>
      </c>
      <c r="BL230" s="16" t="s">
        <v>237</v>
      </c>
      <c r="BM230" s="145" t="s">
        <v>1780</v>
      </c>
    </row>
    <row r="231" spans="2:65" s="1" customFormat="1" ht="14.4" customHeight="1">
      <c r="B231" s="132"/>
      <c r="C231" s="162" t="s">
        <v>434</v>
      </c>
      <c r="D231" s="162" t="s">
        <v>261</v>
      </c>
      <c r="E231" s="163" t="s">
        <v>1781</v>
      </c>
      <c r="F231" s="164" t="s">
        <v>1782</v>
      </c>
      <c r="G231" s="165" t="s">
        <v>1648</v>
      </c>
      <c r="H231" s="166">
        <v>1</v>
      </c>
      <c r="I231" s="167"/>
      <c r="J231" s="168">
        <f t="shared" si="30"/>
        <v>0</v>
      </c>
      <c r="K231" s="169"/>
      <c r="L231" s="170"/>
      <c r="M231" s="171" t="s">
        <v>1</v>
      </c>
      <c r="N231" s="172" t="s">
        <v>41</v>
      </c>
      <c r="P231" s="143">
        <f t="shared" si="31"/>
        <v>0</v>
      </c>
      <c r="Q231" s="143">
        <v>1.2E-2</v>
      </c>
      <c r="R231" s="143">
        <f t="shared" si="32"/>
        <v>1.2E-2</v>
      </c>
      <c r="S231" s="143">
        <v>0</v>
      </c>
      <c r="T231" s="144">
        <f t="shared" si="33"/>
        <v>0</v>
      </c>
      <c r="AR231" s="145" t="s">
        <v>324</v>
      </c>
      <c r="AT231" s="145" t="s">
        <v>261</v>
      </c>
      <c r="AU231" s="145" t="s">
        <v>86</v>
      </c>
      <c r="AY231" s="16" t="s">
        <v>159</v>
      </c>
      <c r="BE231" s="146">
        <f t="shared" si="34"/>
        <v>0</v>
      </c>
      <c r="BF231" s="146">
        <f t="shared" si="35"/>
        <v>0</v>
      </c>
      <c r="BG231" s="146">
        <f t="shared" si="36"/>
        <v>0</v>
      </c>
      <c r="BH231" s="146">
        <f t="shared" si="37"/>
        <v>0</v>
      </c>
      <c r="BI231" s="146">
        <f t="shared" si="38"/>
        <v>0</v>
      </c>
      <c r="BJ231" s="16" t="s">
        <v>84</v>
      </c>
      <c r="BK231" s="146">
        <f t="shared" si="39"/>
        <v>0</v>
      </c>
      <c r="BL231" s="16" t="s">
        <v>237</v>
      </c>
      <c r="BM231" s="145" t="s">
        <v>1783</v>
      </c>
    </row>
    <row r="232" spans="2:65" s="1" customFormat="1" ht="14.4" customHeight="1">
      <c r="B232" s="132"/>
      <c r="C232" s="133" t="s">
        <v>438</v>
      </c>
      <c r="D232" s="133" t="s">
        <v>161</v>
      </c>
      <c r="E232" s="134" t="s">
        <v>1784</v>
      </c>
      <c r="F232" s="135" t="s">
        <v>1785</v>
      </c>
      <c r="G232" s="136" t="s">
        <v>1736</v>
      </c>
      <c r="H232" s="137">
        <v>2</v>
      </c>
      <c r="I232" s="138"/>
      <c r="J232" s="139">
        <f t="shared" si="30"/>
        <v>0</v>
      </c>
      <c r="K232" s="140"/>
      <c r="L232" s="31"/>
      <c r="M232" s="141" t="s">
        <v>1</v>
      </c>
      <c r="N232" s="142" t="s">
        <v>41</v>
      </c>
      <c r="P232" s="143">
        <f t="shared" si="31"/>
        <v>0</v>
      </c>
      <c r="Q232" s="143">
        <v>5.0000000000000001E-4</v>
      </c>
      <c r="R232" s="143">
        <f t="shared" si="32"/>
        <v>1E-3</v>
      </c>
      <c r="S232" s="143">
        <v>0</v>
      </c>
      <c r="T232" s="144">
        <f t="shared" si="33"/>
        <v>0</v>
      </c>
      <c r="AR232" s="145" t="s">
        <v>237</v>
      </c>
      <c r="AT232" s="145" t="s">
        <v>161</v>
      </c>
      <c r="AU232" s="145" t="s">
        <v>86</v>
      </c>
      <c r="AY232" s="16" t="s">
        <v>159</v>
      </c>
      <c r="BE232" s="146">
        <f t="shared" si="34"/>
        <v>0</v>
      </c>
      <c r="BF232" s="146">
        <f t="shared" si="35"/>
        <v>0</v>
      </c>
      <c r="BG232" s="146">
        <f t="shared" si="36"/>
        <v>0</v>
      </c>
      <c r="BH232" s="146">
        <f t="shared" si="37"/>
        <v>0</v>
      </c>
      <c r="BI232" s="146">
        <f t="shared" si="38"/>
        <v>0</v>
      </c>
      <c r="BJ232" s="16" t="s">
        <v>84</v>
      </c>
      <c r="BK232" s="146">
        <f t="shared" si="39"/>
        <v>0</v>
      </c>
      <c r="BL232" s="16" t="s">
        <v>237</v>
      </c>
      <c r="BM232" s="145" t="s">
        <v>1786</v>
      </c>
    </row>
    <row r="233" spans="2:65" s="1" customFormat="1" ht="14.4" customHeight="1">
      <c r="B233" s="132"/>
      <c r="C233" s="133" t="s">
        <v>443</v>
      </c>
      <c r="D233" s="133" t="s">
        <v>161</v>
      </c>
      <c r="E233" s="134" t="s">
        <v>1787</v>
      </c>
      <c r="F233" s="135" t="s">
        <v>1788</v>
      </c>
      <c r="G233" s="136" t="s">
        <v>390</v>
      </c>
      <c r="H233" s="137">
        <v>1</v>
      </c>
      <c r="I233" s="138"/>
      <c r="J233" s="139">
        <f t="shared" si="30"/>
        <v>0</v>
      </c>
      <c r="K233" s="140"/>
      <c r="L233" s="31"/>
      <c r="M233" s="141" t="s">
        <v>1</v>
      </c>
      <c r="N233" s="142" t="s">
        <v>41</v>
      </c>
      <c r="P233" s="143">
        <f t="shared" si="31"/>
        <v>0</v>
      </c>
      <c r="Q233" s="143">
        <v>4.0000000000000003E-5</v>
      </c>
      <c r="R233" s="143">
        <f t="shared" si="32"/>
        <v>4.0000000000000003E-5</v>
      </c>
      <c r="S233" s="143">
        <v>0</v>
      </c>
      <c r="T233" s="144">
        <f t="shared" si="33"/>
        <v>0</v>
      </c>
      <c r="AR233" s="145" t="s">
        <v>237</v>
      </c>
      <c r="AT233" s="145" t="s">
        <v>161</v>
      </c>
      <c r="AU233" s="145" t="s">
        <v>86</v>
      </c>
      <c r="AY233" s="16" t="s">
        <v>159</v>
      </c>
      <c r="BE233" s="146">
        <f t="shared" si="34"/>
        <v>0</v>
      </c>
      <c r="BF233" s="146">
        <f t="shared" si="35"/>
        <v>0</v>
      </c>
      <c r="BG233" s="146">
        <f t="shared" si="36"/>
        <v>0</v>
      </c>
      <c r="BH233" s="146">
        <f t="shared" si="37"/>
        <v>0</v>
      </c>
      <c r="BI233" s="146">
        <f t="shared" si="38"/>
        <v>0</v>
      </c>
      <c r="BJ233" s="16" t="s">
        <v>84</v>
      </c>
      <c r="BK233" s="146">
        <f t="shared" si="39"/>
        <v>0</v>
      </c>
      <c r="BL233" s="16" t="s">
        <v>237</v>
      </c>
      <c r="BM233" s="145" t="s">
        <v>1789</v>
      </c>
    </row>
    <row r="234" spans="2:65" s="1" customFormat="1" ht="14.4" customHeight="1">
      <c r="B234" s="132"/>
      <c r="C234" s="162" t="s">
        <v>448</v>
      </c>
      <c r="D234" s="162" t="s">
        <v>261</v>
      </c>
      <c r="E234" s="163" t="s">
        <v>1790</v>
      </c>
      <c r="F234" s="164" t="s">
        <v>1791</v>
      </c>
      <c r="G234" s="165" t="s">
        <v>1648</v>
      </c>
      <c r="H234" s="166">
        <v>1</v>
      </c>
      <c r="I234" s="167"/>
      <c r="J234" s="168">
        <f t="shared" si="30"/>
        <v>0</v>
      </c>
      <c r="K234" s="169"/>
      <c r="L234" s="170"/>
      <c r="M234" s="171" t="s">
        <v>1</v>
      </c>
      <c r="N234" s="172" t="s">
        <v>41</v>
      </c>
      <c r="P234" s="143">
        <f t="shared" si="31"/>
        <v>0</v>
      </c>
      <c r="Q234" s="143">
        <v>2E-3</v>
      </c>
      <c r="R234" s="143">
        <f t="shared" si="32"/>
        <v>2E-3</v>
      </c>
      <c r="S234" s="143">
        <v>0</v>
      </c>
      <c r="T234" s="144">
        <f t="shared" si="33"/>
        <v>0</v>
      </c>
      <c r="AR234" s="145" t="s">
        <v>324</v>
      </c>
      <c r="AT234" s="145" t="s">
        <v>261</v>
      </c>
      <c r="AU234" s="145" t="s">
        <v>86</v>
      </c>
      <c r="AY234" s="16" t="s">
        <v>159</v>
      </c>
      <c r="BE234" s="146">
        <f t="shared" si="34"/>
        <v>0</v>
      </c>
      <c r="BF234" s="146">
        <f t="shared" si="35"/>
        <v>0</v>
      </c>
      <c r="BG234" s="146">
        <f t="shared" si="36"/>
        <v>0</v>
      </c>
      <c r="BH234" s="146">
        <f t="shared" si="37"/>
        <v>0</v>
      </c>
      <c r="BI234" s="146">
        <f t="shared" si="38"/>
        <v>0</v>
      </c>
      <c r="BJ234" s="16" t="s">
        <v>84</v>
      </c>
      <c r="BK234" s="146">
        <f t="shared" si="39"/>
        <v>0</v>
      </c>
      <c r="BL234" s="16" t="s">
        <v>237</v>
      </c>
      <c r="BM234" s="145" t="s">
        <v>1792</v>
      </c>
    </row>
    <row r="235" spans="2:65" s="1" customFormat="1" ht="14.4" customHeight="1">
      <c r="B235" s="132"/>
      <c r="C235" s="133" t="s">
        <v>452</v>
      </c>
      <c r="D235" s="133" t="s">
        <v>161</v>
      </c>
      <c r="E235" s="134" t="s">
        <v>1793</v>
      </c>
      <c r="F235" s="135" t="s">
        <v>1794</v>
      </c>
      <c r="G235" s="136" t="s">
        <v>390</v>
      </c>
      <c r="H235" s="137">
        <v>1</v>
      </c>
      <c r="I235" s="138"/>
      <c r="J235" s="139">
        <f t="shared" si="30"/>
        <v>0</v>
      </c>
      <c r="K235" s="140"/>
      <c r="L235" s="31"/>
      <c r="M235" s="141" t="s">
        <v>1</v>
      </c>
      <c r="N235" s="142" t="s">
        <v>41</v>
      </c>
      <c r="P235" s="143">
        <f t="shared" si="31"/>
        <v>0</v>
      </c>
      <c r="Q235" s="143">
        <v>1.7000000000000001E-4</v>
      </c>
      <c r="R235" s="143">
        <f t="shared" si="32"/>
        <v>1.7000000000000001E-4</v>
      </c>
      <c r="S235" s="143">
        <v>0</v>
      </c>
      <c r="T235" s="144">
        <f t="shared" si="33"/>
        <v>0</v>
      </c>
      <c r="AR235" s="145" t="s">
        <v>237</v>
      </c>
      <c r="AT235" s="145" t="s">
        <v>161</v>
      </c>
      <c r="AU235" s="145" t="s">
        <v>86</v>
      </c>
      <c r="AY235" s="16" t="s">
        <v>159</v>
      </c>
      <c r="BE235" s="146">
        <f t="shared" si="34"/>
        <v>0</v>
      </c>
      <c r="BF235" s="146">
        <f t="shared" si="35"/>
        <v>0</v>
      </c>
      <c r="BG235" s="146">
        <f t="shared" si="36"/>
        <v>0</v>
      </c>
      <c r="BH235" s="146">
        <f t="shared" si="37"/>
        <v>0</v>
      </c>
      <c r="BI235" s="146">
        <f t="shared" si="38"/>
        <v>0</v>
      </c>
      <c r="BJ235" s="16" t="s">
        <v>84</v>
      </c>
      <c r="BK235" s="146">
        <f t="shared" si="39"/>
        <v>0</v>
      </c>
      <c r="BL235" s="16" t="s">
        <v>237</v>
      </c>
      <c r="BM235" s="145" t="s">
        <v>1795</v>
      </c>
    </row>
    <row r="236" spans="2:65" s="1" customFormat="1" ht="14.4" customHeight="1">
      <c r="B236" s="132"/>
      <c r="C236" s="162" t="s">
        <v>458</v>
      </c>
      <c r="D236" s="162" t="s">
        <v>261</v>
      </c>
      <c r="E236" s="163" t="s">
        <v>1796</v>
      </c>
      <c r="F236" s="164" t="s">
        <v>1797</v>
      </c>
      <c r="G236" s="165" t="s">
        <v>1648</v>
      </c>
      <c r="H236" s="166">
        <v>1</v>
      </c>
      <c r="I236" s="167"/>
      <c r="J236" s="168">
        <f t="shared" si="30"/>
        <v>0</v>
      </c>
      <c r="K236" s="169"/>
      <c r="L236" s="170"/>
      <c r="M236" s="171" t="s">
        <v>1</v>
      </c>
      <c r="N236" s="172" t="s">
        <v>41</v>
      </c>
      <c r="P236" s="143">
        <f t="shared" si="31"/>
        <v>0</v>
      </c>
      <c r="Q236" s="143">
        <v>5.0000000000000001E-4</v>
      </c>
      <c r="R236" s="143">
        <f t="shared" si="32"/>
        <v>5.0000000000000001E-4</v>
      </c>
      <c r="S236" s="143">
        <v>0</v>
      </c>
      <c r="T236" s="144">
        <f t="shared" si="33"/>
        <v>0</v>
      </c>
      <c r="AR236" s="145" t="s">
        <v>324</v>
      </c>
      <c r="AT236" s="145" t="s">
        <v>261</v>
      </c>
      <c r="AU236" s="145" t="s">
        <v>86</v>
      </c>
      <c r="AY236" s="16" t="s">
        <v>159</v>
      </c>
      <c r="BE236" s="146">
        <f t="shared" si="34"/>
        <v>0</v>
      </c>
      <c r="BF236" s="146">
        <f t="shared" si="35"/>
        <v>0</v>
      </c>
      <c r="BG236" s="146">
        <f t="shared" si="36"/>
        <v>0</v>
      </c>
      <c r="BH236" s="146">
        <f t="shared" si="37"/>
        <v>0</v>
      </c>
      <c r="BI236" s="146">
        <f t="shared" si="38"/>
        <v>0</v>
      </c>
      <c r="BJ236" s="16" t="s">
        <v>84</v>
      </c>
      <c r="BK236" s="146">
        <f t="shared" si="39"/>
        <v>0</v>
      </c>
      <c r="BL236" s="16" t="s">
        <v>237</v>
      </c>
      <c r="BM236" s="145" t="s">
        <v>1798</v>
      </c>
    </row>
    <row r="237" spans="2:65" s="1" customFormat="1" ht="14.4" customHeight="1">
      <c r="B237" s="132"/>
      <c r="C237" s="133" t="s">
        <v>463</v>
      </c>
      <c r="D237" s="133" t="s">
        <v>161</v>
      </c>
      <c r="E237" s="134" t="s">
        <v>1799</v>
      </c>
      <c r="F237" s="135" t="s">
        <v>1800</v>
      </c>
      <c r="G237" s="136" t="s">
        <v>1736</v>
      </c>
      <c r="H237" s="137">
        <v>1</v>
      </c>
      <c r="I237" s="138"/>
      <c r="J237" s="139">
        <f t="shared" si="30"/>
        <v>0</v>
      </c>
      <c r="K237" s="140"/>
      <c r="L237" s="31"/>
      <c r="M237" s="141" t="s">
        <v>1</v>
      </c>
      <c r="N237" s="142" t="s">
        <v>41</v>
      </c>
      <c r="P237" s="143">
        <f t="shared" si="31"/>
        <v>0</v>
      </c>
      <c r="Q237" s="143">
        <v>1.2E-2</v>
      </c>
      <c r="R237" s="143">
        <f t="shared" si="32"/>
        <v>1.2E-2</v>
      </c>
      <c r="S237" s="143">
        <v>0</v>
      </c>
      <c r="T237" s="144">
        <f t="shared" si="33"/>
        <v>0</v>
      </c>
      <c r="AR237" s="145" t="s">
        <v>237</v>
      </c>
      <c r="AT237" s="145" t="s">
        <v>161</v>
      </c>
      <c r="AU237" s="145" t="s">
        <v>86</v>
      </c>
      <c r="AY237" s="16" t="s">
        <v>159</v>
      </c>
      <c r="BE237" s="146">
        <f t="shared" si="34"/>
        <v>0</v>
      </c>
      <c r="BF237" s="146">
        <f t="shared" si="35"/>
        <v>0</v>
      </c>
      <c r="BG237" s="146">
        <f t="shared" si="36"/>
        <v>0</v>
      </c>
      <c r="BH237" s="146">
        <f t="shared" si="37"/>
        <v>0</v>
      </c>
      <c r="BI237" s="146">
        <f t="shared" si="38"/>
        <v>0</v>
      </c>
      <c r="BJ237" s="16" t="s">
        <v>84</v>
      </c>
      <c r="BK237" s="146">
        <f t="shared" si="39"/>
        <v>0</v>
      </c>
      <c r="BL237" s="16" t="s">
        <v>237</v>
      </c>
      <c r="BM237" s="145" t="s">
        <v>1801</v>
      </c>
    </row>
    <row r="238" spans="2:65" s="1" customFormat="1" ht="14.4" customHeight="1">
      <c r="B238" s="132"/>
      <c r="C238" s="162" t="s">
        <v>467</v>
      </c>
      <c r="D238" s="162" t="s">
        <v>261</v>
      </c>
      <c r="E238" s="163" t="s">
        <v>1802</v>
      </c>
      <c r="F238" s="164" t="s">
        <v>1803</v>
      </c>
      <c r="G238" s="165" t="s">
        <v>1648</v>
      </c>
      <c r="H238" s="166">
        <v>1</v>
      </c>
      <c r="I238" s="167"/>
      <c r="J238" s="168">
        <f t="shared" si="30"/>
        <v>0</v>
      </c>
      <c r="K238" s="169"/>
      <c r="L238" s="170"/>
      <c r="M238" s="171" t="s">
        <v>1</v>
      </c>
      <c r="N238" s="172" t="s">
        <v>41</v>
      </c>
      <c r="P238" s="143">
        <f t="shared" si="31"/>
        <v>0</v>
      </c>
      <c r="Q238" s="143">
        <v>1.2E-2</v>
      </c>
      <c r="R238" s="143">
        <f t="shared" si="32"/>
        <v>1.2E-2</v>
      </c>
      <c r="S238" s="143">
        <v>0</v>
      </c>
      <c r="T238" s="144">
        <f t="shared" si="33"/>
        <v>0</v>
      </c>
      <c r="AR238" s="145" t="s">
        <v>324</v>
      </c>
      <c r="AT238" s="145" t="s">
        <v>261</v>
      </c>
      <c r="AU238" s="145" t="s">
        <v>86</v>
      </c>
      <c r="AY238" s="16" t="s">
        <v>159</v>
      </c>
      <c r="BE238" s="146">
        <f t="shared" si="34"/>
        <v>0</v>
      </c>
      <c r="BF238" s="146">
        <f t="shared" si="35"/>
        <v>0</v>
      </c>
      <c r="BG238" s="146">
        <f t="shared" si="36"/>
        <v>0</v>
      </c>
      <c r="BH238" s="146">
        <f t="shared" si="37"/>
        <v>0</v>
      </c>
      <c r="BI238" s="146">
        <f t="shared" si="38"/>
        <v>0</v>
      </c>
      <c r="BJ238" s="16" t="s">
        <v>84</v>
      </c>
      <c r="BK238" s="146">
        <f t="shared" si="39"/>
        <v>0</v>
      </c>
      <c r="BL238" s="16" t="s">
        <v>237</v>
      </c>
      <c r="BM238" s="145" t="s">
        <v>1804</v>
      </c>
    </row>
    <row r="239" spans="2:65" s="1" customFormat="1" ht="14.4" customHeight="1">
      <c r="B239" s="132"/>
      <c r="C239" s="133" t="s">
        <v>472</v>
      </c>
      <c r="D239" s="133" t="s">
        <v>161</v>
      </c>
      <c r="E239" s="134" t="s">
        <v>1805</v>
      </c>
      <c r="F239" s="135" t="s">
        <v>1806</v>
      </c>
      <c r="G239" s="136" t="s">
        <v>244</v>
      </c>
      <c r="H239" s="137">
        <v>4.1000000000000002E-2</v>
      </c>
      <c r="I239" s="138"/>
      <c r="J239" s="139">
        <f t="shared" si="30"/>
        <v>0</v>
      </c>
      <c r="K239" s="140"/>
      <c r="L239" s="31"/>
      <c r="M239" s="141" t="s">
        <v>1</v>
      </c>
      <c r="N239" s="142" t="s">
        <v>41</v>
      </c>
      <c r="P239" s="143">
        <f t="shared" si="31"/>
        <v>0</v>
      </c>
      <c r="Q239" s="143">
        <v>0</v>
      </c>
      <c r="R239" s="143">
        <f t="shared" si="32"/>
        <v>0</v>
      </c>
      <c r="S239" s="143">
        <v>0</v>
      </c>
      <c r="T239" s="144">
        <f t="shared" si="33"/>
        <v>0</v>
      </c>
      <c r="AR239" s="145" t="s">
        <v>237</v>
      </c>
      <c r="AT239" s="145" t="s">
        <v>161</v>
      </c>
      <c r="AU239" s="145" t="s">
        <v>86</v>
      </c>
      <c r="AY239" s="16" t="s">
        <v>159</v>
      </c>
      <c r="BE239" s="146">
        <f t="shared" si="34"/>
        <v>0</v>
      </c>
      <c r="BF239" s="146">
        <f t="shared" si="35"/>
        <v>0</v>
      </c>
      <c r="BG239" s="146">
        <f t="shared" si="36"/>
        <v>0</v>
      </c>
      <c r="BH239" s="146">
        <f t="shared" si="37"/>
        <v>0</v>
      </c>
      <c r="BI239" s="146">
        <f t="shared" si="38"/>
        <v>0</v>
      </c>
      <c r="BJ239" s="16" t="s">
        <v>84</v>
      </c>
      <c r="BK239" s="146">
        <f t="shared" si="39"/>
        <v>0</v>
      </c>
      <c r="BL239" s="16" t="s">
        <v>237</v>
      </c>
      <c r="BM239" s="145" t="s">
        <v>1807</v>
      </c>
    </row>
    <row r="240" spans="2:65" s="11" customFormat="1" ht="25.95" customHeight="1">
      <c r="B240" s="120"/>
      <c r="D240" s="121" t="s">
        <v>75</v>
      </c>
      <c r="E240" s="122" t="s">
        <v>1808</v>
      </c>
      <c r="F240" s="122" t="s">
        <v>106</v>
      </c>
      <c r="I240" s="123"/>
      <c r="J240" s="124">
        <f>BK240</f>
        <v>0</v>
      </c>
      <c r="L240" s="120"/>
      <c r="M240" s="125"/>
      <c r="P240" s="126">
        <f>SUM(P241:P242)</f>
        <v>0</v>
      </c>
      <c r="R240" s="126">
        <f>SUM(R241:R242)</f>
        <v>0</v>
      </c>
      <c r="T240" s="127">
        <f>SUM(T241:T242)</f>
        <v>0</v>
      </c>
      <c r="AR240" s="121" t="s">
        <v>184</v>
      </c>
      <c r="AT240" s="128" t="s">
        <v>75</v>
      </c>
      <c r="AU240" s="128" t="s">
        <v>76</v>
      </c>
      <c r="AY240" s="121" t="s">
        <v>159</v>
      </c>
      <c r="BK240" s="129">
        <f>SUM(BK241:BK242)</f>
        <v>0</v>
      </c>
    </row>
    <row r="241" spans="2:65" s="1" customFormat="1" ht="14.4" customHeight="1">
      <c r="B241" s="132"/>
      <c r="C241" s="133" t="s">
        <v>476</v>
      </c>
      <c r="D241" s="133" t="s">
        <v>161</v>
      </c>
      <c r="E241" s="134" t="s">
        <v>1809</v>
      </c>
      <c r="F241" s="135" t="s">
        <v>1810</v>
      </c>
      <c r="G241" s="136" t="s">
        <v>1811</v>
      </c>
      <c r="H241" s="137">
        <v>67.611000000000004</v>
      </c>
      <c r="I241" s="138"/>
      <c r="J241" s="139">
        <f>ROUND(I241*H241,2)</f>
        <v>0</v>
      </c>
      <c r="K241" s="140"/>
      <c r="L241" s="31"/>
      <c r="M241" s="141" t="s">
        <v>1</v>
      </c>
      <c r="N241" s="142" t="s">
        <v>41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1812</v>
      </c>
      <c r="AT241" s="145" t="s">
        <v>161</v>
      </c>
      <c r="AU241" s="145" t="s">
        <v>84</v>
      </c>
      <c r="AY241" s="16" t="s">
        <v>159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6" t="s">
        <v>84</v>
      </c>
      <c r="BK241" s="146">
        <f>ROUND(I241*H241,2)</f>
        <v>0</v>
      </c>
      <c r="BL241" s="16" t="s">
        <v>1812</v>
      </c>
      <c r="BM241" s="145" t="s">
        <v>1813</v>
      </c>
    </row>
    <row r="242" spans="2:65" s="1" customFormat="1" ht="14.4" customHeight="1">
      <c r="B242" s="132"/>
      <c r="C242" s="133" t="s">
        <v>480</v>
      </c>
      <c r="D242" s="133" t="s">
        <v>161</v>
      </c>
      <c r="E242" s="134" t="s">
        <v>1814</v>
      </c>
      <c r="F242" s="135" t="s">
        <v>1815</v>
      </c>
      <c r="G242" s="136" t="s">
        <v>1816</v>
      </c>
      <c r="H242" s="137">
        <v>1</v>
      </c>
      <c r="I242" s="138"/>
      <c r="J242" s="139">
        <f>ROUND(I242*H242,2)</f>
        <v>0</v>
      </c>
      <c r="K242" s="140"/>
      <c r="L242" s="31"/>
      <c r="M242" s="180" t="s">
        <v>1</v>
      </c>
      <c r="N242" s="181" t="s">
        <v>41</v>
      </c>
      <c r="O242" s="182"/>
      <c r="P242" s="183">
        <f>O242*H242</f>
        <v>0</v>
      </c>
      <c r="Q242" s="183">
        <v>0</v>
      </c>
      <c r="R242" s="183">
        <f>Q242*H242</f>
        <v>0</v>
      </c>
      <c r="S242" s="183">
        <v>0</v>
      </c>
      <c r="T242" s="184">
        <f>S242*H242</f>
        <v>0</v>
      </c>
      <c r="AR242" s="145" t="s">
        <v>1812</v>
      </c>
      <c r="AT242" s="145" t="s">
        <v>161</v>
      </c>
      <c r="AU242" s="145" t="s">
        <v>84</v>
      </c>
      <c r="AY242" s="16" t="s">
        <v>159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6" t="s">
        <v>84</v>
      </c>
      <c r="BK242" s="146">
        <f>ROUND(I242*H242,2)</f>
        <v>0</v>
      </c>
      <c r="BL242" s="16" t="s">
        <v>1812</v>
      </c>
      <c r="BM242" s="145" t="s">
        <v>1817</v>
      </c>
    </row>
    <row r="243" spans="2:65" s="1" customFormat="1" ht="6.9" customHeight="1">
      <c r="B243" s="43"/>
      <c r="C243" s="44"/>
      <c r="D243" s="44"/>
      <c r="E243" s="44"/>
      <c r="F243" s="44"/>
      <c r="G243" s="44"/>
      <c r="H243" s="44"/>
      <c r="I243" s="44"/>
      <c r="J243" s="44"/>
      <c r="K243" s="44"/>
      <c r="L243" s="31"/>
    </row>
  </sheetData>
  <autoFilter ref="C126:K242" xr:uid="{00000000-0009-0000-0000-000002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4"/>
  <sheetViews>
    <sheetView showGridLines="0" workbookViewId="0"/>
  </sheetViews>
  <sheetFormatPr defaultRowHeight="14.4"/>
  <cols>
    <col min="1" max="1" width="8.85546875" customWidth="1"/>
    <col min="2" max="2" width="1.140625" customWidth="1"/>
    <col min="3" max="3" width="4.42578125" customWidth="1"/>
    <col min="4" max="4" width="4.5703125" customWidth="1"/>
    <col min="5" max="5" width="18.28515625" customWidth="1"/>
    <col min="6" max="6" width="108" customWidth="1"/>
    <col min="7" max="7" width="8" customWidth="1"/>
    <col min="8" max="8" width="15" customWidth="1"/>
    <col min="9" max="9" width="16.85546875" customWidth="1"/>
    <col min="10" max="10" width="23.85546875" customWidth="1"/>
    <col min="11" max="11" width="23.85546875" hidden="1" customWidth="1"/>
    <col min="12" max="12" width="10" customWidth="1"/>
    <col min="13" max="13" width="11.5703125" hidden="1" customWidth="1"/>
    <col min="14" max="14" width="9.140625" hidden="1"/>
    <col min="15" max="20" width="15.140625" hidden="1" customWidth="1"/>
    <col min="21" max="21" width="17.42578125" hidden="1" customWidth="1"/>
    <col min="22" max="22" width="13.140625" customWidth="1"/>
    <col min="23" max="23" width="17.42578125" customWidth="1"/>
    <col min="24" max="24" width="13.140625" customWidth="1"/>
    <col min="25" max="25" width="16" customWidth="1"/>
    <col min="26" max="26" width="11.7109375" customWidth="1"/>
    <col min="27" max="27" width="16" customWidth="1"/>
    <col min="28" max="28" width="17.42578125" customWidth="1"/>
    <col min="29" max="29" width="11.7109375" customWidth="1"/>
    <col min="30" max="30" width="16" customWidth="1"/>
    <col min="31" max="31" width="17.42578125" customWidth="1"/>
    <col min="44" max="65" width="9.140625" hidden="1"/>
  </cols>
  <sheetData>
    <row r="2" spans="2:46" ht="36.9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92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" customHeight="1">
      <c r="B4" s="19"/>
      <c r="D4" s="20" t="s">
        <v>108</v>
      </c>
      <c r="L4" s="19"/>
      <c r="M4" s="87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24" t="str">
        <f>'Rekapitulace stavby'!K6</f>
        <v>ZŠ Husova I.-II. stupeň a spojovací chodba, Chodov</v>
      </c>
      <c r="F7" s="225"/>
      <c r="G7" s="225"/>
      <c r="H7" s="225"/>
      <c r="L7" s="19"/>
    </row>
    <row r="8" spans="2:46" s="1" customFormat="1" ht="12" customHeight="1">
      <c r="B8" s="31"/>
      <c r="D8" s="26" t="s">
        <v>109</v>
      </c>
      <c r="L8" s="31"/>
    </row>
    <row r="9" spans="2:46" s="1" customFormat="1" ht="15.6" customHeight="1">
      <c r="B9" s="31"/>
      <c r="E9" s="185" t="s">
        <v>1818</v>
      </c>
      <c r="F9" s="226"/>
      <c r="G9" s="226"/>
      <c r="H9" s="226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5. 3. 2024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7" t="str">
        <f>'Rekapitulace stavby'!E14</f>
        <v>Vyplň údaj</v>
      </c>
      <c r="F18" s="207"/>
      <c r="G18" s="207"/>
      <c r="H18" s="207"/>
      <c r="I18" s="26" t="s">
        <v>27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4.4" customHeight="1">
      <c r="B27" s="88"/>
      <c r="E27" s="212" t="s">
        <v>1</v>
      </c>
      <c r="F27" s="212"/>
      <c r="G27" s="212"/>
      <c r="H27" s="212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36</v>
      </c>
      <c r="J30" s="65">
        <f>ROUND(J123,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" customHeight="1">
      <c r="B33" s="31"/>
      <c r="D33" s="54" t="s">
        <v>40</v>
      </c>
      <c r="E33" s="26" t="s">
        <v>41</v>
      </c>
      <c r="F33" s="90">
        <f>ROUND((SUM(BE123:BE173)),  2)</f>
        <v>0</v>
      </c>
      <c r="I33" s="91">
        <v>0.21</v>
      </c>
      <c r="J33" s="90">
        <f>ROUND(((SUM(BE123:BE173))*I33),  2)</f>
        <v>0</v>
      </c>
      <c r="L33" s="31"/>
    </row>
    <row r="34" spans="2:12" s="1" customFormat="1" ht="14.4" customHeight="1">
      <c r="B34" s="31"/>
      <c r="E34" s="26" t="s">
        <v>42</v>
      </c>
      <c r="F34" s="90">
        <f>ROUND((SUM(BF123:BF173)),  2)</f>
        <v>0</v>
      </c>
      <c r="I34" s="91">
        <v>0.12</v>
      </c>
      <c r="J34" s="90">
        <f>ROUND(((SUM(BF123:BF173))*I34),  2)</f>
        <v>0</v>
      </c>
      <c r="L34" s="31"/>
    </row>
    <row r="35" spans="2:12" s="1" customFormat="1" ht="14.4" hidden="1" customHeight="1">
      <c r="B35" s="31"/>
      <c r="E35" s="26" t="s">
        <v>43</v>
      </c>
      <c r="F35" s="90">
        <f>ROUND((SUM(BG123:BG173)),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44</v>
      </c>
      <c r="F36" s="90">
        <f>ROUND((SUM(BH123:BH173)),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45</v>
      </c>
      <c r="F37" s="90">
        <f>ROUND((SUM(BI123:BI173)),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6"/>
      <c r="F39" s="56"/>
      <c r="G39" s="94" t="s">
        <v>47</v>
      </c>
      <c r="H39" s="95" t="s">
        <v>48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51</v>
      </c>
      <c r="E61" s="33"/>
      <c r="F61" s="98" t="s">
        <v>52</v>
      </c>
      <c r="G61" s="42" t="s">
        <v>51</v>
      </c>
      <c r="H61" s="33"/>
      <c r="I61" s="33"/>
      <c r="J61" s="99" t="s">
        <v>52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51</v>
      </c>
      <c r="E76" s="33"/>
      <c r="F76" s="98" t="s">
        <v>52</v>
      </c>
      <c r="G76" s="42" t="s">
        <v>51</v>
      </c>
      <c r="H76" s="33"/>
      <c r="I76" s="33"/>
      <c r="J76" s="99" t="s">
        <v>52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111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4.4" customHeight="1">
      <c r="B85" s="31"/>
      <c r="E85" s="224" t="str">
        <f>E7</f>
        <v>ZŠ Husova I.-II. stupeň a spojovací chodba, Chodov</v>
      </c>
      <c r="F85" s="225"/>
      <c r="G85" s="225"/>
      <c r="H85" s="225"/>
      <c r="L85" s="31"/>
    </row>
    <row r="86" spans="2:47" s="1" customFormat="1" ht="12" customHeight="1">
      <c r="B86" s="31"/>
      <c r="C86" s="26" t="s">
        <v>109</v>
      </c>
      <c r="L86" s="31"/>
    </row>
    <row r="87" spans="2:47" s="1" customFormat="1" ht="15.6" customHeight="1">
      <c r="B87" s="31"/>
      <c r="E87" s="185" t="str">
        <f>E9</f>
        <v>003 - Vytápění</v>
      </c>
      <c r="F87" s="226"/>
      <c r="G87" s="226"/>
      <c r="H87" s="226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5. 3. 2024</v>
      </c>
      <c r="L89" s="31"/>
    </row>
    <row r="90" spans="2:47" s="1" customFormat="1" ht="6.9" customHeight="1">
      <c r="B90" s="31"/>
      <c r="L90" s="31"/>
    </row>
    <row r="91" spans="2:47" s="1" customFormat="1" ht="26.4" customHeight="1">
      <c r="B91" s="31"/>
      <c r="C91" s="26" t="s">
        <v>24</v>
      </c>
      <c r="F91" s="24" t="str">
        <f>E15</f>
        <v>Město Chodov</v>
      </c>
      <c r="I91" s="26" t="s">
        <v>30</v>
      </c>
      <c r="J91" s="29" t="str">
        <f>E21</f>
        <v>P.Dindák, Staré Sedlo</v>
      </c>
      <c r="L91" s="31"/>
    </row>
    <row r="92" spans="2:47" s="1" customFormat="1" ht="15.6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Šimková Dita, K.Vary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112</v>
      </c>
      <c r="D94" s="92"/>
      <c r="E94" s="92"/>
      <c r="F94" s="92"/>
      <c r="G94" s="92"/>
      <c r="H94" s="92"/>
      <c r="I94" s="92"/>
      <c r="J94" s="101" t="s">
        <v>113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2" t="s">
        <v>114</v>
      </c>
      <c r="J96" s="65">
        <f>J123</f>
        <v>0</v>
      </c>
      <c r="L96" s="31"/>
      <c r="AU96" s="16" t="s">
        <v>115</v>
      </c>
    </row>
    <row r="97" spans="2:12" s="8" customFormat="1" ht="24.9" customHeight="1">
      <c r="B97" s="103"/>
      <c r="D97" s="104" t="s">
        <v>1819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2:12" s="8" customFormat="1" ht="24.9" customHeight="1">
      <c r="B98" s="103"/>
      <c r="D98" s="104" t="s">
        <v>1820</v>
      </c>
      <c r="E98" s="105"/>
      <c r="F98" s="105"/>
      <c r="G98" s="105"/>
      <c r="H98" s="105"/>
      <c r="I98" s="105"/>
      <c r="J98" s="106">
        <f>J135</f>
        <v>0</v>
      </c>
      <c r="L98" s="103"/>
    </row>
    <row r="99" spans="2:12" s="8" customFormat="1" ht="24.9" customHeight="1">
      <c r="B99" s="103"/>
      <c r="D99" s="104" t="s">
        <v>1821</v>
      </c>
      <c r="E99" s="105"/>
      <c r="F99" s="105"/>
      <c r="G99" s="105"/>
      <c r="H99" s="105"/>
      <c r="I99" s="105"/>
      <c r="J99" s="106">
        <f>J146</f>
        <v>0</v>
      </c>
      <c r="L99" s="103"/>
    </row>
    <row r="100" spans="2:12" s="8" customFormat="1" ht="24.9" customHeight="1">
      <c r="B100" s="103"/>
      <c r="D100" s="104" t="s">
        <v>1822</v>
      </c>
      <c r="E100" s="105"/>
      <c r="F100" s="105"/>
      <c r="G100" s="105"/>
      <c r="H100" s="105"/>
      <c r="I100" s="105"/>
      <c r="J100" s="106">
        <f>J156</f>
        <v>0</v>
      </c>
      <c r="L100" s="103"/>
    </row>
    <row r="101" spans="2:12" s="8" customFormat="1" ht="24.9" customHeight="1">
      <c r="B101" s="103"/>
      <c r="D101" s="104" t="s">
        <v>1823</v>
      </c>
      <c r="E101" s="105"/>
      <c r="F101" s="105"/>
      <c r="G101" s="105"/>
      <c r="H101" s="105"/>
      <c r="I101" s="105"/>
      <c r="J101" s="106">
        <f>J158</f>
        <v>0</v>
      </c>
      <c r="L101" s="103"/>
    </row>
    <row r="102" spans="2:12" s="8" customFormat="1" ht="24.9" customHeight="1">
      <c r="B102" s="103"/>
      <c r="D102" s="104" t="s">
        <v>1824</v>
      </c>
      <c r="E102" s="105"/>
      <c r="F102" s="105"/>
      <c r="G102" s="105"/>
      <c r="H102" s="105"/>
      <c r="I102" s="105"/>
      <c r="J102" s="106">
        <f>J162</f>
        <v>0</v>
      </c>
      <c r="L102" s="103"/>
    </row>
    <row r="103" spans="2:12" s="8" customFormat="1" ht="24.9" customHeight="1">
      <c r="B103" s="103"/>
      <c r="D103" s="104" t="s">
        <v>1825</v>
      </c>
      <c r="E103" s="105"/>
      <c r="F103" s="105"/>
      <c r="G103" s="105"/>
      <c r="H103" s="105"/>
      <c r="I103" s="105"/>
      <c r="J103" s="106">
        <f>J167</f>
        <v>0</v>
      </c>
      <c r="L103" s="103"/>
    </row>
    <row r="104" spans="2:12" s="1" customFormat="1" ht="21.75" customHeight="1">
      <c r="B104" s="31"/>
      <c r="L104" s="31"/>
    </row>
    <row r="105" spans="2:12" s="1" customFormat="1" ht="6.9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9" spans="2:12" s="1" customFormat="1" ht="6.9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12" s="1" customFormat="1" ht="24.9" customHeight="1">
      <c r="B110" s="31"/>
      <c r="C110" s="20" t="s">
        <v>144</v>
      </c>
      <c r="L110" s="31"/>
    </row>
    <row r="111" spans="2:12" s="1" customFormat="1" ht="6.9" customHeight="1">
      <c r="B111" s="31"/>
      <c r="L111" s="31"/>
    </row>
    <row r="112" spans="2:12" s="1" customFormat="1" ht="12" customHeight="1">
      <c r="B112" s="31"/>
      <c r="C112" s="26" t="s">
        <v>16</v>
      </c>
      <c r="L112" s="31"/>
    </row>
    <row r="113" spans="2:65" s="1" customFormat="1" ht="14.4" customHeight="1">
      <c r="B113" s="31"/>
      <c r="E113" s="224" t="str">
        <f>E7</f>
        <v>ZŠ Husova I.-II. stupeň a spojovací chodba, Chodov</v>
      </c>
      <c r="F113" s="225"/>
      <c r="G113" s="225"/>
      <c r="H113" s="225"/>
      <c r="L113" s="31"/>
    </row>
    <row r="114" spans="2:65" s="1" customFormat="1" ht="12" customHeight="1">
      <c r="B114" s="31"/>
      <c r="C114" s="26" t="s">
        <v>109</v>
      </c>
      <c r="L114" s="31"/>
    </row>
    <row r="115" spans="2:65" s="1" customFormat="1" ht="15.6" customHeight="1">
      <c r="B115" s="31"/>
      <c r="E115" s="185" t="str">
        <f>E9</f>
        <v>003 - Vytápění</v>
      </c>
      <c r="F115" s="226"/>
      <c r="G115" s="226"/>
      <c r="H115" s="226"/>
      <c r="L115" s="31"/>
    </row>
    <row r="116" spans="2:65" s="1" customFormat="1" ht="6.9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F12</f>
        <v xml:space="preserve"> </v>
      </c>
      <c r="I117" s="26" t="s">
        <v>22</v>
      </c>
      <c r="J117" s="51" t="str">
        <f>IF(J12="","",J12)</f>
        <v>5. 3. 2024</v>
      </c>
      <c r="L117" s="31"/>
    </row>
    <row r="118" spans="2:65" s="1" customFormat="1" ht="6.9" customHeight="1">
      <c r="B118" s="31"/>
      <c r="L118" s="31"/>
    </row>
    <row r="119" spans="2:65" s="1" customFormat="1" ht="26.4" customHeight="1">
      <c r="B119" s="31"/>
      <c r="C119" s="26" t="s">
        <v>24</v>
      </c>
      <c r="F119" s="24" t="str">
        <f>E15</f>
        <v>Město Chodov</v>
      </c>
      <c r="I119" s="26" t="s">
        <v>30</v>
      </c>
      <c r="J119" s="29" t="str">
        <f>E21</f>
        <v>P.Dindák, Staré Sedlo</v>
      </c>
      <c r="L119" s="31"/>
    </row>
    <row r="120" spans="2:65" s="1" customFormat="1" ht="15.6" customHeight="1">
      <c r="B120" s="31"/>
      <c r="C120" s="26" t="s">
        <v>28</v>
      </c>
      <c r="F120" s="24" t="str">
        <f>IF(E18="","",E18)</f>
        <v>Vyplň údaj</v>
      </c>
      <c r="I120" s="26" t="s">
        <v>33</v>
      </c>
      <c r="J120" s="29" t="str">
        <f>E24</f>
        <v>Šimková Dita, K.Vary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1"/>
      <c r="C122" s="112" t="s">
        <v>145</v>
      </c>
      <c r="D122" s="113" t="s">
        <v>61</v>
      </c>
      <c r="E122" s="113" t="s">
        <v>57</v>
      </c>
      <c r="F122" s="113" t="s">
        <v>58</v>
      </c>
      <c r="G122" s="113" t="s">
        <v>146</v>
      </c>
      <c r="H122" s="113" t="s">
        <v>147</v>
      </c>
      <c r="I122" s="113" t="s">
        <v>148</v>
      </c>
      <c r="J122" s="114" t="s">
        <v>113</v>
      </c>
      <c r="K122" s="115" t="s">
        <v>149</v>
      </c>
      <c r="L122" s="111"/>
      <c r="M122" s="58" t="s">
        <v>1</v>
      </c>
      <c r="N122" s="59" t="s">
        <v>40</v>
      </c>
      <c r="O122" s="59" t="s">
        <v>150</v>
      </c>
      <c r="P122" s="59" t="s">
        <v>151</v>
      </c>
      <c r="Q122" s="59" t="s">
        <v>152</v>
      </c>
      <c r="R122" s="59" t="s">
        <v>153</v>
      </c>
      <c r="S122" s="59" t="s">
        <v>154</v>
      </c>
      <c r="T122" s="60" t="s">
        <v>155</v>
      </c>
    </row>
    <row r="123" spans="2:65" s="1" customFormat="1" ht="22.8" customHeight="1">
      <c r="B123" s="31"/>
      <c r="C123" s="63" t="s">
        <v>156</v>
      </c>
      <c r="J123" s="116">
        <f>BK123</f>
        <v>0</v>
      </c>
      <c r="L123" s="31"/>
      <c r="M123" s="61"/>
      <c r="N123" s="52"/>
      <c r="O123" s="52"/>
      <c r="P123" s="117">
        <f>P124+P135+P146+P156+P158+P162+P167</f>
        <v>0</v>
      </c>
      <c r="Q123" s="52"/>
      <c r="R123" s="117">
        <f>R124+R135+R146+R156+R158+R162+R167</f>
        <v>10550.812</v>
      </c>
      <c r="S123" s="52"/>
      <c r="T123" s="118">
        <f>T124+T135+T146+T156+T158+T162+T167</f>
        <v>0</v>
      </c>
      <c r="AT123" s="16" t="s">
        <v>75</v>
      </c>
      <c r="AU123" s="16" t="s">
        <v>115</v>
      </c>
      <c r="BK123" s="119">
        <f>BK124+BK135+BK146+BK156+BK158+BK162+BK167</f>
        <v>0</v>
      </c>
    </row>
    <row r="124" spans="2:65" s="11" customFormat="1" ht="25.95" customHeight="1">
      <c r="B124" s="120"/>
      <c r="D124" s="121" t="s">
        <v>75</v>
      </c>
      <c r="E124" s="122" t="s">
        <v>1826</v>
      </c>
      <c r="F124" s="122" t="s">
        <v>1827</v>
      </c>
      <c r="I124" s="123"/>
      <c r="J124" s="124">
        <f>BK124</f>
        <v>0</v>
      </c>
      <c r="L124" s="120"/>
      <c r="M124" s="125"/>
      <c r="P124" s="126">
        <f>SUM(P125:P134)</f>
        <v>0</v>
      </c>
      <c r="R124" s="126">
        <f>SUM(R125:R134)</f>
        <v>7647.192</v>
      </c>
      <c r="T124" s="127">
        <f>SUM(T125:T134)</f>
        <v>0</v>
      </c>
      <c r="AR124" s="121" t="s">
        <v>84</v>
      </c>
      <c r="AT124" s="128" t="s">
        <v>75</v>
      </c>
      <c r="AU124" s="128" t="s">
        <v>76</v>
      </c>
      <c r="AY124" s="121" t="s">
        <v>159</v>
      </c>
      <c r="BK124" s="129">
        <f>SUM(BK125:BK134)</f>
        <v>0</v>
      </c>
    </row>
    <row r="125" spans="2:65" s="1" customFormat="1" ht="19.8" customHeight="1">
      <c r="B125" s="132"/>
      <c r="C125" s="133" t="s">
        <v>84</v>
      </c>
      <c r="D125" s="133" t="s">
        <v>161</v>
      </c>
      <c r="E125" s="134" t="s">
        <v>1828</v>
      </c>
      <c r="F125" s="135" t="s">
        <v>1829</v>
      </c>
      <c r="G125" s="136" t="s">
        <v>164</v>
      </c>
      <c r="H125" s="137">
        <v>7.56</v>
      </c>
      <c r="I125" s="138"/>
      <c r="J125" s="139">
        <f t="shared" ref="J125:J134" si="0">ROUND(I125*H125,2)</f>
        <v>0</v>
      </c>
      <c r="K125" s="140"/>
      <c r="L125" s="31"/>
      <c r="M125" s="141" t="s">
        <v>1</v>
      </c>
      <c r="N125" s="142" t="s">
        <v>41</v>
      </c>
      <c r="P125" s="143">
        <f t="shared" ref="P125:P134" si="1">O125*H125</f>
        <v>0</v>
      </c>
      <c r="Q125" s="143">
        <v>223.2</v>
      </c>
      <c r="R125" s="143">
        <f t="shared" ref="R125:R134" si="2">Q125*H125</f>
        <v>1687.3919999999998</v>
      </c>
      <c r="S125" s="143">
        <v>0</v>
      </c>
      <c r="T125" s="144">
        <f t="shared" ref="T125:T134" si="3">S125*H125</f>
        <v>0</v>
      </c>
      <c r="AR125" s="145" t="s">
        <v>237</v>
      </c>
      <c r="AT125" s="145" t="s">
        <v>161</v>
      </c>
      <c r="AU125" s="145" t="s">
        <v>84</v>
      </c>
      <c r="AY125" s="16" t="s">
        <v>159</v>
      </c>
      <c r="BE125" s="146">
        <f t="shared" ref="BE125:BE134" si="4">IF(N125="základní",J125,0)</f>
        <v>0</v>
      </c>
      <c r="BF125" s="146">
        <f t="shared" ref="BF125:BF134" si="5">IF(N125="snížená",J125,0)</f>
        <v>0</v>
      </c>
      <c r="BG125" s="146">
        <f t="shared" ref="BG125:BG134" si="6">IF(N125="zákl. přenesená",J125,0)</f>
        <v>0</v>
      </c>
      <c r="BH125" s="146">
        <f t="shared" ref="BH125:BH134" si="7">IF(N125="sníž. přenesená",J125,0)</f>
        <v>0</v>
      </c>
      <c r="BI125" s="146">
        <f t="shared" ref="BI125:BI134" si="8">IF(N125="nulová",J125,0)</f>
        <v>0</v>
      </c>
      <c r="BJ125" s="16" t="s">
        <v>84</v>
      </c>
      <c r="BK125" s="146">
        <f t="shared" ref="BK125:BK134" si="9">ROUND(I125*H125,2)</f>
        <v>0</v>
      </c>
      <c r="BL125" s="16" t="s">
        <v>237</v>
      </c>
      <c r="BM125" s="145" t="s">
        <v>1830</v>
      </c>
    </row>
    <row r="126" spans="2:65" s="1" customFormat="1" ht="14.4" customHeight="1">
      <c r="B126" s="132"/>
      <c r="C126" s="133" t="s">
        <v>86</v>
      </c>
      <c r="D126" s="133" t="s">
        <v>161</v>
      </c>
      <c r="E126" s="134" t="s">
        <v>1831</v>
      </c>
      <c r="F126" s="135" t="s">
        <v>1832</v>
      </c>
      <c r="G126" s="136" t="s">
        <v>1816</v>
      </c>
      <c r="H126" s="137">
        <v>1</v>
      </c>
      <c r="I126" s="138"/>
      <c r="J126" s="139">
        <f t="shared" si="0"/>
        <v>0</v>
      </c>
      <c r="K126" s="140"/>
      <c r="L126" s="31"/>
      <c r="M126" s="141" t="s">
        <v>1</v>
      </c>
      <c r="N126" s="142" t="s">
        <v>41</v>
      </c>
      <c r="P126" s="143">
        <f t="shared" si="1"/>
        <v>0</v>
      </c>
      <c r="Q126" s="143">
        <v>0.1</v>
      </c>
      <c r="R126" s="143">
        <f t="shared" si="2"/>
        <v>0.1</v>
      </c>
      <c r="S126" s="143">
        <v>0</v>
      </c>
      <c r="T126" s="144">
        <f t="shared" si="3"/>
        <v>0</v>
      </c>
      <c r="AR126" s="145" t="s">
        <v>237</v>
      </c>
      <c r="AT126" s="145" t="s">
        <v>161</v>
      </c>
      <c r="AU126" s="145" t="s">
        <v>84</v>
      </c>
      <c r="AY126" s="16" t="s">
        <v>159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6" t="s">
        <v>84</v>
      </c>
      <c r="BK126" s="146">
        <f t="shared" si="9"/>
        <v>0</v>
      </c>
      <c r="BL126" s="16" t="s">
        <v>237</v>
      </c>
      <c r="BM126" s="145" t="s">
        <v>1833</v>
      </c>
    </row>
    <row r="127" spans="2:65" s="1" customFormat="1" ht="19.8" customHeight="1">
      <c r="B127" s="132"/>
      <c r="C127" s="133" t="s">
        <v>173</v>
      </c>
      <c r="D127" s="133" t="s">
        <v>161</v>
      </c>
      <c r="E127" s="134" t="s">
        <v>1834</v>
      </c>
      <c r="F127" s="135" t="s">
        <v>1835</v>
      </c>
      <c r="G127" s="136" t="s">
        <v>164</v>
      </c>
      <c r="H127" s="137">
        <v>11.7</v>
      </c>
      <c r="I127" s="138"/>
      <c r="J127" s="139">
        <f t="shared" si="0"/>
        <v>0</v>
      </c>
      <c r="K127" s="140"/>
      <c r="L127" s="31"/>
      <c r="M127" s="141" t="s">
        <v>1</v>
      </c>
      <c r="N127" s="142" t="s">
        <v>41</v>
      </c>
      <c r="P127" s="143">
        <f t="shared" si="1"/>
        <v>0</v>
      </c>
      <c r="Q127" s="143">
        <v>318</v>
      </c>
      <c r="R127" s="143">
        <f t="shared" si="2"/>
        <v>3720.6</v>
      </c>
      <c r="S127" s="143">
        <v>0</v>
      </c>
      <c r="T127" s="144">
        <f t="shared" si="3"/>
        <v>0</v>
      </c>
      <c r="AR127" s="145" t="s">
        <v>237</v>
      </c>
      <c r="AT127" s="145" t="s">
        <v>161</v>
      </c>
      <c r="AU127" s="145" t="s">
        <v>84</v>
      </c>
      <c r="AY127" s="16" t="s">
        <v>159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6" t="s">
        <v>84</v>
      </c>
      <c r="BK127" s="146">
        <f t="shared" si="9"/>
        <v>0</v>
      </c>
      <c r="BL127" s="16" t="s">
        <v>237</v>
      </c>
      <c r="BM127" s="145" t="s">
        <v>1836</v>
      </c>
    </row>
    <row r="128" spans="2:65" s="1" customFormat="1" ht="14.4" customHeight="1">
      <c r="B128" s="132"/>
      <c r="C128" s="133" t="s">
        <v>165</v>
      </c>
      <c r="D128" s="133" t="s">
        <v>161</v>
      </c>
      <c r="E128" s="134" t="s">
        <v>1837</v>
      </c>
      <c r="F128" s="135" t="s">
        <v>1838</v>
      </c>
      <c r="G128" s="136" t="s">
        <v>1816</v>
      </c>
      <c r="H128" s="137">
        <v>5</v>
      </c>
      <c r="I128" s="138"/>
      <c r="J128" s="139">
        <f t="shared" si="0"/>
        <v>0</v>
      </c>
      <c r="K128" s="140"/>
      <c r="L128" s="31"/>
      <c r="M128" s="141" t="s">
        <v>1</v>
      </c>
      <c r="N128" s="142" t="s">
        <v>41</v>
      </c>
      <c r="P128" s="143">
        <f t="shared" si="1"/>
        <v>0</v>
      </c>
      <c r="Q128" s="143">
        <v>20</v>
      </c>
      <c r="R128" s="143">
        <f t="shared" si="2"/>
        <v>100</v>
      </c>
      <c r="S128" s="143">
        <v>0</v>
      </c>
      <c r="T128" s="144">
        <f t="shared" si="3"/>
        <v>0</v>
      </c>
      <c r="AR128" s="145" t="s">
        <v>237</v>
      </c>
      <c r="AT128" s="145" t="s">
        <v>161</v>
      </c>
      <c r="AU128" s="145" t="s">
        <v>84</v>
      </c>
      <c r="AY128" s="16" t="s">
        <v>159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6" t="s">
        <v>84</v>
      </c>
      <c r="BK128" s="146">
        <f t="shared" si="9"/>
        <v>0</v>
      </c>
      <c r="BL128" s="16" t="s">
        <v>237</v>
      </c>
      <c r="BM128" s="145" t="s">
        <v>1839</v>
      </c>
    </row>
    <row r="129" spans="2:65" s="1" customFormat="1" ht="14.4" customHeight="1">
      <c r="B129" s="132"/>
      <c r="C129" s="133" t="s">
        <v>184</v>
      </c>
      <c r="D129" s="133" t="s">
        <v>161</v>
      </c>
      <c r="E129" s="134" t="s">
        <v>1840</v>
      </c>
      <c r="F129" s="135" t="s">
        <v>1841</v>
      </c>
      <c r="G129" s="136" t="s">
        <v>1648</v>
      </c>
      <c r="H129" s="137">
        <v>10</v>
      </c>
      <c r="I129" s="138"/>
      <c r="J129" s="139">
        <f t="shared" si="0"/>
        <v>0</v>
      </c>
      <c r="K129" s="140"/>
      <c r="L129" s="31"/>
      <c r="M129" s="141" t="s">
        <v>1</v>
      </c>
      <c r="N129" s="142" t="s">
        <v>41</v>
      </c>
      <c r="P129" s="143">
        <f t="shared" si="1"/>
        <v>0</v>
      </c>
      <c r="Q129" s="143">
        <v>0.2</v>
      </c>
      <c r="R129" s="143">
        <f t="shared" si="2"/>
        <v>2</v>
      </c>
      <c r="S129" s="143">
        <v>0</v>
      </c>
      <c r="T129" s="144">
        <f t="shared" si="3"/>
        <v>0</v>
      </c>
      <c r="AR129" s="145" t="s">
        <v>237</v>
      </c>
      <c r="AT129" s="145" t="s">
        <v>161</v>
      </c>
      <c r="AU129" s="145" t="s">
        <v>84</v>
      </c>
      <c r="AY129" s="16" t="s">
        <v>159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6" t="s">
        <v>84</v>
      </c>
      <c r="BK129" s="146">
        <f t="shared" si="9"/>
        <v>0</v>
      </c>
      <c r="BL129" s="16" t="s">
        <v>237</v>
      </c>
      <c r="BM129" s="145" t="s">
        <v>1842</v>
      </c>
    </row>
    <row r="130" spans="2:65" s="1" customFormat="1" ht="14.4" customHeight="1">
      <c r="B130" s="132"/>
      <c r="C130" s="133" t="s">
        <v>189</v>
      </c>
      <c r="D130" s="133" t="s">
        <v>161</v>
      </c>
      <c r="E130" s="134" t="s">
        <v>1843</v>
      </c>
      <c r="F130" s="135" t="s">
        <v>1844</v>
      </c>
      <c r="G130" s="136" t="s">
        <v>176</v>
      </c>
      <c r="H130" s="137">
        <v>26</v>
      </c>
      <c r="I130" s="138"/>
      <c r="J130" s="139">
        <f t="shared" si="0"/>
        <v>0</v>
      </c>
      <c r="K130" s="140"/>
      <c r="L130" s="31"/>
      <c r="M130" s="141" t="s">
        <v>1</v>
      </c>
      <c r="N130" s="142" t="s">
        <v>41</v>
      </c>
      <c r="P130" s="143">
        <f t="shared" si="1"/>
        <v>0</v>
      </c>
      <c r="Q130" s="143">
        <v>2</v>
      </c>
      <c r="R130" s="143">
        <f t="shared" si="2"/>
        <v>52</v>
      </c>
      <c r="S130" s="143">
        <v>0</v>
      </c>
      <c r="T130" s="144">
        <f t="shared" si="3"/>
        <v>0</v>
      </c>
      <c r="AR130" s="145" t="s">
        <v>237</v>
      </c>
      <c r="AT130" s="145" t="s">
        <v>161</v>
      </c>
      <c r="AU130" s="145" t="s">
        <v>84</v>
      </c>
      <c r="AY130" s="16" t="s">
        <v>159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6" t="s">
        <v>84</v>
      </c>
      <c r="BK130" s="146">
        <f t="shared" si="9"/>
        <v>0</v>
      </c>
      <c r="BL130" s="16" t="s">
        <v>237</v>
      </c>
      <c r="BM130" s="145" t="s">
        <v>1845</v>
      </c>
    </row>
    <row r="131" spans="2:65" s="1" customFormat="1" ht="14.4" customHeight="1">
      <c r="B131" s="132"/>
      <c r="C131" s="133" t="s">
        <v>193</v>
      </c>
      <c r="D131" s="133" t="s">
        <v>161</v>
      </c>
      <c r="E131" s="134" t="s">
        <v>1846</v>
      </c>
      <c r="F131" s="135" t="s">
        <v>1847</v>
      </c>
      <c r="G131" s="136" t="s">
        <v>176</v>
      </c>
      <c r="H131" s="137">
        <v>1</v>
      </c>
      <c r="I131" s="138"/>
      <c r="J131" s="139">
        <f t="shared" si="0"/>
        <v>0</v>
      </c>
      <c r="K131" s="140"/>
      <c r="L131" s="31"/>
      <c r="M131" s="141" t="s">
        <v>1</v>
      </c>
      <c r="N131" s="142" t="s">
        <v>41</v>
      </c>
      <c r="P131" s="143">
        <f t="shared" si="1"/>
        <v>0</v>
      </c>
      <c r="Q131" s="143">
        <v>5.0999999999999996</v>
      </c>
      <c r="R131" s="143">
        <f t="shared" si="2"/>
        <v>5.0999999999999996</v>
      </c>
      <c r="S131" s="143">
        <v>0</v>
      </c>
      <c r="T131" s="144">
        <f t="shared" si="3"/>
        <v>0</v>
      </c>
      <c r="AR131" s="145" t="s">
        <v>237</v>
      </c>
      <c r="AT131" s="145" t="s">
        <v>161</v>
      </c>
      <c r="AU131" s="145" t="s">
        <v>84</v>
      </c>
      <c r="AY131" s="16" t="s">
        <v>159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6" t="s">
        <v>84</v>
      </c>
      <c r="BK131" s="146">
        <f t="shared" si="9"/>
        <v>0</v>
      </c>
      <c r="BL131" s="16" t="s">
        <v>237</v>
      </c>
      <c r="BM131" s="145" t="s">
        <v>1848</v>
      </c>
    </row>
    <row r="132" spans="2:65" s="1" customFormat="1" ht="14.4" customHeight="1">
      <c r="B132" s="132"/>
      <c r="C132" s="133" t="s">
        <v>199</v>
      </c>
      <c r="D132" s="133" t="s">
        <v>161</v>
      </c>
      <c r="E132" s="134" t="s">
        <v>1849</v>
      </c>
      <c r="F132" s="135" t="s">
        <v>1850</v>
      </c>
      <c r="G132" s="136" t="s">
        <v>176</v>
      </c>
      <c r="H132" s="137">
        <v>120</v>
      </c>
      <c r="I132" s="138"/>
      <c r="J132" s="139">
        <f t="shared" si="0"/>
        <v>0</v>
      </c>
      <c r="K132" s="140"/>
      <c r="L132" s="31"/>
      <c r="M132" s="141" t="s">
        <v>1</v>
      </c>
      <c r="N132" s="142" t="s">
        <v>41</v>
      </c>
      <c r="P132" s="143">
        <f t="shared" si="1"/>
        <v>0</v>
      </c>
      <c r="Q132" s="143">
        <v>16.2</v>
      </c>
      <c r="R132" s="143">
        <f t="shared" si="2"/>
        <v>1944</v>
      </c>
      <c r="S132" s="143">
        <v>0</v>
      </c>
      <c r="T132" s="144">
        <f t="shared" si="3"/>
        <v>0</v>
      </c>
      <c r="AR132" s="145" t="s">
        <v>237</v>
      </c>
      <c r="AT132" s="145" t="s">
        <v>161</v>
      </c>
      <c r="AU132" s="145" t="s">
        <v>84</v>
      </c>
      <c r="AY132" s="16" t="s">
        <v>159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6" t="s">
        <v>84</v>
      </c>
      <c r="BK132" s="146">
        <f t="shared" si="9"/>
        <v>0</v>
      </c>
      <c r="BL132" s="16" t="s">
        <v>237</v>
      </c>
      <c r="BM132" s="145" t="s">
        <v>1851</v>
      </c>
    </row>
    <row r="133" spans="2:65" s="1" customFormat="1" ht="14.4" customHeight="1">
      <c r="B133" s="132"/>
      <c r="C133" s="133" t="s">
        <v>204</v>
      </c>
      <c r="D133" s="133" t="s">
        <v>161</v>
      </c>
      <c r="E133" s="134" t="s">
        <v>1852</v>
      </c>
      <c r="F133" s="135" t="s">
        <v>1853</v>
      </c>
      <c r="G133" s="136" t="s">
        <v>164</v>
      </c>
      <c r="H133" s="137">
        <v>95</v>
      </c>
      <c r="I133" s="138"/>
      <c r="J133" s="139">
        <f t="shared" si="0"/>
        <v>0</v>
      </c>
      <c r="K133" s="140"/>
      <c r="L133" s="31"/>
      <c r="M133" s="141" t="s">
        <v>1</v>
      </c>
      <c r="N133" s="142" t="s">
        <v>41</v>
      </c>
      <c r="P133" s="143">
        <f t="shared" si="1"/>
        <v>0</v>
      </c>
      <c r="Q133" s="143">
        <v>0.8</v>
      </c>
      <c r="R133" s="143">
        <f t="shared" si="2"/>
        <v>76</v>
      </c>
      <c r="S133" s="143">
        <v>0</v>
      </c>
      <c r="T133" s="144">
        <f t="shared" si="3"/>
        <v>0</v>
      </c>
      <c r="AR133" s="145" t="s">
        <v>237</v>
      </c>
      <c r="AT133" s="145" t="s">
        <v>161</v>
      </c>
      <c r="AU133" s="145" t="s">
        <v>84</v>
      </c>
      <c r="AY133" s="16" t="s">
        <v>159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6" t="s">
        <v>84</v>
      </c>
      <c r="BK133" s="146">
        <f t="shared" si="9"/>
        <v>0</v>
      </c>
      <c r="BL133" s="16" t="s">
        <v>237</v>
      </c>
      <c r="BM133" s="145" t="s">
        <v>1854</v>
      </c>
    </row>
    <row r="134" spans="2:65" s="1" customFormat="1" ht="14.4" customHeight="1">
      <c r="B134" s="132"/>
      <c r="C134" s="133" t="s">
        <v>209</v>
      </c>
      <c r="D134" s="133" t="s">
        <v>161</v>
      </c>
      <c r="E134" s="134" t="s">
        <v>1855</v>
      </c>
      <c r="F134" s="135" t="s">
        <v>1856</v>
      </c>
      <c r="G134" s="136" t="s">
        <v>264</v>
      </c>
      <c r="H134" s="137">
        <v>60</v>
      </c>
      <c r="I134" s="138"/>
      <c r="J134" s="139">
        <f t="shared" si="0"/>
        <v>0</v>
      </c>
      <c r="K134" s="140"/>
      <c r="L134" s="31"/>
      <c r="M134" s="141" t="s">
        <v>1</v>
      </c>
      <c r="N134" s="142" t="s">
        <v>41</v>
      </c>
      <c r="P134" s="143">
        <f t="shared" si="1"/>
        <v>0</v>
      </c>
      <c r="Q134" s="143">
        <v>1</v>
      </c>
      <c r="R134" s="143">
        <f t="shared" si="2"/>
        <v>60</v>
      </c>
      <c r="S134" s="143">
        <v>0</v>
      </c>
      <c r="T134" s="144">
        <f t="shared" si="3"/>
        <v>0</v>
      </c>
      <c r="AR134" s="145" t="s">
        <v>237</v>
      </c>
      <c r="AT134" s="145" t="s">
        <v>161</v>
      </c>
      <c r="AU134" s="145" t="s">
        <v>84</v>
      </c>
      <c r="AY134" s="16" t="s">
        <v>159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6" t="s">
        <v>84</v>
      </c>
      <c r="BK134" s="146">
        <f t="shared" si="9"/>
        <v>0</v>
      </c>
      <c r="BL134" s="16" t="s">
        <v>237</v>
      </c>
      <c r="BM134" s="145" t="s">
        <v>1857</v>
      </c>
    </row>
    <row r="135" spans="2:65" s="11" customFormat="1" ht="25.95" customHeight="1">
      <c r="B135" s="120"/>
      <c r="D135" s="121" t="s">
        <v>75</v>
      </c>
      <c r="E135" s="122" t="s">
        <v>1858</v>
      </c>
      <c r="F135" s="122" t="s">
        <v>1859</v>
      </c>
      <c r="I135" s="123"/>
      <c r="J135" s="124">
        <f>BK135</f>
        <v>0</v>
      </c>
      <c r="L135" s="120"/>
      <c r="M135" s="125"/>
      <c r="P135" s="126">
        <f>SUM(P136:P145)</f>
        <v>0</v>
      </c>
      <c r="R135" s="126">
        <f>SUM(R136:R145)</f>
        <v>2078.5500000000002</v>
      </c>
      <c r="T135" s="127">
        <f>SUM(T136:T145)</f>
        <v>0</v>
      </c>
      <c r="AR135" s="121" t="s">
        <v>84</v>
      </c>
      <c r="AT135" s="128" t="s">
        <v>75</v>
      </c>
      <c r="AU135" s="128" t="s">
        <v>76</v>
      </c>
      <c r="AY135" s="121" t="s">
        <v>159</v>
      </c>
      <c r="BK135" s="129">
        <f>SUM(BK136:BK145)</f>
        <v>0</v>
      </c>
    </row>
    <row r="136" spans="2:65" s="1" customFormat="1" ht="14.4" customHeight="1">
      <c r="B136" s="132"/>
      <c r="C136" s="133" t="s">
        <v>214</v>
      </c>
      <c r="D136" s="133" t="s">
        <v>161</v>
      </c>
      <c r="E136" s="134" t="s">
        <v>1860</v>
      </c>
      <c r="F136" s="135" t="s">
        <v>1861</v>
      </c>
      <c r="G136" s="136" t="s">
        <v>176</v>
      </c>
      <c r="H136" s="137">
        <v>17</v>
      </c>
      <c r="I136" s="138"/>
      <c r="J136" s="139">
        <f t="shared" ref="J136:J145" si="10">ROUND(I136*H136,2)</f>
        <v>0</v>
      </c>
      <c r="K136" s="140"/>
      <c r="L136" s="31"/>
      <c r="M136" s="141" t="s">
        <v>1</v>
      </c>
      <c r="N136" s="142" t="s">
        <v>41</v>
      </c>
      <c r="P136" s="143">
        <f t="shared" ref="P136:P145" si="11">O136*H136</f>
        <v>0</v>
      </c>
      <c r="Q136" s="143">
        <v>0.5</v>
      </c>
      <c r="R136" s="143">
        <f t="shared" ref="R136:R145" si="12">Q136*H136</f>
        <v>8.5</v>
      </c>
      <c r="S136" s="143">
        <v>0</v>
      </c>
      <c r="T136" s="144">
        <f t="shared" ref="T136:T145" si="13">S136*H136</f>
        <v>0</v>
      </c>
      <c r="AR136" s="145" t="s">
        <v>237</v>
      </c>
      <c r="AT136" s="145" t="s">
        <v>161</v>
      </c>
      <c r="AU136" s="145" t="s">
        <v>84</v>
      </c>
      <c r="AY136" s="16" t="s">
        <v>159</v>
      </c>
      <c r="BE136" s="146">
        <f t="shared" ref="BE136:BE145" si="14">IF(N136="základní",J136,0)</f>
        <v>0</v>
      </c>
      <c r="BF136" s="146">
        <f t="shared" ref="BF136:BF145" si="15">IF(N136="snížená",J136,0)</f>
        <v>0</v>
      </c>
      <c r="BG136" s="146">
        <f t="shared" ref="BG136:BG145" si="16">IF(N136="zákl. přenesená",J136,0)</f>
        <v>0</v>
      </c>
      <c r="BH136" s="146">
        <f t="shared" ref="BH136:BH145" si="17">IF(N136="sníž. přenesená",J136,0)</f>
        <v>0</v>
      </c>
      <c r="BI136" s="146">
        <f t="shared" ref="BI136:BI145" si="18">IF(N136="nulová",J136,0)</f>
        <v>0</v>
      </c>
      <c r="BJ136" s="16" t="s">
        <v>84</v>
      </c>
      <c r="BK136" s="146">
        <f t="shared" ref="BK136:BK145" si="19">ROUND(I136*H136,2)</f>
        <v>0</v>
      </c>
      <c r="BL136" s="16" t="s">
        <v>237</v>
      </c>
      <c r="BM136" s="145" t="s">
        <v>1862</v>
      </c>
    </row>
    <row r="137" spans="2:65" s="1" customFormat="1" ht="14.4" customHeight="1">
      <c r="B137" s="132"/>
      <c r="C137" s="133" t="s">
        <v>8</v>
      </c>
      <c r="D137" s="133" t="s">
        <v>161</v>
      </c>
      <c r="E137" s="134" t="s">
        <v>1863</v>
      </c>
      <c r="F137" s="135" t="s">
        <v>1864</v>
      </c>
      <c r="G137" s="136" t="s">
        <v>1816</v>
      </c>
      <c r="H137" s="137">
        <v>1</v>
      </c>
      <c r="I137" s="138"/>
      <c r="J137" s="139">
        <f t="shared" si="10"/>
        <v>0</v>
      </c>
      <c r="K137" s="140"/>
      <c r="L137" s="31"/>
      <c r="M137" s="141" t="s">
        <v>1</v>
      </c>
      <c r="N137" s="142" t="s">
        <v>41</v>
      </c>
      <c r="P137" s="143">
        <f t="shared" si="11"/>
        <v>0</v>
      </c>
      <c r="Q137" s="143">
        <v>2</v>
      </c>
      <c r="R137" s="143">
        <f t="shared" si="12"/>
        <v>2</v>
      </c>
      <c r="S137" s="143">
        <v>0</v>
      </c>
      <c r="T137" s="144">
        <f t="shared" si="13"/>
        <v>0</v>
      </c>
      <c r="AR137" s="145" t="s">
        <v>237</v>
      </c>
      <c r="AT137" s="145" t="s">
        <v>161</v>
      </c>
      <c r="AU137" s="145" t="s">
        <v>84</v>
      </c>
      <c r="AY137" s="16" t="s">
        <v>159</v>
      </c>
      <c r="BE137" s="146">
        <f t="shared" si="14"/>
        <v>0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6" t="s">
        <v>84</v>
      </c>
      <c r="BK137" s="146">
        <f t="shared" si="19"/>
        <v>0</v>
      </c>
      <c r="BL137" s="16" t="s">
        <v>237</v>
      </c>
      <c r="BM137" s="145" t="s">
        <v>1865</v>
      </c>
    </row>
    <row r="138" spans="2:65" s="1" customFormat="1" ht="14.4" customHeight="1">
      <c r="B138" s="132"/>
      <c r="C138" s="133" t="s">
        <v>222</v>
      </c>
      <c r="D138" s="133" t="s">
        <v>161</v>
      </c>
      <c r="E138" s="134" t="s">
        <v>1866</v>
      </c>
      <c r="F138" s="135" t="s">
        <v>1867</v>
      </c>
      <c r="G138" s="136" t="s">
        <v>176</v>
      </c>
      <c r="H138" s="137">
        <v>2</v>
      </c>
      <c r="I138" s="138"/>
      <c r="J138" s="139">
        <f t="shared" si="10"/>
        <v>0</v>
      </c>
      <c r="K138" s="140"/>
      <c r="L138" s="31"/>
      <c r="M138" s="141" t="s">
        <v>1</v>
      </c>
      <c r="N138" s="142" t="s">
        <v>41</v>
      </c>
      <c r="P138" s="143">
        <f t="shared" si="11"/>
        <v>0</v>
      </c>
      <c r="Q138" s="143">
        <v>5.0999999999999996</v>
      </c>
      <c r="R138" s="143">
        <f t="shared" si="12"/>
        <v>10.199999999999999</v>
      </c>
      <c r="S138" s="143">
        <v>0</v>
      </c>
      <c r="T138" s="144">
        <f t="shared" si="13"/>
        <v>0</v>
      </c>
      <c r="AR138" s="145" t="s">
        <v>237</v>
      </c>
      <c r="AT138" s="145" t="s">
        <v>161</v>
      </c>
      <c r="AU138" s="145" t="s">
        <v>84</v>
      </c>
      <c r="AY138" s="16" t="s">
        <v>159</v>
      </c>
      <c r="BE138" s="146">
        <f t="shared" si="14"/>
        <v>0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6" t="s">
        <v>84</v>
      </c>
      <c r="BK138" s="146">
        <f t="shared" si="19"/>
        <v>0</v>
      </c>
      <c r="BL138" s="16" t="s">
        <v>237</v>
      </c>
      <c r="BM138" s="145" t="s">
        <v>1868</v>
      </c>
    </row>
    <row r="139" spans="2:65" s="1" customFormat="1" ht="14.4" customHeight="1">
      <c r="B139" s="132"/>
      <c r="C139" s="133" t="s">
        <v>226</v>
      </c>
      <c r="D139" s="133" t="s">
        <v>161</v>
      </c>
      <c r="E139" s="134" t="s">
        <v>1869</v>
      </c>
      <c r="F139" s="135" t="s">
        <v>1870</v>
      </c>
      <c r="G139" s="136" t="s">
        <v>176</v>
      </c>
      <c r="H139" s="137">
        <v>125</v>
      </c>
      <c r="I139" s="138"/>
      <c r="J139" s="139">
        <f t="shared" si="10"/>
        <v>0</v>
      </c>
      <c r="K139" s="140"/>
      <c r="L139" s="31"/>
      <c r="M139" s="141" t="s">
        <v>1</v>
      </c>
      <c r="N139" s="142" t="s">
        <v>41</v>
      </c>
      <c r="P139" s="143">
        <f t="shared" si="11"/>
        <v>0</v>
      </c>
      <c r="Q139" s="143">
        <v>16.170000000000002</v>
      </c>
      <c r="R139" s="143">
        <f t="shared" si="12"/>
        <v>2021.2500000000002</v>
      </c>
      <c r="S139" s="143">
        <v>0</v>
      </c>
      <c r="T139" s="144">
        <f t="shared" si="13"/>
        <v>0</v>
      </c>
      <c r="AR139" s="145" t="s">
        <v>237</v>
      </c>
      <c r="AT139" s="145" t="s">
        <v>161</v>
      </c>
      <c r="AU139" s="145" t="s">
        <v>84</v>
      </c>
      <c r="AY139" s="16" t="s">
        <v>159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6" t="s">
        <v>84</v>
      </c>
      <c r="BK139" s="146">
        <f t="shared" si="19"/>
        <v>0</v>
      </c>
      <c r="BL139" s="16" t="s">
        <v>237</v>
      </c>
      <c r="BM139" s="145" t="s">
        <v>1871</v>
      </c>
    </row>
    <row r="140" spans="2:65" s="1" customFormat="1" ht="14.4" customHeight="1">
      <c r="B140" s="132"/>
      <c r="C140" s="133" t="s">
        <v>231</v>
      </c>
      <c r="D140" s="133" t="s">
        <v>161</v>
      </c>
      <c r="E140" s="134" t="s">
        <v>1872</v>
      </c>
      <c r="F140" s="135" t="s">
        <v>1873</v>
      </c>
      <c r="G140" s="136" t="s">
        <v>1816</v>
      </c>
      <c r="H140" s="137">
        <v>1</v>
      </c>
      <c r="I140" s="138"/>
      <c r="J140" s="139">
        <f t="shared" si="10"/>
        <v>0</v>
      </c>
      <c r="K140" s="140"/>
      <c r="L140" s="31"/>
      <c r="M140" s="141" t="s">
        <v>1</v>
      </c>
      <c r="N140" s="142" t="s">
        <v>41</v>
      </c>
      <c r="P140" s="143">
        <f t="shared" si="11"/>
        <v>0</v>
      </c>
      <c r="Q140" s="143">
        <v>35</v>
      </c>
      <c r="R140" s="143">
        <f t="shared" si="12"/>
        <v>35</v>
      </c>
      <c r="S140" s="143">
        <v>0</v>
      </c>
      <c r="T140" s="144">
        <f t="shared" si="13"/>
        <v>0</v>
      </c>
      <c r="AR140" s="145" t="s">
        <v>237</v>
      </c>
      <c r="AT140" s="145" t="s">
        <v>161</v>
      </c>
      <c r="AU140" s="145" t="s">
        <v>84</v>
      </c>
      <c r="AY140" s="16" t="s">
        <v>159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6" t="s">
        <v>84</v>
      </c>
      <c r="BK140" s="146">
        <f t="shared" si="19"/>
        <v>0</v>
      </c>
      <c r="BL140" s="16" t="s">
        <v>237</v>
      </c>
      <c r="BM140" s="145" t="s">
        <v>1874</v>
      </c>
    </row>
    <row r="141" spans="2:65" s="1" customFormat="1" ht="19.8" customHeight="1">
      <c r="B141" s="132"/>
      <c r="C141" s="133" t="s">
        <v>237</v>
      </c>
      <c r="D141" s="133" t="s">
        <v>161</v>
      </c>
      <c r="E141" s="134" t="s">
        <v>1875</v>
      </c>
      <c r="F141" s="135" t="s">
        <v>1876</v>
      </c>
      <c r="G141" s="136" t="s">
        <v>1648</v>
      </c>
      <c r="H141" s="137">
        <v>3</v>
      </c>
      <c r="I141" s="138"/>
      <c r="J141" s="139">
        <f t="shared" si="10"/>
        <v>0</v>
      </c>
      <c r="K141" s="140"/>
      <c r="L141" s="31"/>
      <c r="M141" s="141" t="s">
        <v>1</v>
      </c>
      <c r="N141" s="142" t="s">
        <v>41</v>
      </c>
      <c r="P141" s="143">
        <f t="shared" si="11"/>
        <v>0</v>
      </c>
      <c r="Q141" s="143">
        <v>0.1</v>
      </c>
      <c r="R141" s="143">
        <f t="shared" si="12"/>
        <v>0.30000000000000004</v>
      </c>
      <c r="S141" s="143">
        <v>0</v>
      </c>
      <c r="T141" s="144">
        <f t="shared" si="13"/>
        <v>0</v>
      </c>
      <c r="AR141" s="145" t="s">
        <v>237</v>
      </c>
      <c r="AT141" s="145" t="s">
        <v>161</v>
      </c>
      <c r="AU141" s="145" t="s">
        <v>84</v>
      </c>
      <c r="AY141" s="16" t="s">
        <v>159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6" t="s">
        <v>84</v>
      </c>
      <c r="BK141" s="146">
        <f t="shared" si="19"/>
        <v>0</v>
      </c>
      <c r="BL141" s="16" t="s">
        <v>237</v>
      </c>
      <c r="BM141" s="145" t="s">
        <v>1877</v>
      </c>
    </row>
    <row r="142" spans="2:65" s="1" customFormat="1" ht="14.4" customHeight="1">
      <c r="B142" s="132"/>
      <c r="C142" s="133" t="s">
        <v>241</v>
      </c>
      <c r="D142" s="133" t="s">
        <v>161</v>
      </c>
      <c r="E142" s="134" t="s">
        <v>1878</v>
      </c>
      <c r="F142" s="135" t="s">
        <v>1879</v>
      </c>
      <c r="G142" s="136" t="s">
        <v>1648</v>
      </c>
      <c r="H142" s="137">
        <v>3</v>
      </c>
      <c r="I142" s="138"/>
      <c r="J142" s="139">
        <f t="shared" si="10"/>
        <v>0</v>
      </c>
      <c r="K142" s="140"/>
      <c r="L142" s="31"/>
      <c r="M142" s="141" t="s">
        <v>1</v>
      </c>
      <c r="N142" s="142" t="s">
        <v>41</v>
      </c>
      <c r="P142" s="143">
        <f t="shared" si="11"/>
        <v>0</v>
      </c>
      <c r="Q142" s="143">
        <v>0.1</v>
      </c>
      <c r="R142" s="143">
        <f t="shared" si="12"/>
        <v>0.30000000000000004</v>
      </c>
      <c r="S142" s="143">
        <v>0</v>
      </c>
      <c r="T142" s="144">
        <f t="shared" si="13"/>
        <v>0</v>
      </c>
      <c r="AR142" s="145" t="s">
        <v>237</v>
      </c>
      <c r="AT142" s="145" t="s">
        <v>161</v>
      </c>
      <c r="AU142" s="145" t="s">
        <v>84</v>
      </c>
      <c r="AY142" s="16" t="s">
        <v>159</v>
      </c>
      <c r="BE142" s="146">
        <f t="shared" si="14"/>
        <v>0</v>
      </c>
      <c r="BF142" s="146">
        <f t="shared" si="15"/>
        <v>0</v>
      </c>
      <c r="BG142" s="146">
        <f t="shared" si="16"/>
        <v>0</v>
      </c>
      <c r="BH142" s="146">
        <f t="shared" si="17"/>
        <v>0</v>
      </c>
      <c r="BI142" s="146">
        <f t="shared" si="18"/>
        <v>0</v>
      </c>
      <c r="BJ142" s="16" t="s">
        <v>84</v>
      </c>
      <c r="BK142" s="146">
        <f t="shared" si="19"/>
        <v>0</v>
      </c>
      <c r="BL142" s="16" t="s">
        <v>237</v>
      </c>
      <c r="BM142" s="145" t="s">
        <v>1880</v>
      </c>
    </row>
    <row r="143" spans="2:65" s="1" customFormat="1" ht="14.4" customHeight="1">
      <c r="B143" s="132"/>
      <c r="C143" s="133" t="s">
        <v>247</v>
      </c>
      <c r="D143" s="133" t="s">
        <v>161</v>
      </c>
      <c r="E143" s="134" t="s">
        <v>1881</v>
      </c>
      <c r="F143" s="135" t="s">
        <v>1882</v>
      </c>
      <c r="G143" s="136" t="s">
        <v>1648</v>
      </c>
      <c r="H143" s="137">
        <v>2</v>
      </c>
      <c r="I143" s="138"/>
      <c r="J143" s="139">
        <f t="shared" si="10"/>
        <v>0</v>
      </c>
      <c r="K143" s="140"/>
      <c r="L143" s="31"/>
      <c r="M143" s="141" t="s">
        <v>1</v>
      </c>
      <c r="N143" s="142" t="s">
        <v>41</v>
      </c>
      <c r="P143" s="143">
        <f t="shared" si="11"/>
        <v>0</v>
      </c>
      <c r="Q143" s="143">
        <v>0.1</v>
      </c>
      <c r="R143" s="143">
        <f t="shared" si="12"/>
        <v>0.2</v>
      </c>
      <c r="S143" s="143">
        <v>0</v>
      </c>
      <c r="T143" s="144">
        <f t="shared" si="13"/>
        <v>0</v>
      </c>
      <c r="AR143" s="145" t="s">
        <v>237</v>
      </c>
      <c r="AT143" s="145" t="s">
        <v>161</v>
      </c>
      <c r="AU143" s="145" t="s">
        <v>84</v>
      </c>
      <c r="AY143" s="16" t="s">
        <v>159</v>
      </c>
      <c r="BE143" s="146">
        <f t="shared" si="14"/>
        <v>0</v>
      </c>
      <c r="BF143" s="146">
        <f t="shared" si="15"/>
        <v>0</v>
      </c>
      <c r="BG143" s="146">
        <f t="shared" si="16"/>
        <v>0</v>
      </c>
      <c r="BH143" s="146">
        <f t="shared" si="17"/>
        <v>0</v>
      </c>
      <c r="BI143" s="146">
        <f t="shared" si="18"/>
        <v>0</v>
      </c>
      <c r="BJ143" s="16" t="s">
        <v>84</v>
      </c>
      <c r="BK143" s="146">
        <f t="shared" si="19"/>
        <v>0</v>
      </c>
      <c r="BL143" s="16" t="s">
        <v>237</v>
      </c>
      <c r="BM143" s="145" t="s">
        <v>1883</v>
      </c>
    </row>
    <row r="144" spans="2:65" s="1" customFormat="1" ht="14.4" customHeight="1">
      <c r="B144" s="132"/>
      <c r="C144" s="133" t="s">
        <v>253</v>
      </c>
      <c r="D144" s="133" t="s">
        <v>161</v>
      </c>
      <c r="E144" s="134" t="s">
        <v>1884</v>
      </c>
      <c r="F144" s="135" t="s">
        <v>1885</v>
      </c>
      <c r="G144" s="136" t="s">
        <v>1648</v>
      </c>
      <c r="H144" s="137">
        <v>6</v>
      </c>
      <c r="I144" s="138"/>
      <c r="J144" s="139">
        <f t="shared" si="10"/>
        <v>0</v>
      </c>
      <c r="K144" s="140"/>
      <c r="L144" s="31"/>
      <c r="M144" s="141" t="s">
        <v>1</v>
      </c>
      <c r="N144" s="142" t="s">
        <v>41</v>
      </c>
      <c r="P144" s="143">
        <f t="shared" si="11"/>
        <v>0</v>
      </c>
      <c r="Q144" s="143">
        <v>0.1</v>
      </c>
      <c r="R144" s="143">
        <f t="shared" si="12"/>
        <v>0.60000000000000009</v>
      </c>
      <c r="S144" s="143">
        <v>0</v>
      </c>
      <c r="T144" s="144">
        <f t="shared" si="13"/>
        <v>0</v>
      </c>
      <c r="AR144" s="145" t="s">
        <v>237</v>
      </c>
      <c r="AT144" s="145" t="s">
        <v>161</v>
      </c>
      <c r="AU144" s="145" t="s">
        <v>84</v>
      </c>
      <c r="AY144" s="16" t="s">
        <v>159</v>
      </c>
      <c r="BE144" s="146">
        <f t="shared" si="14"/>
        <v>0</v>
      </c>
      <c r="BF144" s="146">
        <f t="shared" si="15"/>
        <v>0</v>
      </c>
      <c r="BG144" s="146">
        <f t="shared" si="16"/>
        <v>0</v>
      </c>
      <c r="BH144" s="146">
        <f t="shared" si="17"/>
        <v>0</v>
      </c>
      <c r="BI144" s="146">
        <f t="shared" si="18"/>
        <v>0</v>
      </c>
      <c r="BJ144" s="16" t="s">
        <v>84</v>
      </c>
      <c r="BK144" s="146">
        <f t="shared" si="19"/>
        <v>0</v>
      </c>
      <c r="BL144" s="16" t="s">
        <v>237</v>
      </c>
      <c r="BM144" s="145" t="s">
        <v>1886</v>
      </c>
    </row>
    <row r="145" spans="2:65" s="1" customFormat="1" ht="14.4" customHeight="1">
      <c r="B145" s="132"/>
      <c r="C145" s="133" t="s">
        <v>257</v>
      </c>
      <c r="D145" s="133" t="s">
        <v>161</v>
      </c>
      <c r="E145" s="134" t="s">
        <v>1887</v>
      </c>
      <c r="F145" s="135" t="s">
        <v>1888</v>
      </c>
      <c r="G145" s="136" t="s">
        <v>1648</v>
      </c>
      <c r="H145" s="137">
        <v>2</v>
      </c>
      <c r="I145" s="138"/>
      <c r="J145" s="139">
        <f t="shared" si="10"/>
        <v>0</v>
      </c>
      <c r="K145" s="140"/>
      <c r="L145" s="31"/>
      <c r="M145" s="141" t="s">
        <v>1</v>
      </c>
      <c r="N145" s="142" t="s">
        <v>41</v>
      </c>
      <c r="P145" s="143">
        <f t="shared" si="11"/>
        <v>0</v>
      </c>
      <c r="Q145" s="143">
        <v>0.1</v>
      </c>
      <c r="R145" s="143">
        <f t="shared" si="12"/>
        <v>0.2</v>
      </c>
      <c r="S145" s="143">
        <v>0</v>
      </c>
      <c r="T145" s="144">
        <f t="shared" si="13"/>
        <v>0</v>
      </c>
      <c r="AR145" s="145" t="s">
        <v>237</v>
      </c>
      <c r="AT145" s="145" t="s">
        <v>161</v>
      </c>
      <c r="AU145" s="145" t="s">
        <v>84</v>
      </c>
      <c r="AY145" s="16" t="s">
        <v>159</v>
      </c>
      <c r="BE145" s="146">
        <f t="shared" si="14"/>
        <v>0</v>
      </c>
      <c r="BF145" s="146">
        <f t="shared" si="15"/>
        <v>0</v>
      </c>
      <c r="BG145" s="146">
        <f t="shared" si="16"/>
        <v>0</v>
      </c>
      <c r="BH145" s="146">
        <f t="shared" si="17"/>
        <v>0</v>
      </c>
      <c r="BI145" s="146">
        <f t="shared" si="18"/>
        <v>0</v>
      </c>
      <c r="BJ145" s="16" t="s">
        <v>84</v>
      </c>
      <c r="BK145" s="146">
        <f t="shared" si="19"/>
        <v>0</v>
      </c>
      <c r="BL145" s="16" t="s">
        <v>237</v>
      </c>
      <c r="BM145" s="145" t="s">
        <v>1889</v>
      </c>
    </row>
    <row r="146" spans="2:65" s="11" customFormat="1" ht="25.95" customHeight="1">
      <c r="B146" s="120"/>
      <c r="D146" s="121" t="s">
        <v>75</v>
      </c>
      <c r="E146" s="122" t="s">
        <v>1890</v>
      </c>
      <c r="F146" s="122" t="s">
        <v>1891</v>
      </c>
      <c r="I146" s="123"/>
      <c r="J146" s="124">
        <f>BK146</f>
        <v>0</v>
      </c>
      <c r="L146" s="120"/>
      <c r="M146" s="125"/>
      <c r="P146" s="126">
        <f>SUM(P147:P155)</f>
        <v>0</v>
      </c>
      <c r="R146" s="126">
        <f>SUM(R147:R155)</f>
        <v>29.990000000000002</v>
      </c>
      <c r="T146" s="127">
        <f>SUM(T147:T155)</f>
        <v>0</v>
      </c>
      <c r="AR146" s="121" t="s">
        <v>84</v>
      </c>
      <c r="AT146" s="128" t="s">
        <v>75</v>
      </c>
      <c r="AU146" s="128" t="s">
        <v>76</v>
      </c>
      <c r="AY146" s="121" t="s">
        <v>159</v>
      </c>
      <c r="BK146" s="129">
        <f>SUM(BK147:BK155)</f>
        <v>0</v>
      </c>
    </row>
    <row r="147" spans="2:65" s="1" customFormat="1" ht="22.2" customHeight="1">
      <c r="B147" s="132"/>
      <c r="C147" s="133" t="s">
        <v>7</v>
      </c>
      <c r="D147" s="133" t="s">
        <v>161</v>
      </c>
      <c r="E147" s="134" t="s">
        <v>1892</v>
      </c>
      <c r="F147" s="135" t="s">
        <v>1893</v>
      </c>
      <c r="G147" s="136" t="s">
        <v>1648</v>
      </c>
      <c r="H147" s="137">
        <v>3</v>
      </c>
      <c r="I147" s="138"/>
      <c r="J147" s="139">
        <f t="shared" ref="J147:J155" si="20">ROUND(I147*H147,2)</f>
        <v>0</v>
      </c>
      <c r="K147" s="140"/>
      <c r="L147" s="31"/>
      <c r="M147" s="141" t="s">
        <v>1</v>
      </c>
      <c r="N147" s="142" t="s">
        <v>41</v>
      </c>
      <c r="P147" s="143">
        <f t="shared" ref="P147:P155" si="21">O147*H147</f>
        <v>0</v>
      </c>
      <c r="Q147" s="143">
        <v>0.15</v>
      </c>
      <c r="R147" s="143">
        <f t="shared" ref="R147:R155" si="22">Q147*H147</f>
        <v>0.44999999999999996</v>
      </c>
      <c r="S147" s="143">
        <v>0</v>
      </c>
      <c r="T147" s="144">
        <f t="shared" ref="T147:T155" si="23">S147*H147</f>
        <v>0</v>
      </c>
      <c r="AR147" s="145" t="s">
        <v>237</v>
      </c>
      <c r="AT147" s="145" t="s">
        <v>161</v>
      </c>
      <c r="AU147" s="145" t="s">
        <v>84</v>
      </c>
      <c r="AY147" s="16" t="s">
        <v>159</v>
      </c>
      <c r="BE147" s="146">
        <f t="shared" ref="BE147:BE155" si="24">IF(N147="základní",J147,0)</f>
        <v>0</v>
      </c>
      <c r="BF147" s="146">
        <f t="shared" ref="BF147:BF155" si="25">IF(N147="snížená",J147,0)</f>
        <v>0</v>
      </c>
      <c r="BG147" s="146">
        <f t="shared" ref="BG147:BG155" si="26">IF(N147="zákl. přenesená",J147,0)</f>
        <v>0</v>
      </c>
      <c r="BH147" s="146">
        <f t="shared" ref="BH147:BH155" si="27">IF(N147="sníž. přenesená",J147,0)</f>
        <v>0</v>
      </c>
      <c r="BI147" s="146">
        <f t="shared" ref="BI147:BI155" si="28">IF(N147="nulová",J147,0)</f>
        <v>0</v>
      </c>
      <c r="BJ147" s="16" t="s">
        <v>84</v>
      </c>
      <c r="BK147" s="146">
        <f t="shared" ref="BK147:BK155" si="29">ROUND(I147*H147,2)</f>
        <v>0</v>
      </c>
      <c r="BL147" s="16" t="s">
        <v>237</v>
      </c>
      <c r="BM147" s="145" t="s">
        <v>1894</v>
      </c>
    </row>
    <row r="148" spans="2:65" s="1" customFormat="1" ht="14.4" customHeight="1">
      <c r="B148" s="132"/>
      <c r="C148" s="133" t="s">
        <v>267</v>
      </c>
      <c r="D148" s="133" t="s">
        <v>161</v>
      </c>
      <c r="E148" s="134" t="s">
        <v>1895</v>
      </c>
      <c r="F148" s="135" t="s">
        <v>1896</v>
      </c>
      <c r="G148" s="136" t="s">
        <v>1648</v>
      </c>
      <c r="H148" s="137">
        <v>3</v>
      </c>
      <c r="I148" s="138"/>
      <c r="J148" s="139">
        <f t="shared" si="20"/>
        <v>0</v>
      </c>
      <c r="K148" s="140"/>
      <c r="L148" s="31"/>
      <c r="M148" s="141" t="s">
        <v>1</v>
      </c>
      <c r="N148" s="142" t="s">
        <v>41</v>
      </c>
      <c r="P148" s="143">
        <f t="shared" si="21"/>
        <v>0</v>
      </c>
      <c r="Q148" s="143">
        <v>0.12</v>
      </c>
      <c r="R148" s="143">
        <f t="shared" si="22"/>
        <v>0.36</v>
      </c>
      <c r="S148" s="143">
        <v>0</v>
      </c>
      <c r="T148" s="144">
        <f t="shared" si="23"/>
        <v>0</v>
      </c>
      <c r="AR148" s="145" t="s">
        <v>237</v>
      </c>
      <c r="AT148" s="145" t="s">
        <v>161</v>
      </c>
      <c r="AU148" s="145" t="s">
        <v>84</v>
      </c>
      <c r="AY148" s="16" t="s">
        <v>159</v>
      </c>
      <c r="BE148" s="146">
        <f t="shared" si="24"/>
        <v>0</v>
      </c>
      <c r="BF148" s="146">
        <f t="shared" si="25"/>
        <v>0</v>
      </c>
      <c r="BG148" s="146">
        <f t="shared" si="26"/>
        <v>0</v>
      </c>
      <c r="BH148" s="146">
        <f t="shared" si="27"/>
        <v>0</v>
      </c>
      <c r="BI148" s="146">
        <f t="shared" si="28"/>
        <v>0</v>
      </c>
      <c r="BJ148" s="16" t="s">
        <v>84</v>
      </c>
      <c r="BK148" s="146">
        <f t="shared" si="29"/>
        <v>0</v>
      </c>
      <c r="BL148" s="16" t="s">
        <v>237</v>
      </c>
      <c r="BM148" s="145" t="s">
        <v>1897</v>
      </c>
    </row>
    <row r="149" spans="2:65" s="1" customFormat="1" ht="14.4" customHeight="1">
      <c r="B149" s="132"/>
      <c r="C149" s="133" t="s">
        <v>272</v>
      </c>
      <c r="D149" s="133" t="s">
        <v>161</v>
      </c>
      <c r="E149" s="134" t="s">
        <v>1898</v>
      </c>
      <c r="F149" s="135" t="s">
        <v>1899</v>
      </c>
      <c r="G149" s="136" t="s">
        <v>1648</v>
      </c>
      <c r="H149" s="137">
        <v>6</v>
      </c>
      <c r="I149" s="138"/>
      <c r="J149" s="139">
        <f t="shared" si="20"/>
        <v>0</v>
      </c>
      <c r="K149" s="140"/>
      <c r="L149" s="31"/>
      <c r="M149" s="141" t="s">
        <v>1</v>
      </c>
      <c r="N149" s="142" t="s">
        <v>41</v>
      </c>
      <c r="P149" s="143">
        <f t="shared" si="21"/>
        <v>0</v>
      </c>
      <c r="Q149" s="143">
        <v>0.12</v>
      </c>
      <c r="R149" s="143">
        <f t="shared" si="22"/>
        <v>0.72</v>
      </c>
      <c r="S149" s="143">
        <v>0</v>
      </c>
      <c r="T149" s="144">
        <f t="shared" si="23"/>
        <v>0</v>
      </c>
      <c r="AR149" s="145" t="s">
        <v>237</v>
      </c>
      <c r="AT149" s="145" t="s">
        <v>161</v>
      </c>
      <c r="AU149" s="145" t="s">
        <v>84</v>
      </c>
      <c r="AY149" s="16" t="s">
        <v>159</v>
      </c>
      <c r="BE149" s="146">
        <f t="shared" si="24"/>
        <v>0</v>
      </c>
      <c r="BF149" s="146">
        <f t="shared" si="25"/>
        <v>0</v>
      </c>
      <c r="BG149" s="146">
        <f t="shared" si="26"/>
        <v>0</v>
      </c>
      <c r="BH149" s="146">
        <f t="shared" si="27"/>
        <v>0</v>
      </c>
      <c r="BI149" s="146">
        <f t="shared" si="28"/>
        <v>0</v>
      </c>
      <c r="BJ149" s="16" t="s">
        <v>84</v>
      </c>
      <c r="BK149" s="146">
        <f t="shared" si="29"/>
        <v>0</v>
      </c>
      <c r="BL149" s="16" t="s">
        <v>237</v>
      </c>
      <c r="BM149" s="145" t="s">
        <v>1900</v>
      </c>
    </row>
    <row r="150" spans="2:65" s="1" customFormat="1" ht="22.2" customHeight="1">
      <c r="B150" s="132"/>
      <c r="C150" s="133" t="s">
        <v>280</v>
      </c>
      <c r="D150" s="133" t="s">
        <v>161</v>
      </c>
      <c r="E150" s="134" t="s">
        <v>1901</v>
      </c>
      <c r="F150" s="135" t="s">
        <v>1902</v>
      </c>
      <c r="G150" s="136" t="s">
        <v>1648</v>
      </c>
      <c r="H150" s="137">
        <v>3</v>
      </c>
      <c r="I150" s="138"/>
      <c r="J150" s="139">
        <f t="shared" si="20"/>
        <v>0</v>
      </c>
      <c r="K150" s="140"/>
      <c r="L150" s="31"/>
      <c r="M150" s="141" t="s">
        <v>1</v>
      </c>
      <c r="N150" s="142" t="s">
        <v>41</v>
      </c>
      <c r="P150" s="143">
        <f t="shared" si="21"/>
        <v>0</v>
      </c>
      <c r="Q150" s="143">
        <v>0.1</v>
      </c>
      <c r="R150" s="143">
        <f t="shared" si="22"/>
        <v>0.30000000000000004</v>
      </c>
      <c r="S150" s="143">
        <v>0</v>
      </c>
      <c r="T150" s="144">
        <f t="shared" si="23"/>
        <v>0</v>
      </c>
      <c r="AR150" s="145" t="s">
        <v>237</v>
      </c>
      <c r="AT150" s="145" t="s">
        <v>161</v>
      </c>
      <c r="AU150" s="145" t="s">
        <v>84</v>
      </c>
      <c r="AY150" s="16" t="s">
        <v>159</v>
      </c>
      <c r="BE150" s="146">
        <f t="shared" si="24"/>
        <v>0</v>
      </c>
      <c r="BF150" s="146">
        <f t="shared" si="25"/>
        <v>0</v>
      </c>
      <c r="BG150" s="146">
        <f t="shared" si="26"/>
        <v>0</v>
      </c>
      <c r="BH150" s="146">
        <f t="shared" si="27"/>
        <v>0</v>
      </c>
      <c r="BI150" s="146">
        <f t="shared" si="28"/>
        <v>0</v>
      </c>
      <c r="BJ150" s="16" t="s">
        <v>84</v>
      </c>
      <c r="BK150" s="146">
        <f t="shared" si="29"/>
        <v>0</v>
      </c>
      <c r="BL150" s="16" t="s">
        <v>237</v>
      </c>
      <c r="BM150" s="145" t="s">
        <v>1903</v>
      </c>
    </row>
    <row r="151" spans="2:65" s="1" customFormat="1" ht="14.4" customHeight="1">
      <c r="B151" s="132"/>
      <c r="C151" s="133" t="s">
        <v>286</v>
      </c>
      <c r="D151" s="133" t="s">
        <v>161</v>
      </c>
      <c r="E151" s="134" t="s">
        <v>1904</v>
      </c>
      <c r="F151" s="135" t="s">
        <v>1905</v>
      </c>
      <c r="G151" s="136" t="s">
        <v>1816</v>
      </c>
      <c r="H151" s="137">
        <v>3</v>
      </c>
      <c r="I151" s="138"/>
      <c r="J151" s="139">
        <f t="shared" si="20"/>
        <v>0</v>
      </c>
      <c r="K151" s="140"/>
      <c r="L151" s="31"/>
      <c r="M151" s="141" t="s">
        <v>1</v>
      </c>
      <c r="N151" s="142" t="s">
        <v>41</v>
      </c>
      <c r="P151" s="143">
        <f t="shared" si="21"/>
        <v>0</v>
      </c>
      <c r="Q151" s="143">
        <v>0.02</v>
      </c>
      <c r="R151" s="143">
        <f t="shared" si="22"/>
        <v>0.06</v>
      </c>
      <c r="S151" s="143">
        <v>0</v>
      </c>
      <c r="T151" s="144">
        <f t="shared" si="23"/>
        <v>0</v>
      </c>
      <c r="AR151" s="145" t="s">
        <v>237</v>
      </c>
      <c r="AT151" s="145" t="s">
        <v>161</v>
      </c>
      <c r="AU151" s="145" t="s">
        <v>84</v>
      </c>
      <c r="AY151" s="16" t="s">
        <v>159</v>
      </c>
      <c r="BE151" s="146">
        <f t="shared" si="24"/>
        <v>0</v>
      </c>
      <c r="BF151" s="146">
        <f t="shared" si="25"/>
        <v>0</v>
      </c>
      <c r="BG151" s="146">
        <f t="shared" si="26"/>
        <v>0</v>
      </c>
      <c r="BH151" s="146">
        <f t="shared" si="27"/>
        <v>0</v>
      </c>
      <c r="BI151" s="146">
        <f t="shared" si="28"/>
        <v>0</v>
      </c>
      <c r="BJ151" s="16" t="s">
        <v>84</v>
      </c>
      <c r="BK151" s="146">
        <f t="shared" si="29"/>
        <v>0</v>
      </c>
      <c r="BL151" s="16" t="s">
        <v>237</v>
      </c>
      <c r="BM151" s="145" t="s">
        <v>1906</v>
      </c>
    </row>
    <row r="152" spans="2:65" s="1" customFormat="1" ht="14.4" customHeight="1">
      <c r="B152" s="132"/>
      <c r="C152" s="133" t="s">
        <v>291</v>
      </c>
      <c r="D152" s="133" t="s">
        <v>161</v>
      </c>
      <c r="E152" s="134" t="s">
        <v>1907</v>
      </c>
      <c r="F152" s="135" t="s">
        <v>1908</v>
      </c>
      <c r="G152" s="136" t="s">
        <v>390</v>
      </c>
      <c r="H152" s="137">
        <v>4</v>
      </c>
      <c r="I152" s="138"/>
      <c r="J152" s="139">
        <f t="shared" si="20"/>
        <v>0</v>
      </c>
      <c r="K152" s="140"/>
      <c r="L152" s="31"/>
      <c r="M152" s="141" t="s">
        <v>1</v>
      </c>
      <c r="N152" s="142" t="s">
        <v>41</v>
      </c>
      <c r="P152" s="143">
        <f t="shared" si="21"/>
        <v>0</v>
      </c>
      <c r="Q152" s="143">
        <v>6.5</v>
      </c>
      <c r="R152" s="143">
        <f t="shared" si="22"/>
        <v>26</v>
      </c>
      <c r="S152" s="143">
        <v>0</v>
      </c>
      <c r="T152" s="144">
        <f t="shared" si="23"/>
        <v>0</v>
      </c>
      <c r="AR152" s="145" t="s">
        <v>237</v>
      </c>
      <c r="AT152" s="145" t="s">
        <v>161</v>
      </c>
      <c r="AU152" s="145" t="s">
        <v>84</v>
      </c>
      <c r="AY152" s="16" t="s">
        <v>159</v>
      </c>
      <c r="BE152" s="146">
        <f t="shared" si="24"/>
        <v>0</v>
      </c>
      <c r="BF152" s="146">
        <f t="shared" si="25"/>
        <v>0</v>
      </c>
      <c r="BG152" s="146">
        <f t="shared" si="26"/>
        <v>0</v>
      </c>
      <c r="BH152" s="146">
        <f t="shared" si="27"/>
        <v>0</v>
      </c>
      <c r="BI152" s="146">
        <f t="shared" si="28"/>
        <v>0</v>
      </c>
      <c r="BJ152" s="16" t="s">
        <v>84</v>
      </c>
      <c r="BK152" s="146">
        <f t="shared" si="29"/>
        <v>0</v>
      </c>
      <c r="BL152" s="16" t="s">
        <v>237</v>
      </c>
      <c r="BM152" s="145" t="s">
        <v>1909</v>
      </c>
    </row>
    <row r="153" spans="2:65" s="1" customFormat="1" ht="14.4" customHeight="1">
      <c r="B153" s="132"/>
      <c r="C153" s="133" t="s">
        <v>298</v>
      </c>
      <c r="D153" s="133" t="s">
        <v>161</v>
      </c>
      <c r="E153" s="134" t="s">
        <v>1910</v>
      </c>
      <c r="F153" s="135" t="s">
        <v>1911</v>
      </c>
      <c r="G153" s="136" t="s">
        <v>390</v>
      </c>
      <c r="H153" s="137">
        <v>3</v>
      </c>
      <c r="I153" s="138"/>
      <c r="J153" s="139">
        <f t="shared" si="20"/>
        <v>0</v>
      </c>
      <c r="K153" s="140"/>
      <c r="L153" s="31"/>
      <c r="M153" s="141" t="s">
        <v>1</v>
      </c>
      <c r="N153" s="142" t="s">
        <v>41</v>
      </c>
      <c r="P153" s="143">
        <f t="shared" si="21"/>
        <v>0</v>
      </c>
      <c r="Q153" s="143">
        <v>0.2</v>
      </c>
      <c r="R153" s="143">
        <f t="shared" si="22"/>
        <v>0.60000000000000009</v>
      </c>
      <c r="S153" s="143">
        <v>0</v>
      </c>
      <c r="T153" s="144">
        <f t="shared" si="23"/>
        <v>0</v>
      </c>
      <c r="AR153" s="145" t="s">
        <v>237</v>
      </c>
      <c r="AT153" s="145" t="s">
        <v>161</v>
      </c>
      <c r="AU153" s="145" t="s">
        <v>84</v>
      </c>
      <c r="AY153" s="16" t="s">
        <v>159</v>
      </c>
      <c r="BE153" s="146">
        <f t="shared" si="24"/>
        <v>0</v>
      </c>
      <c r="BF153" s="146">
        <f t="shared" si="25"/>
        <v>0</v>
      </c>
      <c r="BG153" s="146">
        <f t="shared" si="26"/>
        <v>0</v>
      </c>
      <c r="BH153" s="146">
        <f t="shared" si="27"/>
        <v>0</v>
      </c>
      <c r="BI153" s="146">
        <f t="shared" si="28"/>
        <v>0</v>
      </c>
      <c r="BJ153" s="16" t="s">
        <v>84</v>
      </c>
      <c r="BK153" s="146">
        <f t="shared" si="29"/>
        <v>0</v>
      </c>
      <c r="BL153" s="16" t="s">
        <v>237</v>
      </c>
      <c r="BM153" s="145" t="s">
        <v>1912</v>
      </c>
    </row>
    <row r="154" spans="2:65" s="1" customFormat="1" ht="14.4" customHeight="1">
      <c r="B154" s="132"/>
      <c r="C154" s="133" t="s">
        <v>304</v>
      </c>
      <c r="D154" s="133" t="s">
        <v>161</v>
      </c>
      <c r="E154" s="134" t="s">
        <v>1913</v>
      </c>
      <c r="F154" s="135" t="s">
        <v>1914</v>
      </c>
      <c r="G154" s="136" t="s">
        <v>390</v>
      </c>
      <c r="H154" s="137">
        <v>2</v>
      </c>
      <c r="I154" s="138"/>
      <c r="J154" s="139">
        <f t="shared" si="20"/>
        <v>0</v>
      </c>
      <c r="K154" s="140"/>
      <c r="L154" s="31"/>
      <c r="M154" s="141" t="s">
        <v>1</v>
      </c>
      <c r="N154" s="142" t="s">
        <v>41</v>
      </c>
      <c r="P154" s="143">
        <f t="shared" si="21"/>
        <v>0</v>
      </c>
      <c r="Q154" s="143">
        <v>0.25</v>
      </c>
      <c r="R154" s="143">
        <f t="shared" si="22"/>
        <v>0.5</v>
      </c>
      <c r="S154" s="143">
        <v>0</v>
      </c>
      <c r="T154" s="144">
        <f t="shared" si="23"/>
        <v>0</v>
      </c>
      <c r="AR154" s="145" t="s">
        <v>237</v>
      </c>
      <c r="AT154" s="145" t="s">
        <v>161</v>
      </c>
      <c r="AU154" s="145" t="s">
        <v>84</v>
      </c>
      <c r="AY154" s="16" t="s">
        <v>159</v>
      </c>
      <c r="BE154" s="146">
        <f t="shared" si="24"/>
        <v>0</v>
      </c>
      <c r="BF154" s="146">
        <f t="shared" si="25"/>
        <v>0</v>
      </c>
      <c r="BG154" s="146">
        <f t="shared" si="26"/>
        <v>0</v>
      </c>
      <c r="BH154" s="146">
        <f t="shared" si="27"/>
        <v>0</v>
      </c>
      <c r="BI154" s="146">
        <f t="shared" si="28"/>
        <v>0</v>
      </c>
      <c r="BJ154" s="16" t="s">
        <v>84</v>
      </c>
      <c r="BK154" s="146">
        <f t="shared" si="29"/>
        <v>0</v>
      </c>
      <c r="BL154" s="16" t="s">
        <v>237</v>
      </c>
      <c r="BM154" s="145" t="s">
        <v>1915</v>
      </c>
    </row>
    <row r="155" spans="2:65" s="1" customFormat="1" ht="14.4" customHeight="1">
      <c r="B155" s="132"/>
      <c r="C155" s="133" t="s">
        <v>310</v>
      </c>
      <c r="D155" s="133" t="s">
        <v>161</v>
      </c>
      <c r="E155" s="134" t="s">
        <v>1916</v>
      </c>
      <c r="F155" s="135" t="s">
        <v>1917</v>
      </c>
      <c r="G155" s="136" t="s">
        <v>1816</v>
      </c>
      <c r="H155" s="137">
        <v>1</v>
      </c>
      <c r="I155" s="138"/>
      <c r="J155" s="139">
        <f t="shared" si="20"/>
        <v>0</v>
      </c>
      <c r="K155" s="140"/>
      <c r="L155" s="31"/>
      <c r="M155" s="141" t="s">
        <v>1</v>
      </c>
      <c r="N155" s="142" t="s">
        <v>41</v>
      </c>
      <c r="P155" s="143">
        <f t="shared" si="21"/>
        <v>0</v>
      </c>
      <c r="Q155" s="143">
        <v>1</v>
      </c>
      <c r="R155" s="143">
        <f t="shared" si="22"/>
        <v>1</v>
      </c>
      <c r="S155" s="143">
        <v>0</v>
      </c>
      <c r="T155" s="144">
        <f t="shared" si="23"/>
        <v>0</v>
      </c>
      <c r="AR155" s="145" t="s">
        <v>237</v>
      </c>
      <c r="AT155" s="145" t="s">
        <v>161</v>
      </c>
      <c r="AU155" s="145" t="s">
        <v>84</v>
      </c>
      <c r="AY155" s="16" t="s">
        <v>159</v>
      </c>
      <c r="BE155" s="146">
        <f t="shared" si="24"/>
        <v>0</v>
      </c>
      <c r="BF155" s="146">
        <f t="shared" si="25"/>
        <v>0</v>
      </c>
      <c r="BG155" s="146">
        <f t="shared" si="26"/>
        <v>0</v>
      </c>
      <c r="BH155" s="146">
        <f t="shared" si="27"/>
        <v>0</v>
      </c>
      <c r="BI155" s="146">
        <f t="shared" si="28"/>
        <v>0</v>
      </c>
      <c r="BJ155" s="16" t="s">
        <v>84</v>
      </c>
      <c r="BK155" s="146">
        <f t="shared" si="29"/>
        <v>0</v>
      </c>
      <c r="BL155" s="16" t="s">
        <v>237</v>
      </c>
      <c r="BM155" s="145" t="s">
        <v>1918</v>
      </c>
    </row>
    <row r="156" spans="2:65" s="11" customFormat="1" ht="25.95" customHeight="1">
      <c r="B156" s="120"/>
      <c r="D156" s="121" t="s">
        <v>75</v>
      </c>
      <c r="E156" s="122" t="s">
        <v>1919</v>
      </c>
      <c r="F156" s="122" t="s">
        <v>1920</v>
      </c>
      <c r="I156" s="123"/>
      <c r="J156" s="124">
        <f>BK156</f>
        <v>0</v>
      </c>
      <c r="L156" s="120"/>
      <c r="M156" s="125"/>
      <c r="P156" s="126">
        <f>P157</f>
        <v>0</v>
      </c>
      <c r="R156" s="126">
        <f>R157</f>
        <v>133.97999999999999</v>
      </c>
      <c r="T156" s="127">
        <f>T157</f>
        <v>0</v>
      </c>
      <c r="AR156" s="121" t="s">
        <v>84</v>
      </c>
      <c r="AT156" s="128" t="s">
        <v>75</v>
      </c>
      <c r="AU156" s="128" t="s">
        <v>76</v>
      </c>
      <c r="AY156" s="121" t="s">
        <v>159</v>
      </c>
      <c r="BK156" s="129">
        <f>BK157</f>
        <v>0</v>
      </c>
    </row>
    <row r="157" spans="2:65" s="1" customFormat="1" ht="22.2" customHeight="1">
      <c r="B157" s="132"/>
      <c r="C157" s="133" t="s">
        <v>315</v>
      </c>
      <c r="D157" s="133" t="s">
        <v>161</v>
      </c>
      <c r="E157" s="134" t="s">
        <v>1921</v>
      </c>
      <c r="F157" s="135" t="s">
        <v>1922</v>
      </c>
      <c r="G157" s="136" t="s">
        <v>390</v>
      </c>
      <c r="H157" s="137">
        <v>3</v>
      </c>
      <c r="I157" s="138"/>
      <c r="J157" s="139">
        <f>ROUND(I157*H157,2)</f>
        <v>0</v>
      </c>
      <c r="K157" s="140"/>
      <c r="L157" s="31"/>
      <c r="M157" s="141" t="s">
        <v>1</v>
      </c>
      <c r="N157" s="142" t="s">
        <v>41</v>
      </c>
      <c r="P157" s="143">
        <f>O157*H157</f>
        <v>0</v>
      </c>
      <c r="Q157" s="143">
        <v>44.66</v>
      </c>
      <c r="R157" s="143">
        <f>Q157*H157</f>
        <v>133.97999999999999</v>
      </c>
      <c r="S157" s="143">
        <v>0</v>
      </c>
      <c r="T157" s="144">
        <f>S157*H157</f>
        <v>0</v>
      </c>
      <c r="AR157" s="145" t="s">
        <v>237</v>
      </c>
      <c r="AT157" s="145" t="s">
        <v>161</v>
      </c>
      <c r="AU157" s="145" t="s">
        <v>84</v>
      </c>
      <c r="AY157" s="16" t="s">
        <v>159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6" t="s">
        <v>84</v>
      </c>
      <c r="BK157" s="146">
        <f>ROUND(I157*H157,2)</f>
        <v>0</v>
      </c>
      <c r="BL157" s="16" t="s">
        <v>237</v>
      </c>
      <c r="BM157" s="145" t="s">
        <v>1923</v>
      </c>
    </row>
    <row r="158" spans="2:65" s="11" customFormat="1" ht="25.95" customHeight="1">
      <c r="B158" s="120"/>
      <c r="D158" s="121" t="s">
        <v>75</v>
      </c>
      <c r="E158" s="122" t="s">
        <v>1924</v>
      </c>
      <c r="F158" s="122" t="s">
        <v>1925</v>
      </c>
      <c r="I158" s="123"/>
      <c r="J158" s="124">
        <f>BK158</f>
        <v>0</v>
      </c>
      <c r="L158" s="120"/>
      <c r="M158" s="125"/>
      <c r="P158" s="126">
        <f>SUM(P159:P161)</f>
        <v>0</v>
      </c>
      <c r="R158" s="126">
        <f>SUM(R159:R161)</f>
        <v>0</v>
      </c>
      <c r="T158" s="127">
        <f>SUM(T159:T161)</f>
        <v>0</v>
      </c>
      <c r="AR158" s="121" t="s">
        <v>84</v>
      </c>
      <c r="AT158" s="128" t="s">
        <v>75</v>
      </c>
      <c r="AU158" s="128" t="s">
        <v>76</v>
      </c>
      <c r="AY158" s="121" t="s">
        <v>159</v>
      </c>
      <c r="BK158" s="129">
        <f>SUM(BK159:BK161)</f>
        <v>0</v>
      </c>
    </row>
    <row r="159" spans="2:65" s="1" customFormat="1" ht="14.4" customHeight="1">
      <c r="B159" s="132"/>
      <c r="C159" s="133" t="s">
        <v>319</v>
      </c>
      <c r="D159" s="133" t="s">
        <v>161</v>
      </c>
      <c r="E159" s="134" t="s">
        <v>1926</v>
      </c>
      <c r="F159" s="135" t="s">
        <v>1927</v>
      </c>
      <c r="G159" s="136" t="s">
        <v>176</v>
      </c>
      <c r="H159" s="137">
        <v>17</v>
      </c>
      <c r="I159" s="138"/>
      <c r="J159" s="139">
        <f>ROUND(I159*H159,2)</f>
        <v>0</v>
      </c>
      <c r="K159" s="140"/>
      <c r="L159" s="31"/>
      <c r="M159" s="141" t="s">
        <v>1</v>
      </c>
      <c r="N159" s="142" t="s">
        <v>41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237</v>
      </c>
      <c r="AT159" s="145" t="s">
        <v>161</v>
      </c>
      <c r="AU159" s="145" t="s">
        <v>84</v>
      </c>
      <c r="AY159" s="16" t="s">
        <v>159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6" t="s">
        <v>84</v>
      </c>
      <c r="BK159" s="146">
        <f>ROUND(I159*H159,2)</f>
        <v>0</v>
      </c>
      <c r="BL159" s="16" t="s">
        <v>237</v>
      </c>
      <c r="BM159" s="145" t="s">
        <v>1928</v>
      </c>
    </row>
    <row r="160" spans="2:65" s="1" customFormat="1" ht="14.4" customHeight="1">
      <c r="B160" s="132"/>
      <c r="C160" s="133" t="s">
        <v>324</v>
      </c>
      <c r="D160" s="133" t="s">
        <v>161</v>
      </c>
      <c r="E160" s="134" t="s">
        <v>1929</v>
      </c>
      <c r="F160" s="135" t="s">
        <v>1930</v>
      </c>
      <c r="G160" s="136" t="s">
        <v>176</v>
      </c>
      <c r="H160" s="137">
        <v>2</v>
      </c>
      <c r="I160" s="138"/>
      <c r="J160" s="139">
        <f>ROUND(I160*H160,2)</f>
        <v>0</v>
      </c>
      <c r="K160" s="140"/>
      <c r="L160" s="31"/>
      <c r="M160" s="141" t="s">
        <v>1</v>
      </c>
      <c r="N160" s="142" t="s">
        <v>41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237</v>
      </c>
      <c r="AT160" s="145" t="s">
        <v>161</v>
      </c>
      <c r="AU160" s="145" t="s">
        <v>84</v>
      </c>
      <c r="AY160" s="16" t="s">
        <v>159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6" t="s">
        <v>84</v>
      </c>
      <c r="BK160" s="146">
        <f>ROUND(I160*H160,2)</f>
        <v>0</v>
      </c>
      <c r="BL160" s="16" t="s">
        <v>237</v>
      </c>
      <c r="BM160" s="145" t="s">
        <v>1931</v>
      </c>
    </row>
    <row r="161" spans="2:65" s="1" customFormat="1" ht="14.4" customHeight="1">
      <c r="B161" s="132"/>
      <c r="C161" s="133" t="s">
        <v>329</v>
      </c>
      <c r="D161" s="133" t="s">
        <v>161</v>
      </c>
      <c r="E161" s="134" t="s">
        <v>1932</v>
      </c>
      <c r="F161" s="135" t="s">
        <v>1933</v>
      </c>
      <c r="G161" s="136" t="s">
        <v>176</v>
      </c>
      <c r="H161" s="137">
        <v>125</v>
      </c>
      <c r="I161" s="138"/>
      <c r="J161" s="139">
        <f>ROUND(I161*H161,2)</f>
        <v>0</v>
      </c>
      <c r="K161" s="140"/>
      <c r="L161" s="31"/>
      <c r="M161" s="141" t="s">
        <v>1</v>
      </c>
      <c r="N161" s="142" t="s">
        <v>41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237</v>
      </c>
      <c r="AT161" s="145" t="s">
        <v>161</v>
      </c>
      <c r="AU161" s="145" t="s">
        <v>84</v>
      </c>
      <c r="AY161" s="16" t="s">
        <v>159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6" t="s">
        <v>84</v>
      </c>
      <c r="BK161" s="146">
        <f>ROUND(I161*H161,2)</f>
        <v>0</v>
      </c>
      <c r="BL161" s="16" t="s">
        <v>237</v>
      </c>
      <c r="BM161" s="145" t="s">
        <v>1934</v>
      </c>
    </row>
    <row r="162" spans="2:65" s="11" customFormat="1" ht="25.95" customHeight="1">
      <c r="B162" s="120"/>
      <c r="D162" s="121" t="s">
        <v>75</v>
      </c>
      <c r="E162" s="122" t="s">
        <v>1935</v>
      </c>
      <c r="F162" s="122" t="s">
        <v>1936</v>
      </c>
      <c r="I162" s="123"/>
      <c r="J162" s="124">
        <f>BK162</f>
        <v>0</v>
      </c>
      <c r="L162" s="120"/>
      <c r="M162" s="125"/>
      <c r="P162" s="126">
        <f>SUM(P163:P166)</f>
        <v>0</v>
      </c>
      <c r="R162" s="126">
        <f>SUM(R163:R166)</f>
        <v>41.400000000000006</v>
      </c>
      <c r="T162" s="127">
        <f>SUM(T163:T166)</f>
        <v>0</v>
      </c>
      <c r="AR162" s="121" t="s">
        <v>84</v>
      </c>
      <c r="AT162" s="128" t="s">
        <v>75</v>
      </c>
      <c r="AU162" s="128" t="s">
        <v>76</v>
      </c>
      <c r="AY162" s="121" t="s">
        <v>159</v>
      </c>
      <c r="BK162" s="129">
        <f>SUM(BK163:BK166)</f>
        <v>0</v>
      </c>
    </row>
    <row r="163" spans="2:65" s="1" customFormat="1" ht="34.799999999999997" customHeight="1">
      <c r="B163" s="132"/>
      <c r="C163" s="133" t="s">
        <v>334</v>
      </c>
      <c r="D163" s="133" t="s">
        <v>161</v>
      </c>
      <c r="E163" s="134" t="s">
        <v>1937</v>
      </c>
      <c r="F163" s="135" t="s">
        <v>1938</v>
      </c>
      <c r="G163" s="136" t="s">
        <v>176</v>
      </c>
      <c r="H163" s="137">
        <v>2</v>
      </c>
      <c r="I163" s="138"/>
      <c r="J163" s="139">
        <f>ROUND(I163*H163,2)</f>
        <v>0</v>
      </c>
      <c r="K163" s="140"/>
      <c r="L163" s="31"/>
      <c r="M163" s="141" t="s">
        <v>1</v>
      </c>
      <c r="N163" s="142" t="s">
        <v>41</v>
      </c>
      <c r="P163" s="143">
        <f>O163*H163</f>
        <v>0</v>
      </c>
      <c r="Q163" s="143">
        <v>0.25</v>
      </c>
      <c r="R163" s="143">
        <f>Q163*H163</f>
        <v>0.5</v>
      </c>
      <c r="S163" s="143">
        <v>0</v>
      </c>
      <c r="T163" s="144">
        <f>S163*H163</f>
        <v>0</v>
      </c>
      <c r="AR163" s="145" t="s">
        <v>237</v>
      </c>
      <c r="AT163" s="145" t="s">
        <v>161</v>
      </c>
      <c r="AU163" s="145" t="s">
        <v>84</v>
      </c>
      <c r="AY163" s="16" t="s">
        <v>159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6" t="s">
        <v>84</v>
      </c>
      <c r="BK163" s="146">
        <f>ROUND(I163*H163,2)</f>
        <v>0</v>
      </c>
      <c r="BL163" s="16" t="s">
        <v>237</v>
      </c>
      <c r="BM163" s="145" t="s">
        <v>1939</v>
      </c>
    </row>
    <row r="164" spans="2:65" s="1" customFormat="1" ht="34.799999999999997" customHeight="1">
      <c r="B164" s="132"/>
      <c r="C164" s="133" t="s">
        <v>338</v>
      </c>
      <c r="D164" s="133" t="s">
        <v>161</v>
      </c>
      <c r="E164" s="134" t="s">
        <v>1940</v>
      </c>
      <c r="F164" s="135" t="s">
        <v>1941</v>
      </c>
      <c r="G164" s="136" t="s">
        <v>176</v>
      </c>
      <c r="H164" s="137">
        <v>7</v>
      </c>
      <c r="I164" s="138"/>
      <c r="J164" s="139">
        <f>ROUND(I164*H164,2)</f>
        <v>0</v>
      </c>
      <c r="K164" s="140"/>
      <c r="L164" s="31"/>
      <c r="M164" s="141" t="s">
        <v>1</v>
      </c>
      <c r="N164" s="142" t="s">
        <v>41</v>
      </c>
      <c r="P164" s="143">
        <f>O164*H164</f>
        <v>0</v>
      </c>
      <c r="Q164" s="143">
        <v>0.28000000000000003</v>
      </c>
      <c r="R164" s="143">
        <f>Q164*H164</f>
        <v>1.9600000000000002</v>
      </c>
      <c r="S164" s="143">
        <v>0</v>
      </c>
      <c r="T164" s="144">
        <f>S164*H164</f>
        <v>0</v>
      </c>
      <c r="AR164" s="145" t="s">
        <v>237</v>
      </c>
      <c r="AT164" s="145" t="s">
        <v>161</v>
      </c>
      <c r="AU164" s="145" t="s">
        <v>84</v>
      </c>
      <c r="AY164" s="16" t="s">
        <v>159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6" t="s">
        <v>84</v>
      </c>
      <c r="BK164" s="146">
        <f>ROUND(I164*H164,2)</f>
        <v>0</v>
      </c>
      <c r="BL164" s="16" t="s">
        <v>237</v>
      </c>
      <c r="BM164" s="145" t="s">
        <v>1942</v>
      </c>
    </row>
    <row r="165" spans="2:65" s="1" customFormat="1" ht="34.799999999999997" customHeight="1">
      <c r="B165" s="132"/>
      <c r="C165" s="133" t="s">
        <v>343</v>
      </c>
      <c r="D165" s="133" t="s">
        <v>161</v>
      </c>
      <c r="E165" s="134" t="s">
        <v>1943</v>
      </c>
      <c r="F165" s="135" t="s">
        <v>1944</v>
      </c>
      <c r="G165" s="136" t="s">
        <v>176</v>
      </c>
      <c r="H165" s="137">
        <v>118</v>
      </c>
      <c r="I165" s="138"/>
      <c r="J165" s="139">
        <f>ROUND(I165*H165,2)</f>
        <v>0</v>
      </c>
      <c r="K165" s="140"/>
      <c r="L165" s="31"/>
      <c r="M165" s="141" t="s">
        <v>1</v>
      </c>
      <c r="N165" s="142" t="s">
        <v>41</v>
      </c>
      <c r="P165" s="143">
        <f>O165*H165</f>
        <v>0</v>
      </c>
      <c r="Q165" s="143">
        <v>0.33</v>
      </c>
      <c r="R165" s="143">
        <f>Q165*H165</f>
        <v>38.940000000000005</v>
      </c>
      <c r="S165" s="143">
        <v>0</v>
      </c>
      <c r="T165" s="144">
        <f>S165*H165</f>
        <v>0</v>
      </c>
      <c r="AR165" s="145" t="s">
        <v>237</v>
      </c>
      <c r="AT165" s="145" t="s">
        <v>161</v>
      </c>
      <c r="AU165" s="145" t="s">
        <v>84</v>
      </c>
      <c r="AY165" s="16" t="s">
        <v>159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6" t="s">
        <v>84</v>
      </c>
      <c r="BK165" s="146">
        <f>ROUND(I165*H165,2)</f>
        <v>0</v>
      </c>
      <c r="BL165" s="16" t="s">
        <v>237</v>
      </c>
      <c r="BM165" s="145" t="s">
        <v>1945</v>
      </c>
    </row>
    <row r="166" spans="2:65" s="1" customFormat="1" ht="14.4" customHeight="1">
      <c r="B166" s="132"/>
      <c r="C166" s="133" t="s">
        <v>348</v>
      </c>
      <c r="D166" s="133" t="s">
        <v>161</v>
      </c>
      <c r="E166" s="134" t="s">
        <v>1946</v>
      </c>
      <c r="F166" s="135" t="s">
        <v>1947</v>
      </c>
      <c r="G166" s="136" t="s">
        <v>176</v>
      </c>
      <c r="H166" s="137">
        <v>30</v>
      </c>
      <c r="I166" s="138"/>
      <c r="J166" s="139">
        <f>ROUND(I166*H166,2)</f>
        <v>0</v>
      </c>
      <c r="K166" s="140"/>
      <c r="L166" s="31"/>
      <c r="M166" s="141" t="s">
        <v>1</v>
      </c>
      <c r="N166" s="142" t="s">
        <v>41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237</v>
      </c>
      <c r="AT166" s="145" t="s">
        <v>161</v>
      </c>
      <c r="AU166" s="145" t="s">
        <v>84</v>
      </c>
      <c r="AY166" s="16" t="s">
        <v>159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6" t="s">
        <v>84</v>
      </c>
      <c r="BK166" s="146">
        <f>ROUND(I166*H166,2)</f>
        <v>0</v>
      </c>
      <c r="BL166" s="16" t="s">
        <v>237</v>
      </c>
      <c r="BM166" s="145" t="s">
        <v>1948</v>
      </c>
    </row>
    <row r="167" spans="2:65" s="11" customFormat="1" ht="25.95" customHeight="1">
      <c r="B167" s="120"/>
      <c r="D167" s="121" t="s">
        <v>75</v>
      </c>
      <c r="E167" s="122" t="s">
        <v>1949</v>
      </c>
      <c r="F167" s="122" t="s">
        <v>1950</v>
      </c>
      <c r="I167" s="123"/>
      <c r="J167" s="124">
        <f>BK167</f>
        <v>0</v>
      </c>
      <c r="L167" s="120"/>
      <c r="M167" s="125"/>
      <c r="P167" s="126">
        <f>SUM(P168:P173)</f>
        <v>0</v>
      </c>
      <c r="R167" s="126">
        <f>SUM(R168:R173)</f>
        <v>619.70000000000016</v>
      </c>
      <c r="T167" s="127">
        <f>SUM(T168:T173)</f>
        <v>0</v>
      </c>
      <c r="AR167" s="121" t="s">
        <v>84</v>
      </c>
      <c r="AT167" s="128" t="s">
        <v>75</v>
      </c>
      <c r="AU167" s="128" t="s">
        <v>76</v>
      </c>
      <c r="AY167" s="121" t="s">
        <v>159</v>
      </c>
      <c r="BK167" s="129">
        <f>SUM(BK168:BK173)</f>
        <v>0</v>
      </c>
    </row>
    <row r="168" spans="2:65" s="1" customFormat="1" ht="14.4" customHeight="1">
      <c r="B168" s="132"/>
      <c r="C168" s="133" t="s">
        <v>353</v>
      </c>
      <c r="D168" s="133" t="s">
        <v>161</v>
      </c>
      <c r="E168" s="134" t="s">
        <v>1951</v>
      </c>
      <c r="F168" s="135" t="s">
        <v>1952</v>
      </c>
      <c r="G168" s="136" t="s">
        <v>264</v>
      </c>
      <c r="H168" s="137">
        <v>100</v>
      </c>
      <c r="I168" s="138"/>
      <c r="J168" s="139">
        <f t="shared" ref="J168:J173" si="30">ROUND(I168*H168,2)</f>
        <v>0</v>
      </c>
      <c r="K168" s="140"/>
      <c r="L168" s="31"/>
      <c r="M168" s="141" t="s">
        <v>1</v>
      </c>
      <c r="N168" s="142" t="s">
        <v>41</v>
      </c>
      <c r="P168" s="143">
        <f t="shared" ref="P168:P173" si="31">O168*H168</f>
        <v>0</v>
      </c>
      <c r="Q168" s="143">
        <v>1</v>
      </c>
      <c r="R168" s="143">
        <f t="shared" ref="R168:R173" si="32">Q168*H168</f>
        <v>100</v>
      </c>
      <c r="S168" s="143">
        <v>0</v>
      </c>
      <c r="T168" s="144">
        <f t="shared" ref="T168:T173" si="33">S168*H168</f>
        <v>0</v>
      </c>
      <c r="AR168" s="145" t="s">
        <v>237</v>
      </c>
      <c r="AT168" s="145" t="s">
        <v>161</v>
      </c>
      <c r="AU168" s="145" t="s">
        <v>84</v>
      </c>
      <c r="AY168" s="16" t="s">
        <v>159</v>
      </c>
      <c r="BE168" s="146">
        <f t="shared" ref="BE168:BE173" si="34">IF(N168="základní",J168,0)</f>
        <v>0</v>
      </c>
      <c r="BF168" s="146">
        <f t="shared" ref="BF168:BF173" si="35">IF(N168="snížená",J168,0)</f>
        <v>0</v>
      </c>
      <c r="BG168" s="146">
        <f t="shared" ref="BG168:BG173" si="36">IF(N168="zákl. přenesená",J168,0)</f>
        <v>0</v>
      </c>
      <c r="BH168" s="146">
        <f t="shared" ref="BH168:BH173" si="37">IF(N168="sníž. přenesená",J168,0)</f>
        <v>0</v>
      </c>
      <c r="BI168" s="146">
        <f t="shared" ref="BI168:BI173" si="38">IF(N168="nulová",J168,0)</f>
        <v>0</v>
      </c>
      <c r="BJ168" s="16" t="s">
        <v>84</v>
      </c>
      <c r="BK168" s="146">
        <f t="shared" ref="BK168:BK173" si="39">ROUND(I168*H168,2)</f>
        <v>0</v>
      </c>
      <c r="BL168" s="16" t="s">
        <v>237</v>
      </c>
      <c r="BM168" s="145" t="s">
        <v>1953</v>
      </c>
    </row>
    <row r="169" spans="2:65" s="1" customFormat="1" ht="14.4" customHeight="1">
      <c r="B169" s="132"/>
      <c r="C169" s="133" t="s">
        <v>357</v>
      </c>
      <c r="D169" s="133" t="s">
        <v>161</v>
      </c>
      <c r="E169" s="134" t="s">
        <v>1954</v>
      </c>
      <c r="F169" s="135" t="s">
        <v>1955</v>
      </c>
      <c r="G169" s="136" t="s">
        <v>264</v>
      </c>
      <c r="H169" s="137">
        <v>100</v>
      </c>
      <c r="I169" s="138"/>
      <c r="J169" s="139">
        <f t="shared" si="30"/>
        <v>0</v>
      </c>
      <c r="K169" s="140"/>
      <c r="L169" s="31"/>
      <c r="M169" s="141" t="s">
        <v>1</v>
      </c>
      <c r="N169" s="142" t="s">
        <v>41</v>
      </c>
      <c r="P169" s="143">
        <f t="shared" si="31"/>
        <v>0</v>
      </c>
      <c r="Q169" s="143">
        <v>0.1</v>
      </c>
      <c r="R169" s="143">
        <f t="shared" si="32"/>
        <v>10</v>
      </c>
      <c r="S169" s="143">
        <v>0</v>
      </c>
      <c r="T169" s="144">
        <f t="shared" si="33"/>
        <v>0</v>
      </c>
      <c r="AR169" s="145" t="s">
        <v>237</v>
      </c>
      <c r="AT169" s="145" t="s">
        <v>161</v>
      </c>
      <c r="AU169" s="145" t="s">
        <v>84</v>
      </c>
      <c r="AY169" s="16" t="s">
        <v>159</v>
      </c>
      <c r="BE169" s="146">
        <f t="shared" si="34"/>
        <v>0</v>
      </c>
      <c r="BF169" s="146">
        <f t="shared" si="35"/>
        <v>0</v>
      </c>
      <c r="BG169" s="146">
        <f t="shared" si="36"/>
        <v>0</v>
      </c>
      <c r="BH169" s="146">
        <f t="shared" si="37"/>
        <v>0</v>
      </c>
      <c r="BI169" s="146">
        <f t="shared" si="38"/>
        <v>0</v>
      </c>
      <c r="BJ169" s="16" t="s">
        <v>84</v>
      </c>
      <c r="BK169" s="146">
        <f t="shared" si="39"/>
        <v>0</v>
      </c>
      <c r="BL169" s="16" t="s">
        <v>237</v>
      </c>
      <c r="BM169" s="145" t="s">
        <v>1956</v>
      </c>
    </row>
    <row r="170" spans="2:65" s="1" customFormat="1" ht="14.4" customHeight="1">
      <c r="B170" s="132"/>
      <c r="C170" s="133" t="s">
        <v>363</v>
      </c>
      <c r="D170" s="133" t="s">
        <v>161</v>
      </c>
      <c r="E170" s="134" t="s">
        <v>1957</v>
      </c>
      <c r="F170" s="135" t="s">
        <v>1958</v>
      </c>
      <c r="G170" s="136" t="s">
        <v>264</v>
      </c>
      <c r="H170" s="137">
        <v>5094</v>
      </c>
      <c r="I170" s="138"/>
      <c r="J170" s="139">
        <f t="shared" si="30"/>
        <v>0</v>
      </c>
      <c r="K170" s="140"/>
      <c r="L170" s="31"/>
      <c r="M170" s="141" t="s">
        <v>1</v>
      </c>
      <c r="N170" s="142" t="s">
        <v>41</v>
      </c>
      <c r="P170" s="143">
        <f t="shared" si="31"/>
        <v>0</v>
      </c>
      <c r="Q170" s="143">
        <v>0.1</v>
      </c>
      <c r="R170" s="143">
        <f t="shared" si="32"/>
        <v>509.40000000000003</v>
      </c>
      <c r="S170" s="143">
        <v>0</v>
      </c>
      <c r="T170" s="144">
        <f t="shared" si="33"/>
        <v>0</v>
      </c>
      <c r="AR170" s="145" t="s">
        <v>237</v>
      </c>
      <c r="AT170" s="145" t="s">
        <v>161</v>
      </c>
      <c r="AU170" s="145" t="s">
        <v>84</v>
      </c>
      <c r="AY170" s="16" t="s">
        <v>159</v>
      </c>
      <c r="BE170" s="146">
        <f t="shared" si="34"/>
        <v>0</v>
      </c>
      <c r="BF170" s="146">
        <f t="shared" si="35"/>
        <v>0</v>
      </c>
      <c r="BG170" s="146">
        <f t="shared" si="36"/>
        <v>0</v>
      </c>
      <c r="BH170" s="146">
        <f t="shared" si="37"/>
        <v>0</v>
      </c>
      <c r="BI170" s="146">
        <f t="shared" si="38"/>
        <v>0</v>
      </c>
      <c r="BJ170" s="16" t="s">
        <v>84</v>
      </c>
      <c r="BK170" s="146">
        <f t="shared" si="39"/>
        <v>0</v>
      </c>
      <c r="BL170" s="16" t="s">
        <v>237</v>
      </c>
      <c r="BM170" s="145" t="s">
        <v>1959</v>
      </c>
    </row>
    <row r="171" spans="2:65" s="1" customFormat="1" ht="14.4" customHeight="1">
      <c r="B171" s="132"/>
      <c r="C171" s="133" t="s">
        <v>369</v>
      </c>
      <c r="D171" s="133" t="s">
        <v>161</v>
      </c>
      <c r="E171" s="134" t="s">
        <v>1960</v>
      </c>
      <c r="F171" s="135" t="s">
        <v>1961</v>
      </c>
      <c r="G171" s="136" t="s">
        <v>289</v>
      </c>
      <c r="H171" s="137">
        <v>1</v>
      </c>
      <c r="I171" s="138"/>
      <c r="J171" s="139">
        <f t="shared" si="30"/>
        <v>0</v>
      </c>
      <c r="K171" s="140"/>
      <c r="L171" s="31"/>
      <c r="M171" s="141" t="s">
        <v>1</v>
      </c>
      <c r="N171" s="142" t="s">
        <v>41</v>
      </c>
      <c r="P171" s="143">
        <f t="shared" si="31"/>
        <v>0</v>
      </c>
      <c r="Q171" s="143">
        <v>0.1</v>
      </c>
      <c r="R171" s="143">
        <f t="shared" si="32"/>
        <v>0.1</v>
      </c>
      <c r="S171" s="143">
        <v>0</v>
      </c>
      <c r="T171" s="144">
        <f t="shared" si="33"/>
        <v>0</v>
      </c>
      <c r="AR171" s="145" t="s">
        <v>237</v>
      </c>
      <c r="AT171" s="145" t="s">
        <v>161</v>
      </c>
      <c r="AU171" s="145" t="s">
        <v>84</v>
      </c>
      <c r="AY171" s="16" t="s">
        <v>159</v>
      </c>
      <c r="BE171" s="146">
        <f t="shared" si="34"/>
        <v>0</v>
      </c>
      <c r="BF171" s="146">
        <f t="shared" si="35"/>
        <v>0</v>
      </c>
      <c r="BG171" s="146">
        <f t="shared" si="36"/>
        <v>0</v>
      </c>
      <c r="BH171" s="146">
        <f t="shared" si="37"/>
        <v>0</v>
      </c>
      <c r="BI171" s="146">
        <f t="shared" si="38"/>
        <v>0</v>
      </c>
      <c r="BJ171" s="16" t="s">
        <v>84</v>
      </c>
      <c r="BK171" s="146">
        <f t="shared" si="39"/>
        <v>0</v>
      </c>
      <c r="BL171" s="16" t="s">
        <v>237</v>
      </c>
      <c r="BM171" s="145" t="s">
        <v>1962</v>
      </c>
    </row>
    <row r="172" spans="2:65" s="1" customFormat="1" ht="14.4" customHeight="1">
      <c r="B172" s="132"/>
      <c r="C172" s="133" t="s">
        <v>374</v>
      </c>
      <c r="D172" s="133" t="s">
        <v>161</v>
      </c>
      <c r="E172" s="134" t="s">
        <v>1963</v>
      </c>
      <c r="F172" s="135" t="s">
        <v>1964</v>
      </c>
      <c r="G172" s="136" t="s">
        <v>289</v>
      </c>
      <c r="H172" s="137">
        <v>1</v>
      </c>
      <c r="I172" s="138"/>
      <c r="J172" s="139">
        <f t="shared" si="30"/>
        <v>0</v>
      </c>
      <c r="K172" s="140"/>
      <c r="L172" s="31"/>
      <c r="M172" s="141" t="s">
        <v>1</v>
      </c>
      <c r="N172" s="142" t="s">
        <v>41</v>
      </c>
      <c r="P172" s="143">
        <f t="shared" si="31"/>
        <v>0</v>
      </c>
      <c r="Q172" s="143">
        <v>0.1</v>
      </c>
      <c r="R172" s="143">
        <f t="shared" si="32"/>
        <v>0.1</v>
      </c>
      <c r="S172" s="143">
        <v>0</v>
      </c>
      <c r="T172" s="144">
        <f t="shared" si="33"/>
        <v>0</v>
      </c>
      <c r="AR172" s="145" t="s">
        <v>237</v>
      </c>
      <c r="AT172" s="145" t="s">
        <v>161</v>
      </c>
      <c r="AU172" s="145" t="s">
        <v>84</v>
      </c>
      <c r="AY172" s="16" t="s">
        <v>159</v>
      </c>
      <c r="BE172" s="146">
        <f t="shared" si="34"/>
        <v>0</v>
      </c>
      <c r="BF172" s="146">
        <f t="shared" si="35"/>
        <v>0</v>
      </c>
      <c r="BG172" s="146">
        <f t="shared" si="36"/>
        <v>0</v>
      </c>
      <c r="BH172" s="146">
        <f t="shared" si="37"/>
        <v>0</v>
      </c>
      <c r="BI172" s="146">
        <f t="shared" si="38"/>
        <v>0</v>
      </c>
      <c r="BJ172" s="16" t="s">
        <v>84</v>
      </c>
      <c r="BK172" s="146">
        <f t="shared" si="39"/>
        <v>0</v>
      </c>
      <c r="BL172" s="16" t="s">
        <v>237</v>
      </c>
      <c r="BM172" s="145" t="s">
        <v>1965</v>
      </c>
    </row>
    <row r="173" spans="2:65" s="1" customFormat="1" ht="14.4" customHeight="1">
      <c r="B173" s="132"/>
      <c r="C173" s="133" t="s">
        <v>381</v>
      </c>
      <c r="D173" s="133" t="s">
        <v>161</v>
      </c>
      <c r="E173" s="134" t="s">
        <v>1966</v>
      </c>
      <c r="F173" s="135" t="s">
        <v>1967</v>
      </c>
      <c r="G173" s="136" t="s">
        <v>289</v>
      </c>
      <c r="H173" s="137">
        <v>1</v>
      </c>
      <c r="I173" s="138"/>
      <c r="J173" s="139">
        <f t="shared" si="30"/>
        <v>0</v>
      </c>
      <c r="K173" s="140"/>
      <c r="L173" s="31"/>
      <c r="M173" s="180" t="s">
        <v>1</v>
      </c>
      <c r="N173" s="181" t="s">
        <v>41</v>
      </c>
      <c r="O173" s="182"/>
      <c r="P173" s="183">
        <f t="shared" si="31"/>
        <v>0</v>
      </c>
      <c r="Q173" s="183">
        <v>0.1</v>
      </c>
      <c r="R173" s="183">
        <f t="shared" si="32"/>
        <v>0.1</v>
      </c>
      <c r="S173" s="183">
        <v>0</v>
      </c>
      <c r="T173" s="184">
        <f t="shared" si="33"/>
        <v>0</v>
      </c>
      <c r="AR173" s="145" t="s">
        <v>237</v>
      </c>
      <c r="AT173" s="145" t="s">
        <v>161</v>
      </c>
      <c r="AU173" s="145" t="s">
        <v>84</v>
      </c>
      <c r="AY173" s="16" t="s">
        <v>159</v>
      </c>
      <c r="BE173" s="146">
        <f t="shared" si="34"/>
        <v>0</v>
      </c>
      <c r="BF173" s="146">
        <f t="shared" si="35"/>
        <v>0</v>
      </c>
      <c r="BG173" s="146">
        <f t="shared" si="36"/>
        <v>0</v>
      </c>
      <c r="BH173" s="146">
        <f t="shared" si="37"/>
        <v>0</v>
      </c>
      <c r="BI173" s="146">
        <f t="shared" si="38"/>
        <v>0</v>
      </c>
      <c r="BJ173" s="16" t="s">
        <v>84</v>
      </c>
      <c r="BK173" s="146">
        <f t="shared" si="39"/>
        <v>0</v>
      </c>
      <c r="BL173" s="16" t="s">
        <v>237</v>
      </c>
      <c r="BM173" s="145" t="s">
        <v>1968</v>
      </c>
    </row>
    <row r="174" spans="2:65" s="1" customFormat="1" ht="6.9" customHeight="1"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31"/>
    </row>
  </sheetData>
  <autoFilter ref="C122:K173" xr:uid="{00000000-0009-0000-0000-000003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33"/>
  <sheetViews>
    <sheetView showGridLines="0" topLeftCell="A190" workbookViewId="0">
      <selection activeCell="F200" sqref="F200"/>
    </sheetView>
  </sheetViews>
  <sheetFormatPr defaultRowHeight="14.4"/>
  <cols>
    <col min="1" max="1" width="8.85546875" customWidth="1"/>
    <col min="2" max="2" width="1.140625" customWidth="1"/>
    <col min="3" max="3" width="4.42578125" customWidth="1"/>
    <col min="4" max="4" width="4.5703125" customWidth="1"/>
    <col min="5" max="5" width="18.28515625" customWidth="1"/>
    <col min="6" max="6" width="108" customWidth="1"/>
    <col min="7" max="7" width="8" customWidth="1"/>
    <col min="8" max="8" width="15" customWidth="1"/>
    <col min="9" max="9" width="16.85546875" customWidth="1"/>
    <col min="10" max="10" width="23.85546875" customWidth="1"/>
    <col min="11" max="11" width="23.85546875" hidden="1" customWidth="1"/>
    <col min="12" max="12" width="10" customWidth="1"/>
    <col min="13" max="13" width="11.5703125" hidden="1" customWidth="1"/>
    <col min="14" max="14" width="9.140625" hidden="1"/>
    <col min="15" max="20" width="15.140625" hidden="1" customWidth="1"/>
    <col min="21" max="21" width="17.42578125" hidden="1" customWidth="1"/>
    <col min="22" max="22" width="13.140625" customWidth="1"/>
    <col min="23" max="23" width="17.42578125" customWidth="1"/>
    <col min="24" max="24" width="13.140625" customWidth="1"/>
    <col min="25" max="25" width="16" customWidth="1"/>
    <col min="26" max="26" width="11.7109375" customWidth="1"/>
    <col min="27" max="27" width="16" customWidth="1"/>
    <col min="28" max="28" width="17.42578125" customWidth="1"/>
    <col min="29" max="29" width="11.7109375" customWidth="1"/>
    <col min="30" max="30" width="16" customWidth="1"/>
    <col min="31" max="31" width="17.42578125" customWidth="1"/>
    <col min="44" max="65" width="9.140625" hidden="1"/>
  </cols>
  <sheetData>
    <row r="2" spans="2:46" ht="36.9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95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" customHeight="1">
      <c r="B4" s="19"/>
      <c r="D4" s="20" t="s">
        <v>108</v>
      </c>
      <c r="L4" s="19"/>
      <c r="M4" s="87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24" t="str">
        <f>'Rekapitulace stavby'!K6</f>
        <v>ZŠ Husova I.-II. stupeň a spojovací chodba, Chodov</v>
      </c>
      <c r="F7" s="225"/>
      <c r="G7" s="225"/>
      <c r="H7" s="225"/>
      <c r="L7" s="19"/>
    </row>
    <row r="8" spans="2:46" s="1" customFormat="1" ht="12" customHeight="1">
      <c r="B8" s="31"/>
      <c r="D8" s="26" t="s">
        <v>109</v>
      </c>
      <c r="L8" s="31"/>
    </row>
    <row r="9" spans="2:46" s="1" customFormat="1" ht="15.6" customHeight="1">
      <c r="B9" s="31"/>
      <c r="E9" s="185" t="s">
        <v>1969</v>
      </c>
      <c r="F9" s="226"/>
      <c r="G9" s="226"/>
      <c r="H9" s="226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5. 3. 2024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7" t="str">
        <f>'Rekapitulace stavby'!E14</f>
        <v>Vyplň údaj</v>
      </c>
      <c r="F18" s="207"/>
      <c r="G18" s="207"/>
      <c r="H18" s="207"/>
      <c r="I18" s="26" t="s">
        <v>27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4.4" customHeight="1">
      <c r="B27" s="88"/>
      <c r="E27" s="212" t="s">
        <v>1</v>
      </c>
      <c r="F27" s="212"/>
      <c r="G27" s="212"/>
      <c r="H27" s="212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36</v>
      </c>
      <c r="J30" s="65">
        <f>ROUND(J120,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" customHeight="1">
      <c r="B33" s="31"/>
      <c r="D33" s="54" t="s">
        <v>40</v>
      </c>
      <c r="E33" s="26" t="s">
        <v>41</v>
      </c>
      <c r="F33" s="90">
        <f>ROUND((SUM(BE120:BE232)),  2)</f>
        <v>0</v>
      </c>
      <c r="I33" s="91">
        <v>0.21</v>
      </c>
      <c r="J33" s="90">
        <f>ROUND(((SUM(BE120:BE232))*I33),  2)</f>
        <v>0</v>
      </c>
      <c r="L33" s="31"/>
    </row>
    <row r="34" spans="2:12" s="1" customFormat="1" ht="14.4" customHeight="1">
      <c r="B34" s="31"/>
      <c r="E34" s="26" t="s">
        <v>42</v>
      </c>
      <c r="F34" s="90">
        <f>ROUND((SUM(BF120:BF232)),  2)</f>
        <v>0</v>
      </c>
      <c r="I34" s="91">
        <v>0.12</v>
      </c>
      <c r="J34" s="90">
        <f>ROUND(((SUM(BF120:BF232))*I34),  2)</f>
        <v>0</v>
      </c>
      <c r="L34" s="31"/>
    </row>
    <row r="35" spans="2:12" s="1" customFormat="1" ht="14.4" hidden="1" customHeight="1">
      <c r="B35" s="31"/>
      <c r="E35" s="26" t="s">
        <v>43</v>
      </c>
      <c r="F35" s="90">
        <f>ROUND((SUM(BG120:BG232)),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44</v>
      </c>
      <c r="F36" s="90">
        <f>ROUND((SUM(BH120:BH232)),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45</v>
      </c>
      <c r="F37" s="90">
        <f>ROUND((SUM(BI120:BI232)),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6"/>
      <c r="F39" s="56"/>
      <c r="G39" s="94" t="s">
        <v>47</v>
      </c>
      <c r="H39" s="95" t="s">
        <v>48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51</v>
      </c>
      <c r="E61" s="33"/>
      <c r="F61" s="98" t="s">
        <v>52</v>
      </c>
      <c r="G61" s="42" t="s">
        <v>51</v>
      </c>
      <c r="H61" s="33"/>
      <c r="I61" s="33"/>
      <c r="J61" s="99" t="s">
        <v>52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51</v>
      </c>
      <c r="E76" s="33"/>
      <c r="F76" s="98" t="s">
        <v>52</v>
      </c>
      <c r="G76" s="42" t="s">
        <v>51</v>
      </c>
      <c r="H76" s="33"/>
      <c r="I76" s="33"/>
      <c r="J76" s="99" t="s">
        <v>52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111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4.4" customHeight="1">
      <c r="B85" s="31"/>
      <c r="E85" s="224" t="str">
        <f>E7</f>
        <v>ZŠ Husova I.-II. stupeň a spojovací chodba, Chodov</v>
      </c>
      <c r="F85" s="225"/>
      <c r="G85" s="225"/>
      <c r="H85" s="225"/>
      <c r="L85" s="31"/>
    </row>
    <row r="86" spans="2:47" s="1" customFormat="1" ht="12" customHeight="1">
      <c r="B86" s="31"/>
      <c r="C86" s="26" t="s">
        <v>109</v>
      </c>
      <c r="L86" s="31"/>
    </row>
    <row r="87" spans="2:47" s="1" customFormat="1" ht="15.6" customHeight="1">
      <c r="B87" s="31"/>
      <c r="E87" s="185" t="str">
        <f>E9</f>
        <v>004.1 - Elektroinstalace -1.pp</v>
      </c>
      <c r="F87" s="226"/>
      <c r="G87" s="226"/>
      <c r="H87" s="226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5. 3. 2024</v>
      </c>
      <c r="L89" s="31"/>
    </row>
    <row r="90" spans="2:47" s="1" customFormat="1" ht="6.9" customHeight="1">
      <c r="B90" s="31"/>
      <c r="L90" s="31"/>
    </row>
    <row r="91" spans="2:47" s="1" customFormat="1" ht="26.4" customHeight="1">
      <c r="B91" s="31"/>
      <c r="C91" s="26" t="s">
        <v>24</v>
      </c>
      <c r="F91" s="24" t="str">
        <f>E15</f>
        <v>Město Chodov</v>
      </c>
      <c r="I91" s="26" t="s">
        <v>30</v>
      </c>
      <c r="J91" s="29" t="str">
        <f>E21</f>
        <v>P.Dindák, Staré Sedlo</v>
      </c>
      <c r="L91" s="31"/>
    </row>
    <row r="92" spans="2:47" s="1" customFormat="1" ht="15.6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Šimková Dita, K.Vary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112</v>
      </c>
      <c r="D94" s="92"/>
      <c r="E94" s="92"/>
      <c r="F94" s="92"/>
      <c r="G94" s="92"/>
      <c r="H94" s="92"/>
      <c r="I94" s="92"/>
      <c r="J94" s="101" t="s">
        <v>113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2" t="s">
        <v>114</v>
      </c>
      <c r="J96" s="65">
        <f>J120</f>
        <v>0</v>
      </c>
      <c r="L96" s="31"/>
      <c r="AU96" s="16" t="s">
        <v>115</v>
      </c>
    </row>
    <row r="97" spans="2:12" s="8" customFormat="1" ht="24.9" customHeight="1">
      <c r="B97" s="103"/>
      <c r="D97" s="104" t="s">
        <v>127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9" customFormat="1" ht="19.95" customHeight="1">
      <c r="B98" s="107"/>
      <c r="D98" s="108" t="s">
        <v>1970</v>
      </c>
      <c r="E98" s="109"/>
      <c r="F98" s="109"/>
      <c r="G98" s="109"/>
      <c r="H98" s="109"/>
      <c r="I98" s="109"/>
      <c r="J98" s="110">
        <f>J122</f>
        <v>0</v>
      </c>
      <c r="L98" s="107"/>
    </row>
    <row r="99" spans="2:12" s="9" customFormat="1" ht="19.95" customHeight="1">
      <c r="B99" s="107"/>
      <c r="D99" s="108" t="s">
        <v>1971</v>
      </c>
      <c r="E99" s="109"/>
      <c r="F99" s="109"/>
      <c r="G99" s="109"/>
      <c r="H99" s="109"/>
      <c r="I99" s="109"/>
      <c r="J99" s="110">
        <f>J202</f>
        <v>0</v>
      </c>
      <c r="L99" s="107"/>
    </row>
    <row r="100" spans="2:12" s="8" customFormat="1" ht="24.9" customHeight="1">
      <c r="B100" s="103"/>
      <c r="D100" s="104" t="s">
        <v>1972</v>
      </c>
      <c r="E100" s="105"/>
      <c r="F100" s="105"/>
      <c r="G100" s="105"/>
      <c r="H100" s="105"/>
      <c r="I100" s="105"/>
      <c r="J100" s="106">
        <f>J230</f>
        <v>0</v>
      </c>
      <c r="L100" s="103"/>
    </row>
    <row r="101" spans="2:12" s="1" customFormat="1" ht="21.75" customHeight="1">
      <c r="B101" s="31"/>
      <c r="L101" s="31"/>
    </row>
    <row r="102" spans="2:12" s="1" customFormat="1" ht="6.9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" customHeight="1">
      <c r="B107" s="31"/>
      <c r="C107" s="20" t="s">
        <v>144</v>
      </c>
      <c r="L107" s="31"/>
    </row>
    <row r="108" spans="2:12" s="1" customFormat="1" ht="6.9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14.4" customHeight="1">
      <c r="B110" s="31"/>
      <c r="E110" s="224" t="str">
        <f>E7</f>
        <v>ZŠ Husova I.-II. stupeň a spojovací chodba, Chodov</v>
      </c>
      <c r="F110" s="225"/>
      <c r="G110" s="225"/>
      <c r="H110" s="225"/>
      <c r="L110" s="31"/>
    </row>
    <row r="111" spans="2:12" s="1" customFormat="1" ht="12" customHeight="1">
      <c r="B111" s="31"/>
      <c r="C111" s="26" t="s">
        <v>109</v>
      </c>
      <c r="L111" s="31"/>
    </row>
    <row r="112" spans="2:12" s="1" customFormat="1" ht="15.6" customHeight="1">
      <c r="B112" s="31"/>
      <c r="E112" s="185" t="str">
        <f>E9</f>
        <v>004.1 - Elektroinstalace -1.pp</v>
      </c>
      <c r="F112" s="226"/>
      <c r="G112" s="226"/>
      <c r="H112" s="226"/>
      <c r="L112" s="31"/>
    </row>
    <row r="113" spans="2:65" s="1" customFormat="1" ht="6.9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 xml:space="preserve"> </v>
      </c>
      <c r="I114" s="26" t="s">
        <v>22</v>
      </c>
      <c r="J114" s="51" t="str">
        <f>IF(J12="","",J12)</f>
        <v>5. 3. 2024</v>
      </c>
      <c r="L114" s="31"/>
    </row>
    <row r="115" spans="2:65" s="1" customFormat="1" ht="6.9" customHeight="1">
      <c r="B115" s="31"/>
      <c r="L115" s="31"/>
    </row>
    <row r="116" spans="2:65" s="1" customFormat="1" ht="26.4" customHeight="1">
      <c r="B116" s="31"/>
      <c r="C116" s="26" t="s">
        <v>24</v>
      </c>
      <c r="F116" s="24" t="str">
        <f>E15</f>
        <v>Město Chodov</v>
      </c>
      <c r="I116" s="26" t="s">
        <v>30</v>
      </c>
      <c r="J116" s="29" t="str">
        <f>E21</f>
        <v>P.Dindák, Staré Sedlo</v>
      </c>
      <c r="L116" s="31"/>
    </row>
    <row r="117" spans="2:65" s="1" customFormat="1" ht="15.6" customHeight="1">
      <c r="B117" s="31"/>
      <c r="C117" s="26" t="s">
        <v>28</v>
      </c>
      <c r="F117" s="24" t="str">
        <f>IF(E18="","",E18)</f>
        <v>Vyplň údaj</v>
      </c>
      <c r="I117" s="26" t="s">
        <v>33</v>
      </c>
      <c r="J117" s="29" t="str">
        <f>E24</f>
        <v>Šimková Dita, K.Vary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1"/>
      <c r="C119" s="112" t="s">
        <v>145</v>
      </c>
      <c r="D119" s="113" t="s">
        <v>61</v>
      </c>
      <c r="E119" s="113" t="s">
        <v>57</v>
      </c>
      <c r="F119" s="113" t="s">
        <v>58</v>
      </c>
      <c r="G119" s="113" t="s">
        <v>146</v>
      </c>
      <c r="H119" s="113" t="s">
        <v>147</v>
      </c>
      <c r="I119" s="113" t="s">
        <v>148</v>
      </c>
      <c r="J119" s="114" t="s">
        <v>113</v>
      </c>
      <c r="K119" s="115" t="s">
        <v>149</v>
      </c>
      <c r="L119" s="111"/>
      <c r="M119" s="58" t="s">
        <v>1</v>
      </c>
      <c r="N119" s="59" t="s">
        <v>40</v>
      </c>
      <c r="O119" s="59" t="s">
        <v>150</v>
      </c>
      <c r="P119" s="59" t="s">
        <v>151</v>
      </c>
      <c r="Q119" s="59" t="s">
        <v>152</v>
      </c>
      <c r="R119" s="59" t="s">
        <v>153</v>
      </c>
      <c r="S119" s="59" t="s">
        <v>154</v>
      </c>
      <c r="T119" s="60" t="s">
        <v>155</v>
      </c>
    </row>
    <row r="120" spans="2:65" s="1" customFormat="1" ht="22.8" customHeight="1">
      <c r="B120" s="31"/>
      <c r="C120" s="63" t="s">
        <v>156</v>
      </c>
      <c r="J120" s="116">
        <f>BK120</f>
        <v>0</v>
      </c>
      <c r="L120" s="31"/>
      <c r="M120" s="61"/>
      <c r="N120" s="52"/>
      <c r="O120" s="52"/>
      <c r="P120" s="117">
        <f>P121+P230</f>
        <v>0</v>
      </c>
      <c r="Q120" s="52"/>
      <c r="R120" s="117">
        <f>R121+R230</f>
        <v>0</v>
      </c>
      <c r="S120" s="52"/>
      <c r="T120" s="118">
        <f>T121+T230</f>
        <v>0</v>
      </c>
      <c r="AT120" s="16" t="s">
        <v>75</v>
      </c>
      <c r="AU120" s="16" t="s">
        <v>115</v>
      </c>
      <c r="BK120" s="119">
        <f>BK121+BK230</f>
        <v>0</v>
      </c>
    </row>
    <row r="121" spans="2:65" s="11" customFormat="1" ht="25.95" customHeight="1">
      <c r="B121" s="120"/>
      <c r="D121" s="121" t="s">
        <v>75</v>
      </c>
      <c r="E121" s="122" t="s">
        <v>965</v>
      </c>
      <c r="F121" s="122" t="s">
        <v>966</v>
      </c>
      <c r="I121" s="123"/>
      <c r="J121" s="124">
        <f>BK121</f>
        <v>0</v>
      </c>
      <c r="L121" s="120"/>
      <c r="M121" s="125"/>
      <c r="P121" s="126">
        <f>P122+P202</f>
        <v>0</v>
      </c>
      <c r="R121" s="126">
        <f>R122+R202</f>
        <v>0</v>
      </c>
      <c r="T121" s="127">
        <f>T122+T202</f>
        <v>0</v>
      </c>
      <c r="AR121" s="121" t="s">
        <v>86</v>
      </c>
      <c r="AT121" s="128" t="s">
        <v>75</v>
      </c>
      <c r="AU121" s="128" t="s">
        <v>76</v>
      </c>
      <c r="AY121" s="121" t="s">
        <v>159</v>
      </c>
      <c r="BK121" s="129">
        <f>BK122+BK202</f>
        <v>0</v>
      </c>
    </row>
    <row r="122" spans="2:65" s="11" customFormat="1" ht="22.8" customHeight="1">
      <c r="B122" s="120"/>
      <c r="D122" s="121" t="s">
        <v>75</v>
      </c>
      <c r="E122" s="130" t="s">
        <v>1973</v>
      </c>
      <c r="F122" s="130" t="s">
        <v>1974</v>
      </c>
      <c r="I122" s="123"/>
      <c r="J122" s="131">
        <f>BK122</f>
        <v>0</v>
      </c>
      <c r="L122" s="120"/>
      <c r="M122" s="125"/>
      <c r="P122" s="126">
        <f>SUM(P123:P201)</f>
        <v>0</v>
      </c>
      <c r="R122" s="126">
        <f>SUM(R123:R201)</f>
        <v>0</v>
      </c>
      <c r="T122" s="127">
        <f>SUM(T123:T201)</f>
        <v>0</v>
      </c>
      <c r="AR122" s="121" t="s">
        <v>86</v>
      </c>
      <c r="AT122" s="128" t="s">
        <v>75</v>
      </c>
      <c r="AU122" s="128" t="s">
        <v>84</v>
      </c>
      <c r="AY122" s="121" t="s">
        <v>159</v>
      </c>
      <c r="BK122" s="129">
        <f>SUM(BK123:BK201)</f>
        <v>0</v>
      </c>
    </row>
    <row r="123" spans="2:65" s="1" customFormat="1" ht="22.2" customHeight="1">
      <c r="B123" s="132"/>
      <c r="C123" s="133" t="s">
        <v>84</v>
      </c>
      <c r="D123" s="133" t="s">
        <v>161</v>
      </c>
      <c r="E123" s="134" t="s">
        <v>1975</v>
      </c>
      <c r="F123" s="135" t="s">
        <v>1976</v>
      </c>
      <c r="G123" s="136" t="s">
        <v>176</v>
      </c>
      <c r="H123" s="137">
        <v>40</v>
      </c>
      <c r="I123" s="138"/>
      <c r="J123" s="139">
        <f>ROUND(I123*H123,2)</f>
        <v>0</v>
      </c>
      <c r="K123" s="140"/>
      <c r="L123" s="31"/>
      <c r="M123" s="141" t="s">
        <v>1</v>
      </c>
      <c r="N123" s="142" t="s">
        <v>41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237</v>
      </c>
      <c r="AT123" s="145" t="s">
        <v>161</v>
      </c>
      <c r="AU123" s="145" t="s">
        <v>86</v>
      </c>
      <c r="AY123" s="16" t="s">
        <v>159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6" t="s">
        <v>84</v>
      </c>
      <c r="BK123" s="146">
        <f>ROUND(I123*H123,2)</f>
        <v>0</v>
      </c>
      <c r="BL123" s="16" t="s">
        <v>237</v>
      </c>
      <c r="BM123" s="145" t="s">
        <v>1977</v>
      </c>
    </row>
    <row r="124" spans="2:65" s="1" customFormat="1" ht="14.4" customHeight="1">
      <c r="B124" s="132"/>
      <c r="C124" s="162" t="s">
        <v>86</v>
      </c>
      <c r="D124" s="162" t="s">
        <v>261</v>
      </c>
      <c r="E124" s="163" t="s">
        <v>1978</v>
      </c>
      <c r="F124" s="164" t="s">
        <v>1979</v>
      </c>
      <c r="G124" s="165" t="s">
        <v>176</v>
      </c>
      <c r="H124" s="166">
        <v>42</v>
      </c>
      <c r="I124" s="167"/>
      <c r="J124" s="168">
        <f>ROUND(I124*H124,2)</f>
        <v>0</v>
      </c>
      <c r="K124" s="169"/>
      <c r="L124" s="170"/>
      <c r="M124" s="171" t="s">
        <v>1</v>
      </c>
      <c r="N124" s="172" t="s">
        <v>41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324</v>
      </c>
      <c r="AT124" s="145" t="s">
        <v>261</v>
      </c>
      <c r="AU124" s="145" t="s">
        <v>86</v>
      </c>
      <c r="AY124" s="16" t="s">
        <v>159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6" t="s">
        <v>84</v>
      </c>
      <c r="BK124" s="146">
        <f>ROUND(I124*H124,2)</f>
        <v>0</v>
      </c>
      <c r="BL124" s="16" t="s">
        <v>237</v>
      </c>
      <c r="BM124" s="145" t="s">
        <v>1980</v>
      </c>
    </row>
    <row r="125" spans="2:65" s="12" customFormat="1" ht="10.199999999999999">
      <c r="B125" s="147"/>
      <c r="D125" s="148" t="s">
        <v>167</v>
      </c>
      <c r="E125" s="149" t="s">
        <v>1</v>
      </c>
      <c r="F125" s="150" t="s">
        <v>1981</v>
      </c>
      <c r="H125" s="151">
        <v>42</v>
      </c>
      <c r="I125" s="152"/>
      <c r="L125" s="147"/>
      <c r="M125" s="153"/>
      <c r="T125" s="154"/>
      <c r="AT125" s="149" t="s">
        <v>167</v>
      </c>
      <c r="AU125" s="149" t="s">
        <v>86</v>
      </c>
      <c r="AV125" s="12" t="s">
        <v>86</v>
      </c>
      <c r="AW125" s="12" t="s">
        <v>32</v>
      </c>
      <c r="AX125" s="12" t="s">
        <v>76</v>
      </c>
      <c r="AY125" s="149" t="s">
        <v>159</v>
      </c>
    </row>
    <row r="126" spans="2:65" s="13" customFormat="1" ht="10.199999999999999">
      <c r="B126" s="155"/>
      <c r="D126" s="148" t="s">
        <v>167</v>
      </c>
      <c r="E126" s="156" t="s">
        <v>1</v>
      </c>
      <c r="F126" s="157" t="s">
        <v>236</v>
      </c>
      <c r="H126" s="158">
        <v>42</v>
      </c>
      <c r="I126" s="159"/>
      <c r="L126" s="155"/>
      <c r="M126" s="160"/>
      <c r="T126" s="161"/>
      <c r="AT126" s="156" t="s">
        <v>167</v>
      </c>
      <c r="AU126" s="156" t="s">
        <v>86</v>
      </c>
      <c r="AV126" s="13" t="s">
        <v>165</v>
      </c>
      <c r="AW126" s="13" t="s">
        <v>32</v>
      </c>
      <c r="AX126" s="13" t="s">
        <v>84</v>
      </c>
      <c r="AY126" s="156" t="s">
        <v>159</v>
      </c>
    </row>
    <row r="127" spans="2:65" s="1" customFormat="1" ht="22.2" customHeight="1">
      <c r="B127" s="132"/>
      <c r="C127" s="133" t="s">
        <v>173</v>
      </c>
      <c r="D127" s="133" t="s">
        <v>161</v>
      </c>
      <c r="E127" s="134" t="s">
        <v>1982</v>
      </c>
      <c r="F127" s="135" t="s">
        <v>1983</v>
      </c>
      <c r="G127" s="136" t="s">
        <v>176</v>
      </c>
      <c r="H127" s="137">
        <v>200</v>
      </c>
      <c r="I127" s="138"/>
      <c r="J127" s="139">
        <f>ROUND(I127*H127,2)</f>
        <v>0</v>
      </c>
      <c r="K127" s="140"/>
      <c r="L127" s="31"/>
      <c r="M127" s="141" t="s">
        <v>1</v>
      </c>
      <c r="N127" s="142" t="s">
        <v>41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237</v>
      </c>
      <c r="AT127" s="145" t="s">
        <v>161</v>
      </c>
      <c r="AU127" s="145" t="s">
        <v>86</v>
      </c>
      <c r="AY127" s="16" t="s">
        <v>159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6" t="s">
        <v>84</v>
      </c>
      <c r="BK127" s="146">
        <f>ROUND(I127*H127,2)</f>
        <v>0</v>
      </c>
      <c r="BL127" s="16" t="s">
        <v>237</v>
      </c>
      <c r="BM127" s="145" t="s">
        <v>1984</v>
      </c>
    </row>
    <row r="128" spans="2:65" s="1" customFormat="1" ht="14.4" customHeight="1">
      <c r="B128" s="132"/>
      <c r="C128" s="162" t="s">
        <v>165</v>
      </c>
      <c r="D128" s="162" t="s">
        <v>261</v>
      </c>
      <c r="E128" s="163" t="s">
        <v>1985</v>
      </c>
      <c r="F128" s="164" t="s">
        <v>1986</v>
      </c>
      <c r="G128" s="165" t="s">
        <v>176</v>
      </c>
      <c r="H128" s="166">
        <v>210</v>
      </c>
      <c r="I128" s="167"/>
      <c r="J128" s="168">
        <f>ROUND(I128*H128,2)</f>
        <v>0</v>
      </c>
      <c r="K128" s="169"/>
      <c r="L128" s="170"/>
      <c r="M128" s="171" t="s">
        <v>1</v>
      </c>
      <c r="N128" s="172" t="s">
        <v>41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324</v>
      </c>
      <c r="AT128" s="145" t="s">
        <v>261</v>
      </c>
      <c r="AU128" s="145" t="s">
        <v>86</v>
      </c>
      <c r="AY128" s="16" t="s">
        <v>159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6" t="s">
        <v>84</v>
      </c>
      <c r="BK128" s="146">
        <f>ROUND(I128*H128,2)</f>
        <v>0</v>
      </c>
      <c r="BL128" s="16" t="s">
        <v>237</v>
      </c>
      <c r="BM128" s="145" t="s">
        <v>1987</v>
      </c>
    </row>
    <row r="129" spans="2:65" s="12" customFormat="1" ht="10.199999999999999">
      <c r="B129" s="147"/>
      <c r="D129" s="148" t="s">
        <v>167</v>
      </c>
      <c r="E129" s="149" t="s">
        <v>1</v>
      </c>
      <c r="F129" s="150" t="s">
        <v>1988</v>
      </c>
      <c r="H129" s="151">
        <v>210</v>
      </c>
      <c r="I129" s="152"/>
      <c r="L129" s="147"/>
      <c r="M129" s="153"/>
      <c r="T129" s="154"/>
      <c r="AT129" s="149" t="s">
        <v>167</v>
      </c>
      <c r="AU129" s="149" t="s">
        <v>86</v>
      </c>
      <c r="AV129" s="12" t="s">
        <v>86</v>
      </c>
      <c r="AW129" s="12" t="s">
        <v>32</v>
      </c>
      <c r="AX129" s="12" t="s">
        <v>76</v>
      </c>
      <c r="AY129" s="149" t="s">
        <v>159</v>
      </c>
    </row>
    <row r="130" spans="2:65" s="13" customFormat="1" ht="10.199999999999999">
      <c r="B130" s="155"/>
      <c r="D130" s="148" t="s">
        <v>167</v>
      </c>
      <c r="E130" s="156" t="s">
        <v>1</v>
      </c>
      <c r="F130" s="157" t="s">
        <v>236</v>
      </c>
      <c r="H130" s="158">
        <v>210</v>
      </c>
      <c r="I130" s="159"/>
      <c r="L130" s="155"/>
      <c r="M130" s="160"/>
      <c r="T130" s="161"/>
      <c r="AT130" s="156" t="s">
        <v>167</v>
      </c>
      <c r="AU130" s="156" t="s">
        <v>86</v>
      </c>
      <c r="AV130" s="13" t="s">
        <v>165</v>
      </c>
      <c r="AW130" s="13" t="s">
        <v>32</v>
      </c>
      <c r="AX130" s="13" t="s">
        <v>84</v>
      </c>
      <c r="AY130" s="156" t="s">
        <v>159</v>
      </c>
    </row>
    <row r="131" spans="2:65" s="1" customFormat="1" ht="22.2" customHeight="1">
      <c r="B131" s="132"/>
      <c r="C131" s="133" t="s">
        <v>184</v>
      </c>
      <c r="D131" s="133" t="s">
        <v>161</v>
      </c>
      <c r="E131" s="134" t="s">
        <v>1989</v>
      </c>
      <c r="F131" s="135" t="s">
        <v>1990</v>
      </c>
      <c r="G131" s="136" t="s">
        <v>176</v>
      </c>
      <c r="H131" s="137">
        <v>34</v>
      </c>
      <c r="I131" s="138"/>
      <c r="J131" s="139">
        <f>ROUND(I131*H131,2)</f>
        <v>0</v>
      </c>
      <c r="K131" s="140"/>
      <c r="L131" s="31"/>
      <c r="M131" s="141" t="s">
        <v>1</v>
      </c>
      <c r="N131" s="142" t="s">
        <v>41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237</v>
      </c>
      <c r="AT131" s="145" t="s">
        <v>161</v>
      </c>
      <c r="AU131" s="145" t="s">
        <v>86</v>
      </c>
      <c r="AY131" s="16" t="s">
        <v>159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6" t="s">
        <v>84</v>
      </c>
      <c r="BK131" s="146">
        <f>ROUND(I131*H131,2)</f>
        <v>0</v>
      </c>
      <c r="BL131" s="16" t="s">
        <v>237</v>
      </c>
      <c r="BM131" s="145" t="s">
        <v>1991</v>
      </c>
    </row>
    <row r="132" spans="2:65" s="1" customFormat="1" ht="14.4" customHeight="1">
      <c r="B132" s="132"/>
      <c r="C132" s="162" t="s">
        <v>189</v>
      </c>
      <c r="D132" s="162" t="s">
        <v>261</v>
      </c>
      <c r="E132" s="163" t="s">
        <v>1992</v>
      </c>
      <c r="F132" s="164" t="s">
        <v>1993</v>
      </c>
      <c r="G132" s="165" t="s">
        <v>176</v>
      </c>
      <c r="H132" s="166">
        <v>37.799999999999997</v>
      </c>
      <c r="I132" s="167"/>
      <c r="J132" s="168">
        <f>ROUND(I132*H132,2)</f>
        <v>0</v>
      </c>
      <c r="K132" s="169"/>
      <c r="L132" s="170"/>
      <c r="M132" s="171" t="s">
        <v>1</v>
      </c>
      <c r="N132" s="172" t="s">
        <v>41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324</v>
      </c>
      <c r="AT132" s="145" t="s">
        <v>261</v>
      </c>
      <c r="AU132" s="145" t="s">
        <v>86</v>
      </c>
      <c r="AY132" s="16" t="s">
        <v>159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6" t="s">
        <v>84</v>
      </c>
      <c r="BK132" s="146">
        <f>ROUND(I132*H132,2)</f>
        <v>0</v>
      </c>
      <c r="BL132" s="16" t="s">
        <v>237</v>
      </c>
      <c r="BM132" s="145" t="s">
        <v>1994</v>
      </c>
    </row>
    <row r="133" spans="2:65" s="12" customFormat="1" ht="10.199999999999999">
      <c r="B133" s="147"/>
      <c r="D133" s="148" t="s">
        <v>167</v>
      </c>
      <c r="E133" s="149" t="s">
        <v>1</v>
      </c>
      <c r="F133" s="150" t="s">
        <v>1995</v>
      </c>
      <c r="H133" s="151">
        <v>37.799999999999997</v>
      </c>
      <c r="I133" s="152"/>
      <c r="L133" s="147"/>
      <c r="M133" s="153"/>
      <c r="T133" s="154"/>
      <c r="AT133" s="149" t="s">
        <v>167</v>
      </c>
      <c r="AU133" s="149" t="s">
        <v>86</v>
      </c>
      <c r="AV133" s="12" t="s">
        <v>86</v>
      </c>
      <c r="AW133" s="12" t="s">
        <v>32</v>
      </c>
      <c r="AX133" s="12" t="s">
        <v>76</v>
      </c>
      <c r="AY133" s="149" t="s">
        <v>159</v>
      </c>
    </row>
    <row r="134" spans="2:65" s="13" customFormat="1" ht="10.199999999999999">
      <c r="B134" s="155"/>
      <c r="D134" s="148" t="s">
        <v>167</v>
      </c>
      <c r="E134" s="156" t="s">
        <v>1</v>
      </c>
      <c r="F134" s="157" t="s">
        <v>236</v>
      </c>
      <c r="H134" s="158">
        <v>37.799999999999997</v>
      </c>
      <c r="I134" s="159"/>
      <c r="L134" s="155"/>
      <c r="M134" s="160"/>
      <c r="T134" s="161"/>
      <c r="AT134" s="156" t="s">
        <v>167</v>
      </c>
      <c r="AU134" s="156" t="s">
        <v>86</v>
      </c>
      <c r="AV134" s="13" t="s">
        <v>165</v>
      </c>
      <c r="AW134" s="13" t="s">
        <v>32</v>
      </c>
      <c r="AX134" s="13" t="s">
        <v>84</v>
      </c>
      <c r="AY134" s="156" t="s">
        <v>159</v>
      </c>
    </row>
    <row r="135" spans="2:65" s="1" customFormat="1" ht="14.4" customHeight="1">
      <c r="B135" s="132"/>
      <c r="C135" s="162" t="s">
        <v>193</v>
      </c>
      <c r="D135" s="162" t="s">
        <v>261</v>
      </c>
      <c r="E135" s="163" t="s">
        <v>1996</v>
      </c>
      <c r="F135" s="164" t="s">
        <v>1997</v>
      </c>
      <c r="G135" s="165" t="s">
        <v>390</v>
      </c>
      <c r="H135" s="166">
        <v>6</v>
      </c>
      <c r="I135" s="167"/>
      <c r="J135" s="168">
        <f t="shared" ref="J135:J146" si="0">ROUND(I135*H135,2)</f>
        <v>0</v>
      </c>
      <c r="K135" s="169"/>
      <c r="L135" s="170"/>
      <c r="M135" s="171" t="s">
        <v>1</v>
      </c>
      <c r="N135" s="172" t="s">
        <v>41</v>
      </c>
      <c r="P135" s="143">
        <f t="shared" ref="P135:P146" si="1">O135*H135</f>
        <v>0</v>
      </c>
      <c r="Q135" s="143">
        <v>0</v>
      </c>
      <c r="R135" s="143">
        <f t="shared" ref="R135:R146" si="2">Q135*H135</f>
        <v>0</v>
      </c>
      <c r="S135" s="143">
        <v>0</v>
      </c>
      <c r="T135" s="144">
        <f t="shared" ref="T135:T146" si="3">S135*H135</f>
        <v>0</v>
      </c>
      <c r="AR135" s="145" t="s">
        <v>324</v>
      </c>
      <c r="AT135" s="145" t="s">
        <v>261</v>
      </c>
      <c r="AU135" s="145" t="s">
        <v>86</v>
      </c>
      <c r="AY135" s="16" t="s">
        <v>159</v>
      </c>
      <c r="BE135" s="146">
        <f t="shared" ref="BE135:BE146" si="4">IF(N135="základní",J135,0)</f>
        <v>0</v>
      </c>
      <c r="BF135" s="146">
        <f t="shared" ref="BF135:BF146" si="5">IF(N135="snížená",J135,0)</f>
        <v>0</v>
      </c>
      <c r="BG135" s="146">
        <f t="shared" ref="BG135:BG146" si="6">IF(N135="zákl. přenesená",J135,0)</f>
        <v>0</v>
      </c>
      <c r="BH135" s="146">
        <f t="shared" ref="BH135:BH146" si="7">IF(N135="sníž. přenesená",J135,0)</f>
        <v>0</v>
      </c>
      <c r="BI135" s="146">
        <f t="shared" ref="BI135:BI146" si="8">IF(N135="nulová",J135,0)</f>
        <v>0</v>
      </c>
      <c r="BJ135" s="16" t="s">
        <v>84</v>
      </c>
      <c r="BK135" s="146">
        <f t="shared" ref="BK135:BK146" si="9">ROUND(I135*H135,2)</f>
        <v>0</v>
      </c>
      <c r="BL135" s="16" t="s">
        <v>237</v>
      </c>
      <c r="BM135" s="145" t="s">
        <v>1998</v>
      </c>
    </row>
    <row r="136" spans="2:65" s="1" customFormat="1" ht="14.4" customHeight="1">
      <c r="B136" s="132"/>
      <c r="C136" s="162" t="s">
        <v>199</v>
      </c>
      <c r="D136" s="162" t="s">
        <v>261</v>
      </c>
      <c r="E136" s="163" t="s">
        <v>1999</v>
      </c>
      <c r="F136" s="164" t="s">
        <v>2000</v>
      </c>
      <c r="G136" s="165" t="s">
        <v>390</v>
      </c>
      <c r="H136" s="166">
        <v>17</v>
      </c>
      <c r="I136" s="167"/>
      <c r="J136" s="168">
        <f t="shared" si="0"/>
        <v>0</v>
      </c>
      <c r="K136" s="169"/>
      <c r="L136" s="170"/>
      <c r="M136" s="171" t="s">
        <v>1</v>
      </c>
      <c r="N136" s="172" t="s">
        <v>41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AR136" s="145" t="s">
        <v>324</v>
      </c>
      <c r="AT136" s="145" t="s">
        <v>261</v>
      </c>
      <c r="AU136" s="145" t="s">
        <v>86</v>
      </c>
      <c r="AY136" s="16" t="s">
        <v>159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6" t="s">
        <v>84</v>
      </c>
      <c r="BK136" s="146">
        <f t="shared" si="9"/>
        <v>0</v>
      </c>
      <c r="BL136" s="16" t="s">
        <v>237</v>
      </c>
      <c r="BM136" s="145" t="s">
        <v>2001</v>
      </c>
    </row>
    <row r="137" spans="2:65" s="1" customFormat="1" ht="14.4" customHeight="1">
      <c r="B137" s="132"/>
      <c r="C137" s="162" t="s">
        <v>204</v>
      </c>
      <c r="D137" s="162" t="s">
        <v>261</v>
      </c>
      <c r="E137" s="163" t="s">
        <v>2002</v>
      </c>
      <c r="F137" s="164" t="s">
        <v>2003</v>
      </c>
      <c r="G137" s="165" t="s">
        <v>390</v>
      </c>
      <c r="H137" s="166">
        <v>2</v>
      </c>
      <c r="I137" s="167"/>
      <c r="J137" s="168">
        <f t="shared" si="0"/>
        <v>0</v>
      </c>
      <c r="K137" s="169"/>
      <c r="L137" s="170"/>
      <c r="M137" s="171" t="s">
        <v>1</v>
      </c>
      <c r="N137" s="172" t="s">
        <v>41</v>
      </c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AR137" s="145" t="s">
        <v>324</v>
      </c>
      <c r="AT137" s="145" t="s">
        <v>261</v>
      </c>
      <c r="AU137" s="145" t="s">
        <v>86</v>
      </c>
      <c r="AY137" s="16" t="s">
        <v>159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6" t="s">
        <v>84</v>
      </c>
      <c r="BK137" s="146">
        <f t="shared" si="9"/>
        <v>0</v>
      </c>
      <c r="BL137" s="16" t="s">
        <v>237</v>
      </c>
      <c r="BM137" s="145" t="s">
        <v>2004</v>
      </c>
    </row>
    <row r="138" spans="2:65" s="1" customFormat="1" ht="14.4" customHeight="1">
      <c r="B138" s="132"/>
      <c r="C138" s="162" t="s">
        <v>209</v>
      </c>
      <c r="D138" s="162" t="s">
        <v>261</v>
      </c>
      <c r="E138" s="163" t="s">
        <v>2005</v>
      </c>
      <c r="F138" s="164" t="s">
        <v>2006</v>
      </c>
      <c r="G138" s="165" t="s">
        <v>390</v>
      </c>
      <c r="H138" s="166">
        <v>2</v>
      </c>
      <c r="I138" s="167"/>
      <c r="J138" s="168">
        <f t="shared" si="0"/>
        <v>0</v>
      </c>
      <c r="K138" s="169"/>
      <c r="L138" s="170"/>
      <c r="M138" s="171" t="s">
        <v>1</v>
      </c>
      <c r="N138" s="172" t="s">
        <v>41</v>
      </c>
      <c r="P138" s="143">
        <f t="shared" si="1"/>
        <v>0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AR138" s="145" t="s">
        <v>324</v>
      </c>
      <c r="AT138" s="145" t="s">
        <v>261</v>
      </c>
      <c r="AU138" s="145" t="s">
        <v>86</v>
      </c>
      <c r="AY138" s="16" t="s">
        <v>159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6" t="s">
        <v>84</v>
      </c>
      <c r="BK138" s="146">
        <f t="shared" si="9"/>
        <v>0</v>
      </c>
      <c r="BL138" s="16" t="s">
        <v>237</v>
      </c>
      <c r="BM138" s="145" t="s">
        <v>2007</v>
      </c>
    </row>
    <row r="139" spans="2:65" s="1" customFormat="1" ht="14.4" customHeight="1">
      <c r="B139" s="132"/>
      <c r="C139" s="162" t="s">
        <v>214</v>
      </c>
      <c r="D139" s="162" t="s">
        <v>261</v>
      </c>
      <c r="E139" s="163" t="s">
        <v>2008</v>
      </c>
      <c r="F139" s="164" t="s">
        <v>2009</v>
      </c>
      <c r="G139" s="165" t="s">
        <v>390</v>
      </c>
      <c r="H139" s="166">
        <v>14</v>
      </c>
      <c r="I139" s="167"/>
      <c r="J139" s="168">
        <f t="shared" si="0"/>
        <v>0</v>
      </c>
      <c r="K139" s="169"/>
      <c r="L139" s="170"/>
      <c r="M139" s="171" t="s">
        <v>1</v>
      </c>
      <c r="N139" s="172" t="s">
        <v>41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324</v>
      </c>
      <c r="AT139" s="145" t="s">
        <v>261</v>
      </c>
      <c r="AU139" s="145" t="s">
        <v>86</v>
      </c>
      <c r="AY139" s="16" t="s">
        <v>159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6" t="s">
        <v>84</v>
      </c>
      <c r="BK139" s="146">
        <f t="shared" si="9"/>
        <v>0</v>
      </c>
      <c r="BL139" s="16" t="s">
        <v>237</v>
      </c>
      <c r="BM139" s="145" t="s">
        <v>2010</v>
      </c>
    </row>
    <row r="140" spans="2:65" s="1" customFormat="1" ht="14.4" customHeight="1">
      <c r="B140" s="132"/>
      <c r="C140" s="162" t="s">
        <v>8</v>
      </c>
      <c r="D140" s="162" t="s">
        <v>261</v>
      </c>
      <c r="E140" s="163" t="s">
        <v>2011</v>
      </c>
      <c r="F140" s="164" t="s">
        <v>2012</v>
      </c>
      <c r="G140" s="165" t="s">
        <v>390</v>
      </c>
      <c r="H140" s="166">
        <v>16</v>
      </c>
      <c r="I140" s="167"/>
      <c r="J140" s="168">
        <f t="shared" si="0"/>
        <v>0</v>
      </c>
      <c r="K140" s="169"/>
      <c r="L140" s="170"/>
      <c r="M140" s="171" t="s">
        <v>1</v>
      </c>
      <c r="N140" s="172" t="s">
        <v>41</v>
      </c>
      <c r="P140" s="143">
        <f t="shared" si="1"/>
        <v>0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AR140" s="145" t="s">
        <v>324</v>
      </c>
      <c r="AT140" s="145" t="s">
        <v>261</v>
      </c>
      <c r="AU140" s="145" t="s">
        <v>86</v>
      </c>
      <c r="AY140" s="16" t="s">
        <v>159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6" t="s">
        <v>84</v>
      </c>
      <c r="BK140" s="146">
        <f t="shared" si="9"/>
        <v>0</v>
      </c>
      <c r="BL140" s="16" t="s">
        <v>237</v>
      </c>
      <c r="BM140" s="145" t="s">
        <v>2013</v>
      </c>
    </row>
    <row r="141" spans="2:65" s="1" customFormat="1" ht="22.2" customHeight="1">
      <c r="B141" s="132"/>
      <c r="C141" s="133" t="s">
        <v>222</v>
      </c>
      <c r="D141" s="133" t="s">
        <v>161</v>
      </c>
      <c r="E141" s="134" t="s">
        <v>2014</v>
      </c>
      <c r="F141" s="135" t="s">
        <v>2015</v>
      </c>
      <c r="G141" s="136" t="s">
        <v>390</v>
      </c>
      <c r="H141" s="137">
        <v>32</v>
      </c>
      <c r="I141" s="138"/>
      <c r="J141" s="139">
        <f t="shared" si="0"/>
        <v>0</v>
      </c>
      <c r="K141" s="140"/>
      <c r="L141" s="31"/>
      <c r="M141" s="141" t="s">
        <v>1</v>
      </c>
      <c r="N141" s="142" t="s">
        <v>41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237</v>
      </c>
      <c r="AT141" s="145" t="s">
        <v>161</v>
      </c>
      <c r="AU141" s="145" t="s">
        <v>86</v>
      </c>
      <c r="AY141" s="16" t="s">
        <v>159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6" t="s">
        <v>84</v>
      </c>
      <c r="BK141" s="146">
        <f t="shared" si="9"/>
        <v>0</v>
      </c>
      <c r="BL141" s="16" t="s">
        <v>237</v>
      </c>
      <c r="BM141" s="145" t="s">
        <v>2016</v>
      </c>
    </row>
    <row r="142" spans="2:65" s="1" customFormat="1" ht="14.4" customHeight="1">
      <c r="B142" s="132"/>
      <c r="C142" s="162" t="s">
        <v>226</v>
      </c>
      <c r="D142" s="162" t="s">
        <v>261</v>
      </c>
      <c r="E142" s="163" t="s">
        <v>2017</v>
      </c>
      <c r="F142" s="164" t="s">
        <v>2018</v>
      </c>
      <c r="G142" s="165" t="s">
        <v>390</v>
      </c>
      <c r="H142" s="166">
        <v>32</v>
      </c>
      <c r="I142" s="167"/>
      <c r="J142" s="168">
        <f t="shared" si="0"/>
        <v>0</v>
      </c>
      <c r="K142" s="169"/>
      <c r="L142" s="170"/>
      <c r="M142" s="171" t="s">
        <v>1</v>
      </c>
      <c r="N142" s="172" t="s">
        <v>41</v>
      </c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AR142" s="145" t="s">
        <v>324</v>
      </c>
      <c r="AT142" s="145" t="s">
        <v>261</v>
      </c>
      <c r="AU142" s="145" t="s">
        <v>86</v>
      </c>
      <c r="AY142" s="16" t="s">
        <v>159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6" t="s">
        <v>84</v>
      </c>
      <c r="BK142" s="146">
        <f t="shared" si="9"/>
        <v>0</v>
      </c>
      <c r="BL142" s="16" t="s">
        <v>237</v>
      </c>
      <c r="BM142" s="145" t="s">
        <v>2019</v>
      </c>
    </row>
    <row r="143" spans="2:65" s="1" customFormat="1" ht="22.2" customHeight="1">
      <c r="B143" s="132"/>
      <c r="C143" s="133" t="s">
        <v>231</v>
      </c>
      <c r="D143" s="133" t="s">
        <v>161</v>
      </c>
      <c r="E143" s="134" t="s">
        <v>2020</v>
      </c>
      <c r="F143" s="135" t="s">
        <v>2021</v>
      </c>
      <c r="G143" s="136" t="s">
        <v>390</v>
      </c>
      <c r="H143" s="137">
        <v>45</v>
      </c>
      <c r="I143" s="138"/>
      <c r="J143" s="139">
        <f t="shared" si="0"/>
        <v>0</v>
      </c>
      <c r="K143" s="140"/>
      <c r="L143" s="31"/>
      <c r="M143" s="141" t="s">
        <v>1</v>
      </c>
      <c r="N143" s="142" t="s">
        <v>41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237</v>
      </c>
      <c r="AT143" s="145" t="s">
        <v>161</v>
      </c>
      <c r="AU143" s="145" t="s">
        <v>86</v>
      </c>
      <c r="AY143" s="16" t="s">
        <v>159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6" t="s">
        <v>84</v>
      </c>
      <c r="BK143" s="146">
        <f t="shared" si="9"/>
        <v>0</v>
      </c>
      <c r="BL143" s="16" t="s">
        <v>237</v>
      </c>
      <c r="BM143" s="145" t="s">
        <v>2022</v>
      </c>
    </row>
    <row r="144" spans="2:65" s="1" customFormat="1" ht="14.4" customHeight="1">
      <c r="B144" s="132"/>
      <c r="C144" s="162" t="s">
        <v>237</v>
      </c>
      <c r="D144" s="162" t="s">
        <v>261</v>
      </c>
      <c r="E144" s="163" t="s">
        <v>2023</v>
      </c>
      <c r="F144" s="164" t="s">
        <v>2024</v>
      </c>
      <c r="G144" s="165" t="s">
        <v>390</v>
      </c>
      <c r="H144" s="166">
        <v>45</v>
      </c>
      <c r="I144" s="167"/>
      <c r="J144" s="168">
        <f t="shared" si="0"/>
        <v>0</v>
      </c>
      <c r="K144" s="169"/>
      <c r="L144" s="170"/>
      <c r="M144" s="171" t="s">
        <v>1</v>
      </c>
      <c r="N144" s="172" t="s">
        <v>41</v>
      </c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AR144" s="145" t="s">
        <v>324</v>
      </c>
      <c r="AT144" s="145" t="s">
        <v>261</v>
      </c>
      <c r="AU144" s="145" t="s">
        <v>86</v>
      </c>
      <c r="AY144" s="16" t="s">
        <v>159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6" t="s">
        <v>84</v>
      </c>
      <c r="BK144" s="146">
        <f t="shared" si="9"/>
        <v>0</v>
      </c>
      <c r="BL144" s="16" t="s">
        <v>237</v>
      </c>
      <c r="BM144" s="145" t="s">
        <v>2025</v>
      </c>
    </row>
    <row r="145" spans="2:65" s="1" customFormat="1" ht="22.2" customHeight="1">
      <c r="B145" s="132"/>
      <c r="C145" s="133" t="s">
        <v>241</v>
      </c>
      <c r="D145" s="133" t="s">
        <v>161</v>
      </c>
      <c r="E145" s="134" t="s">
        <v>2026</v>
      </c>
      <c r="F145" s="135" t="s">
        <v>2027</v>
      </c>
      <c r="G145" s="136" t="s">
        <v>176</v>
      </c>
      <c r="H145" s="137">
        <v>140</v>
      </c>
      <c r="I145" s="138"/>
      <c r="J145" s="139">
        <f t="shared" si="0"/>
        <v>0</v>
      </c>
      <c r="K145" s="140"/>
      <c r="L145" s="31"/>
      <c r="M145" s="141" t="s">
        <v>1</v>
      </c>
      <c r="N145" s="142" t="s">
        <v>41</v>
      </c>
      <c r="P145" s="143">
        <f t="shared" si="1"/>
        <v>0</v>
      </c>
      <c r="Q145" s="143">
        <v>0</v>
      </c>
      <c r="R145" s="143">
        <f t="shared" si="2"/>
        <v>0</v>
      </c>
      <c r="S145" s="143">
        <v>0</v>
      </c>
      <c r="T145" s="144">
        <f t="shared" si="3"/>
        <v>0</v>
      </c>
      <c r="AR145" s="145" t="s">
        <v>237</v>
      </c>
      <c r="AT145" s="145" t="s">
        <v>161</v>
      </c>
      <c r="AU145" s="145" t="s">
        <v>86</v>
      </c>
      <c r="AY145" s="16" t="s">
        <v>159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6" t="s">
        <v>84</v>
      </c>
      <c r="BK145" s="146">
        <f t="shared" si="9"/>
        <v>0</v>
      </c>
      <c r="BL145" s="16" t="s">
        <v>237</v>
      </c>
      <c r="BM145" s="145" t="s">
        <v>2028</v>
      </c>
    </row>
    <row r="146" spans="2:65" s="1" customFormat="1" ht="22.2" customHeight="1">
      <c r="B146" s="132"/>
      <c r="C146" s="162" t="s">
        <v>247</v>
      </c>
      <c r="D146" s="162" t="s">
        <v>261</v>
      </c>
      <c r="E146" s="163" t="s">
        <v>2029</v>
      </c>
      <c r="F146" s="164" t="s">
        <v>2030</v>
      </c>
      <c r="G146" s="165" t="s">
        <v>176</v>
      </c>
      <c r="H146" s="166">
        <v>161</v>
      </c>
      <c r="I146" s="167"/>
      <c r="J146" s="168">
        <f t="shared" si="0"/>
        <v>0</v>
      </c>
      <c r="K146" s="169"/>
      <c r="L146" s="170"/>
      <c r="M146" s="171" t="s">
        <v>1</v>
      </c>
      <c r="N146" s="172" t="s">
        <v>41</v>
      </c>
      <c r="P146" s="143">
        <f t="shared" si="1"/>
        <v>0</v>
      </c>
      <c r="Q146" s="143">
        <v>0</v>
      </c>
      <c r="R146" s="143">
        <f t="shared" si="2"/>
        <v>0</v>
      </c>
      <c r="S146" s="143">
        <v>0</v>
      </c>
      <c r="T146" s="144">
        <f t="shared" si="3"/>
        <v>0</v>
      </c>
      <c r="AR146" s="145" t="s">
        <v>324</v>
      </c>
      <c r="AT146" s="145" t="s">
        <v>261</v>
      </c>
      <c r="AU146" s="145" t="s">
        <v>86</v>
      </c>
      <c r="AY146" s="16" t="s">
        <v>159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6" t="s">
        <v>84</v>
      </c>
      <c r="BK146" s="146">
        <f t="shared" si="9"/>
        <v>0</v>
      </c>
      <c r="BL146" s="16" t="s">
        <v>237</v>
      </c>
      <c r="BM146" s="145" t="s">
        <v>2031</v>
      </c>
    </row>
    <row r="147" spans="2:65" s="12" customFormat="1" ht="10.199999999999999">
      <c r="B147" s="147"/>
      <c r="D147" s="148" t="s">
        <v>167</v>
      </c>
      <c r="E147" s="149" t="s">
        <v>1</v>
      </c>
      <c r="F147" s="150" t="s">
        <v>2032</v>
      </c>
      <c r="H147" s="151">
        <v>161</v>
      </c>
      <c r="I147" s="152"/>
      <c r="L147" s="147"/>
      <c r="M147" s="153"/>
      <c r="T147" s="154"/>
      <c r="AT147" s="149" t="s">
        <v>167</v>
      </c>
      <c r="AU147" s="149" t="s">
        <v>86</v>
      </c>
      <c r="AV147" s="12" t="s">
        <v>86</v>
      </c>
      <c r="AW147" s="12" t="s">
        <v>32</v>
      </c>
      <c r="AX147" s="12" t="s">
        <v>76</v>
      </c>
      <c r="AY147" s="149" t="s">
        <v>159</v>
      </c>
    </row>
    <row r="148" spans="2:65" s="13" customFormat="1" ht="10.199999999999999">
      <c r="B148" s="155"/>
      <c r="D148" s="148" t="s">
        <v>167</v>
      </c>
      <c r="E148" s="156" t="s">
        <v>1</v>
      </c>
      <c r="F148" s="157" t="s">
        <v>236</v>
      </c>
      <c r="H148" s="158">
        <v>161</v>
      </c>
      <c r="I148" s="159"/>
      <c r="L148" s="155"/>
      <c r="M148" s="160"/>
      <c r="T148" s="161"/>
      <c r="AT148" s="156" t="s">
        <v>167</v>
      </c>
      <c r="AU148" s="156" t="s">
        <v>86</v>
      </c>
      <c r="AV148" s="13" t="s">
        <v>165</v>
      </c>
      <c r="AW148" s="13" t="s">
        <v>32</v>
      </c>
      <c r="AX148" s="13" t="s">
        <v>84</v>
      </c>
      <c r="AY148" s="156" t="s">
        <v>159</v>
      </c>
    </row>
    <row r="149" spans="2:65" s="1" customFormat="1" ht="22.2" customHeight="1">
      <c r="B149" s="132"/>
      <c r="C149" s="133" t="s">
        <v>253</v>
      </c>
      <c r="D149" s="133" t="s">
        <v>161</v>
      </c>
      <c r="E149" s="134" t="s">
        <v>2033</v>
      </c>
      <c r="F149" s="135" t="s">
        <v>2034</v>
      </c>
      <c r="G149" s="136" t="s">
        <v>176</v>
      </c>
      <c r="H149" s="137">
        <v>1260</v>
      </c>
      <c r="I149" s="138"/>
      <c r="J149" s="139">
        <f>ROUND(I149*H149,2)</f>
        <v>0</v>
      </c>
      <c r="K149" s="140"/>
      <c r="L149" s="31"/>
      <c r="M149" s="141" t="s">
        <v>1</v>
      </c>
      <c r="N149" s="142" t="s">
        <v>41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237</v>
      </c>
      <c r="AT149" s="145" t="s">
        <v>161</v>
      </c>
      <c r="AU149" s="145" t="s">
        <v>86</v>
      </c>
      <c r="AY149" s="16" t="s">
        <v>159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6" t="s">
        <v>84</v>
      </c>
      <c r="BK149" s="146">
        <f>ROUND(I149*H149,2)</f>
        <v>0</v>
      </c>
      <c r="BL149" s="16" t="s">
        <v>237</v>
      </c>
      <c r="BM149" s="145" t="s">
        <v>2035</v>
      </c>
    </row>
    <row r="150" spans="2:65" s="1" customFormat="1" ht="14.4" customHeight="1">
      <c r="B150" s="132"/>
      <c r="C150" s="162" t="s">
        <v>257</v>
      </c>
      <c r="D150" s="162" t="s">
        <v>261</v>
      </c>
      <c r="E150" s="163" t="s">
        <v>2036</v>
      </c>
      <c r="F150" s="164" t="s">
        <v>2037</v>
      </c>
      <c r="G150" s="165" t="s">
        <v>176</v>
      </c>
      <c r="H150" s="166">
        <v>1265</v>
      </c>
      <c r="I150" s="167"/>
      <c r="J150" s="168">
        <f>ROUND(I150*H150,2)</f>
        <v>0</v>
      </c>
      <c r="K150" s="169"/>
      <c r="L150" s="170"/>
      <c r="M150" s="171" t="s">
        <v>1</v>
      </c>
      <c r="N150" s="172" t="s">
        <v>41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324</v>
      </c>
      <c r="AT150" s="145" t="s">
        <v>261</v>
      </c>
      <c r="AU150" s="145" t="s">
        <v>86</v>
      </c>
      <c r="AY150" s="16" t="s">
        <v>159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6" t="s">
        <v>84</v>
      </c>
      <c r="BK150" s="146">
        <f>ROUND(I150*H150,2)</f>
        <v>0</v>
      </c>
      <c r="BL150" s="16" t="s">
        <v>237</v>
      </c>
      <c r="BM150" s="145" t="s">
        <v>2038</v>
      </c>
    </row>
    <row r="151" spans="2:65" s="12" customFormat="1" ht="10.199999999999999">
      <c r="B151" s="147"/>
      <c r="D151" s="148" t="s">
        <v>167</v>
      </c>
      <c r="E151" s="149" t="s">
        <v>1</v>
      </c>
      <c r="F151" s="150" t="s">
        <v>2039</v>
      </c>
      <c r="H151" s="151">
        <v>1265</v>
      </c>
      <c r="I151" s="152"/>
      <c r="L151" s="147"/>
      <c r="M151" s="153"/>
      <c r="T151" s="154"/>
      <c r="AT151" s="149" t="s">
        <v>167</v>
      </c>
      <c r="AU151" s="149" t="s">
        <v>86</v>
      </c>
      <c r="AV151" s="12" t="s">
        <v>86</v>
      </c>
      <c r="AW151" s="12" t="s">
        <v>32</v>
      </c>
      <c r="AX151" s="12" t="s">
        <v>76</v>
      </c>
      <c r="AY151" s="149" t="s">
        <v>159</v>
      </c>
    </row>
    <row r="152" spans="2:65" s="13" customFormat="1" ht="10.199999999999999">
      <c r="B152" s="155"/>
      <c r="D152" s="148" t="s">
        <v>167</v>
      </c>
      <c r="E152" s="156" t="s">
        <v>1</v>
      </c>
      <c r="F152" s="157" t="s">
        <v>236</v>
      </c>
      <c r="H152" s="158">
        <v>1265</v>
      </c>
      <c r="I152" s="159"/>
      <c r="L152" s="155"/>
      <c r="M152" s="160"/>
      <c r="T152" s="161"/>
      <c r="AT152" s="156" t="s">
        <v>167</v>
      </c>
      <c r="AU152" s="156" t="s">
        <v>86</v>
      </c>
      <c r="AV152" s="13" t="s">
        <v>165</v>
      </c>
      <c r="AW152" s="13" t="s">
        <v>32</v>
      </c>
      <c r="AX152" s="13" t="s">
        <v>84</v>
      </c>
      <c r="AY152" s="156" t="s">
        <v>159</v>
      </c>
    </row>
    <row r="153" spans="2:65" s="1" customFormat="1" ht="22.2" customHeight="1">
      <c r="B153" s="132"/>
      <c r="C153" s="162" t="s">
        <v>7</v>
      </c>
      <c r="D153" s="162" t="s">
        <v>261</v>
      </c>
      <c r="E153" s="163" t="s">
        <v>2040</v>
      </c>
      <c r="F153" s="164" t="s">
        <v>2041</v>
      </c>
      <c r="G153" s="165" t="s">
        <v>176</v>
      </c>
      <c r="H153" s="166">
        <v>184</v>
      </c>
      <c r="I153" s="167"/>
      <c r="J153" s="168">
        <f>ROUND(I153*H153,2)</f>
        <v>0</v>
      </c>
      <c r="K153" s="169"/>
      <c r="L153" s="170"/>
      <c r="M153" s="171" t="s">
        <v>1</v>
      </c>
      <c r="N153" s="172" t="s">
        <v>41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324</v>
      </c>
      <c r="AT153" s="145" t="s">
        <v>261</v>
      </c>
      <c r="AU153" s="145" t="s">
        <v>86</v>
      </c>
      <c r="AY153" s="16" t="s">
        <v>159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6" t="s">
        <v>84</v>
      </c>
      <c r="BK153" s="146">
        <f>ROUND(I153*H153,2)</f>
        <v>0</v>
      </c>
      <c r="BL153" s="16" t="s">
        <v>237</v>
      </c>
      <c r="BM153" s="145" t="s">
        <v>2042</v>
      </c>
    </row>
    <row r="154" spans="2:65" s="12" customFormat="1" ht="10.199999999999999">
      <c r="B154" s="147"/>
      <c r="D154" s="148" t="s">
        <v>167</v>
      </c>
      <c r="E154" s="149" t="s">
        <v>1</v>
      </c>
      <c r="F154" s="150" t="s">
        <v>2043</v>
      </c>
      <c r="H154" s="151">
        <v>184</v>
      </c>
      <c r="I154" s="152"/>
      <c r="L154" s="147"/>
      <c r="M154" s="153"/>
      <c r="T154" s="154"/>
      <c r="AT154" s="149" t="s">
        <v>167</v>
      </c>
      <c r="AU154" s="149" t="s">
        <v>86</v>
      </c>
      <c r="AV154" s="12" t="s">
        <v>86</v>
      </c>
      <c r="AW154" s="12" t="s">
        <v>32</v>
      </c>
      <c r="AX154" s="12" t="s">
        <v>76</v>
      </c>
      <c r="AY154" s="149" t="s">
        <v>159</v>
      </c>
    </row>
    <row r="155" spans="2:65" s="13" customFormat="1" ht="10.199999999999999">
      <c r="B155" s="155"/>
      <c r="D155" s="148" t="s">
        <v>167</v>
      </c>
      <c r="E155" s="156" t="s">
        <v>1</v>
      </c>
      <c r="F155" s="157" t="s">
        <v>236</v>
      </c>
      <c r="H155" s="158">
        <v>184</v>
      </c>
      <c r="I155" s="159"/>
      <c r="L155" s="155"/>
      <c r="M155" s="160"/>
      <c r="T155" s="161"/>
      <c r="AT155" s="156" t="s">
        <v>167</v>
      </c>
      <c r="AU155" s="156" t="s">
        <v>86</v>
      </c>
      <c r="AV155" s="13" t="s">
        <v>165</v>
      </c>
      <c r="AW155" s="13" t="s">
        <v>32</v>
      </c>
      <c r="AX155" s="13" t="s">
        <v>84</v>
      </c>
      <c r="AY155" s="156" t="s">
        <v>159</v>
      </c>
    </row>
    <row r="156" spans="2:65" s="1" customFormat="1" ht="22.2" customHeight="1">
      <c r="B156" s="132"/>
      <c r="C156" s="133" t="s">
        <v>267</v>
      </c>
      <c r="D156" s="133" t="s">
        <v>161</v>
      </c>
      <c r="E156" s="134" t="s">
        <v>2044</v>
      </c>
      <c r="F156" s="135" t="s">
        <v>2045</v>
      </c>
      <c r="G156" s="136" t="s">
        <v>176</v>
      </c>
      <c r="H156" s="137">
        <v>320</v>
      </c>
      <c r="I156" s="138"/>
      <c r="J156" s="139">
        <f>ROUND(I156*H156,2)</f>
        <v>0</v>
      </c>
      <c r="K156" s="140"/>
      <c r="L156" s="31"/>
      <c r="M156" s="141" t="s">
        <v>1</v>
      </c>
      <c r="N156" s="142" t="s">
        <v>41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237</v>
      </c>
      <c r="AT156" s="145" t="s">
        <v>161</v>
      </c>
      <c r="AU156" s="145" t="s">
        <v>86</v>
      </c>
      <c r="AY156" s="16" t="s">
        <v>159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6" t="s">
        <v>84</v>
      </c>
      <c r="BK156" s="146">
        <f>ROUND(I156*H156,2)</f>
        <v>0</v>
      </c>
      <c r="BL156" s="16" t="s">
        <v>237</v>
      </c>
      <c r="BM156" s="145" t="s">
        <v>2046</v>
      </c>
    </row>
    <row r="157" spans="2:65" s="1" customFormat="1" ht="14.4" customHeight="1">
      <c r="B157" s="132"/>
      <c r="C157" s="162" t="s">
        <v>272</v>
      </c>
      <c r="D157" s="162" t="s">
        <v>261</v>
      </c>
      <c r="E157" s="163" t="s">
        <v>2047</v>
      </c>
      <c r="F157" s="164" t="s">
        <v>2048</v>
      </c>
      <c r="G157" s="165" t="s">
        <v>176</v>
      </c>
      <c r="H157" s="166">
        <v>368</v>
      </c>
      <c r="I157" s="167"/>
      <c r="J157" s="168">
        <f>ROUND(I157*H157,2)</f>
        <v>0</v>
      </c>
      <c r="K157" s="169"/>
      <c r="L157" s="170"/>
      <c r="M157" s="171" t="s">
        <v>1</v>
      </c>
      <c r="N157" s="172" t="s">
        <v>41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324</v>
      </c>
      <c r="AT157" s="145" t="s">
        <v>261</v>
      </c>
      <c r="AU157" s="145" t="s">
        <v>86</v>
      </c>
      <c r="AY157" s="16" t="s">
        <v>159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6" t="s">
        <v>84</v>
      </c>
      <c r="BK157" s="146">
        <f>ROUND(I157*H157,2)</f>
        <v>0</v>
      </c>
      <c r="BL157" s="16" t="s">
        <v>237</v>
      </c>
      <c r="BM157" s="145" t="s">
        <v>2049</v>
      </c>
    </row>
    <row r="158" spans="2:65" s="12" customFormat="1" ht="10.199999999999999">
      <c r="B158" s="147"/>
      <c r="D158" s="148" t="s">
        <v>167</v>
      </c>
      <c r="E158" s="149" t="s">
        <v>1</v>
      </c>
      <c r="F158" s="150" t="s">
        <v>2050</v>
      </c>
      <c r="H158" s="151">
        <v>368</v>
      </c>
      <c r="I158" s="152"/>
      <c r="L158" s="147"/>
      <c r="M158" s="153"/>
      <c r="T158" s="154"/>
      <c r="AT158" s="149" t="s">
        <v>167</v>
      </c>
      <c r="AU158" s="149" t="s">
        <v>86</v>
      </c>
      <c r="AV158" s="12" t="s">
        <v>86</v>
      </c>
      <c r="AW158" s="12" t="s">
        <v>32</v>
      </c>
      <c r="AX158" s="12" t="s">
        <v>76</v>
      </c>
      <c r="AY158" s="149" t="s">
        <v>159</v>
      </c>
    </row>
    <row r="159" spans="2:65" s="13" customFormat="1" ht="10.199999999999999">
      <c r="B159" s="155"/>
      <c r="D159" s="148" t="s">
        <v>167</v>
      </c>
      <c r="E159" s="156" t="s">
        <v>1</v>
      </c>
      <c r="F159" s="157" t="s">
        <v>236</v>
      </c>
      <c r="H159" s="158">
        <v>368</v>
      </c>
      <c r="I159" s="159"/>
      <c r="L159" s="155"/>
      <c r="M159" s="160"/>
      <c r="T159" s="161"/>
      <c r="AT159" s="156" t="s">
        <v>167</v>
      </c>
      <c r="AU159" s="156" t="s">
        <v>86</v>
      </c>
      <c r="AV159" s="13" t="s">
        <v>165</v>
      </c>
      <c r="AW159" s="13" t="s">
        <v>32</v>
      </c>
      <c r="AX159" s="13" t="s">
        <v>84</v>
      </c>
      <c r="AY159" s="156" t="s">
        <v>159</v>
      </c>
    </row>
    <row r="160" spans="2:65" s="1" customFormat="1" ht="22.2" customHeight="1">
      <c r="B160" s="132"/>
      <c r="C160" s="133" t="s">
        <v>280</v>
      </c>
      <c r="D160" s="133" t="s">
        <v>161</v>
      </c>
      <c r="E160" s="134" t="s">
        <v>2051</v>
      </c>
      <c r="F160" s="135" t="s">
        <v>2052</v>
      </c>
      <c r="G160" s="136" t="s">
        <v>176</v>
      </c>
      <c r="H160" s="137">
        <v>225</v>
      </c>
      <c r="I160" s="138"/>
      <c r="J160" s="139">
        <f>ROUND(I160*H160,2)</f>
        <v>0</v>
      </c>
      <c r="K160" s="140"/>
      <c r="L160" s="31"/>
      <c r="M160" s="141" t="s">
        <v>1</v>
      </c>
      <c r="N160" s="142" t="s">
        <v>41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237</v>
      </c>
      <c r="AT160" s="145" t="s">
        <v>161</v>
      </c>
      <c r="AU160" s="145" t="s">
        <v>86</v>
      </c>
      <c r="AY160" s="16" t="s">
        <v>159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6" t="s">
        <v>84</v>
      </c>
      <c r="BK160" s="146">
        <f>ROUND(I160*H160,2)</f>
        <v>0</v>
      </c>
      <c r="BL160" s="16" t="s">
        <v>237</v>
      </c>
      <c r="BM160" s="145" t="s">
        <v>2053</v>
      </c>
    </row>
    <row r="161" spans="2:65" s="1" customFormat="1" ht="14.4" customHeight="1">
      <c r="B161" s="132"/>
      <c r="C161" s="162" t="s">
        <v>286</v>
      </c>
      <c r="D161" s="162" t="s">
        <v>261</v>
      </c>
      <c r="E161" s="163" t="s">
        <v>2054</v>
      </c>
      <c r="F161" s="164" t="s">
        <v>2055</v>
      </c>
      <c r="G161" s="165" t="s">
        <v>176</v>
      </c>
      <c r="H161" s="166">
        <v>17.25</v>
      </c>
      <c r="I161" s="167"/>
      <c r="J161" s="168">
        <f>ROUND(I161*H161,2)</f>
        <v>0</v>
      </c>
      <c r="K161" s="169"/>
      <c r="L161" s="170"/>
      <c r="M161" s="171" t="s">
        <v>1</v>
      </c>
      <c r="N161" s="172" t="s">
        <v>41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324</v>
      </c>
      <c r="AT161" s="145" t="s">
        <v>261</v>
      </c>
      <c r="AU161" s="145" t="s">
        <v>86</v>
      </c>
      <c r="AY161" s="16" t="s">
        <v>159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6" t="s">
        <v>84</v>
      </c>
      <c r="BK161" s="146">
        <f>ROUND(I161*H161,2)</f>
        <v>0</v>
      </c>
      <c r="BL161" s="16" t="s">
        <v>237</v>
      </c>
      <c r="BM161" s="145" t="s">
        <v>2056</v>
      </c>
    </row>
    <row r="162" spans="2:65" s="12" customFormat="1" ht="10.199999999999999">
      <c r="B162" s="147"/>
      <c r="D162" s="148" t="s">
        <v>167</v>
      </c>
      <c r="E162" s="149" t="s">
        <v>1</v>
      </c>
      <c r="F162" s="150" t="s">
        <v>2057</v>
      </c>
      <c r="H162" s="151">
        <v>17.25</v>
      </c>
      <c r="I162" s="152"/>
      <c r="L162" s="147"/>
      <c r="M162" s="153"/>
      <c r="T162" s="154"/>
      <c r="AT162" s="149" t="s">
        <v>167</v>
      </c>
      <c r="AU162" s="149" t="s">
        <v>86</v>
      </c>
      <c r="AV162" s="12" t="s">
        <v>86</v>
      </c>
      <c r="AW162" s="12" t="s">
        <v>32</v>
      </c>
      <c r="AX162" s="12" t="s">
        <v>76</v>
      </c>
      <c r="AY162" s="149" t="s">
        <v>159</v>
      </c>
    </row>
    <row r="163" spans="2:65" s="13" customFormat="1" ht="10.199999999999999">
      <c r="B163" s="155"/>
      <c r="D163" s="148" t="s">
        <v>167</v>
      </c>
      <c r="E163" s="156" t="s">
        <v>1</v>
      </c>
      <c r="F163" s="157" t="s">
        <v>236</v>
      </c>
      <c r="H163" s="158">
        <v>17.25</v>
      </c>
      <c r="I163" s="159"/>
      <c r="L163" s="155"/>
      <c r="M163" s="160"/>
      <c r="T163" s="161"/>
      <c r="AT163" s="156" t="s">
        <v>167</v>
      </c>
      <c r="AU163" s="156" t="s">
        <v>86</v>
      </c>
      <c r="AV163" s="13" t="s">
        <v>165</v>
      </c>
      <c r="AW163" s="13" t="s">
        <v>32</v>
      </c>
      <c r="AX163" s="13" t="s">
        <v>84</v>
      </c>
      <c r="AY163" s="156" t="s">
        <v>159</v>
      </c>
    </row>
    <row r="164" spans="2:65" s="1" customFormat="1" ht="14.4" customHeight="1">
      <c r="B164" s="132"/>
      <c r="C164" s="162" t="s">
        <v>291</v>
      </c>
      <c r="D164" s="162" t="s">
        <v>261</v>
      </c>
      <c r="E164" s="163" t="s">
        <v>2058</v>
      </c>
      <c r="F164" s="164" t="s">
        <v>2059</v>
      </c>
      <c r="G164" s="165" t="s">
        <v>176</v>
      </c>
      <c r="H164" s="166">
        <v>126.5</v>
      </c>
      <c r="I164" s="167"/>
      <c r="J164" s="168">
        <f>ROUND(I164*H164,2)</f>
        <v>0</v>
      </c>
      <c r="K164" s="169"/>
      <c r="L164" s="170"/>
      <c r="M164" s="171" t="s">
        <v>1</v>
      </c>
      <c r="N164" s="172" t="s">
        <v>41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324</v>
      </c>
      <c r="AT164" s="145" t="s">
        <v>261</v>
      </c>
      <c r="AU164" s="145" t="s">
        <v>86</v>
      </c>
      <c r="AY164" s="16" t="s">
        <v>159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6" t="s">
        <v>84</v>
      </c>
      <c r="BK164" s="146">
        <f>ROUND(I164*H164,2)</f>
        <v>0</v>
      </c>
      <c r="BL164" s="16" t="s">
        <v>237</v>
      </c>
      <c r="BM164" s="145" t="s">
        <v>2060</v>
      </c>
    </row>
    <row r="165" spans="2:65" s="12" customFormat="1" ht="10.199999999999999">
      <c r="B165" s="147"/>
      <c r="D165" s="148" t="s">
        <v>167</v>
      </c>
      <c r="E165" s="149" t="s">
        <v>1</v>
      </c>
      <c r="F165" s="150" t="s">
        <v>2061</v>
      </c>
      <c r="H165" s="151">
        <v>126.5</v>
      </c>
      <c r="I165" s="152"/>
      <c r="L165" s="147"/>
      <c r="M165" s="153"/>
      <c r="T165" s="154"/>
      <c r="AT165" s="149" t="s">
        <v>167</v>
      </c>
      <c r="AU165" s="149" t="s">
        <v>86</v>
      </c>
      <c r="AV165" s="12" t="s">
        <v>86</v>
      </c>
      <c r="AW165" s="12" t="s">
        <v>32</v>
      </c>
      <c r="AX165" s="12" t="s">
        <v>76</v>
      </c>
      <c r="AY165" s="149" t="s">
        <v>159</v>
      </c>
    </row>
    <row r="166" spans="2:65" s="13" customFormat="1" ht="10.199999999999999">
      <c r="B166" s="155"/>
      <c r="D166" s="148" t="s">
        <v>167</v>
      </c>
      <c r="E166" s="156" t="s">
        <v>1</v>
      </c>
      <c r="F166" s="157" t="s">
        <v>236</v>
      </c>
      <c r="H166" s="158">
        <v>126.5</v>
      </c>
      <c r="I166" s="159"/>
      <c r="L166" s="155"/>
      <c r="M166" s="160"/>
      <c r="T166" s="161"/>
      <c r="AT166" s="156" t="s">
        <v>167</v>
      </c>
      <c r="AU166" s="156" t="s">
        <v>86</v>
      </c>
      <c r="AV166" s="13" t="s">
        <v>165</v>
      </c>
      <c r="AW166" s="13" t="s">
        <v>32</v>
      </c>
      <c r="AX166" s="13" t="s">
        <v>84</v>
      </c>
      <c r="AY166" s="156" t="s">
        <v>159</v>
      </c>
    </row>
    <row r="167" spans="2:65" s="1" customFormat="1" ht="22.2" customHeight="1">
      <c r="B167" s="132"/>
      <c r="C167" s="162" t="s">
        <v>298</v>
      </c>
      <c r="D167" s="162" t="s">
        <v>261</v>
      </c>
      <c r="E167" s="163" t="s">
        <v>2062</v>
      </c>
      <c r="F167" s="164" t="s">
        <v>2063</v>
      </c>
      <c r="G167" s="165" t="s">
        <v>176</v>
      </c>
      <c r="H167" s="166">
        <v>115</v>
      </c>
      <c r="I167" s="167"/>
      <c r="J167" s="168">
        <f>ROUND(I167*H167,2)</f>
        <v>0</v>
      </c>
      <c r="K167" s="169"/>
      <c r="L167" s="170"/>
      <c r="M167" s="171" t="s">
        <v>1</v>
      </c>
      <c r="N167" s="172" t="s">
        <v>41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324</v>
      </c>
      <c r="AT167" s="145" t="s">
        <v>261</v>
      </c>
      <c r="AU167" s="145" t="s">
        <v>86</v>
      </c>
      <c r="AY167" s="16" t="s">
        <v>159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6" t="s">
        <v>84</v>
      </c>
      <c r="BK167" s="146">
        <f>ROUND(I167*H167,2)</f>
        <v>0</v>
      </c>
      <c r="BL167" s="16" t="s">
        <v>237</v>
      </c>
      <c r="BM167" s="145" t="s">
        <v>2064</v>
      </c>
    </row>
    <row r="168" spans="2:65" s="12" customFormat="1" ht="10.199999999999999">
      <c r="B168" s="147"/>
      <c r="D168" s="148" t="s">
        <v>167</v>
      </c>
      <c r="E168" s="149" t="s">
        <v>1</v>
      </c>
      <c r="F168" s="150" t="s">
        <v>2065</v>
      </c>
      <c r="H168" s="151">
        <v>115</v>
      </c>
      <c r="I168" s="152"/>
      <c r="L168" s="147"/>
      <c r="M168" s="153"/>
      <c r="T168" s="154"/>
      <c r="AT168" s="149" t="s">
        <v>167</v>
      </c>
      <c r="AU168" s="149" t="s">
        <v>86</v>
      </c>
      <c r="AV168" s="12" t="s">
        <v>86</v>
      </c>
      <c r="AW168" s="12" t="s">
        <v>32</v>
      </c>
      <c r="AX168" s="12" t="s">
        <v>76</v>
      </c>
      <c r="AY168" s="149" t="s">
        <v>159</v>
      </c>
    </row>
    <row r="169" spans="2:65" s="13" customFormat="1" ht="10.199999999999999">
      <c r="B169" s="155"/>
      <c r="D169" s="148" t="s">
        <v>167</v>
      </c>
      <c r="E169" s="156" t="s">
        <v>1</v>
      </c>
      <c r="F169" s="157" t="s">
        <v>236</v>
      </c>
      <c r="H169" s="158">
        <v>115</v>
      </c>
      <c r="I169" s="159"/>
      <c r="L169" s="155"/>
      <c r="M169" s="160"/>
      <c r="T169" s="161"/>
      <c r="AT169" s="156" t="s">
        <v>167</v>
      </c>
      <c r="AU169" s="156" t="s">
        <v>86</v>
      </c>
      <c r="AV169" s="13" t="s">
        <v>165</v>
      </c>
      <c r="AW169" s="13" t="s">
        <v>32</v>
      </c>
      <c r="AX169" s="13" t="s">
        <v>84</v>
      </c>
      <c r="AY169" s="156" t="s">
        <v>159</v>
      </c>
    </row>
    <row r="170" spans="2:65" s="1" customFormat="1" ht="19.8" customHeight="1">
      <c r="B170" s="132"/>
      <c r="C170" s="133" t="s">
        <v>304</v>
      </c>
      <c r="D170" s="133" t="s">
        <v>161</v>
      </c>
      <c r="E170" s="134" t="s">
        <v>2066</v>
      </c>
      <c r="F170" s="135" t="s">
        <v>2067</v>
      </c>
      <c r="G170" s="136" t="s">
        <v>390</v>
      </c>
      <c r="H170" s="137">
        <v>84</v>
      </c>
      <c r="I170" s="138"/>
      <c r="J170" s="139">
        <f t="shared" ref="J170:J201" si="10">ROUND(I170*H170,2)</f>
        <v>0</v>
      </c>
      <c r="K170" s="140"/>
      <c r="L170" s="31"/>
      <c r="M170" s="141" t="s">
        <v>1</v>
      </c>
      <c r="N170" s="142" t="s">
        <v>41</v>
      </c>
      <c r="P170" s="143">
        <f t="shared" ref="P170:P201" si="11">O170*H170</f>
        <v>0</v>
      </c>
      <c r="Q170" s="143">
        <v>0</v>
      </c>
      <c r="R170" s="143">
        <f t="shared" ref="R170:R201" si="12">Q170*H170</f>
        <v>0</v>
      </c>
      <c r="S170" s="143">
        <v>0</v>
      </c>
      <c r="T170" s="144">
        <f t="shared" ref="T170:T201" si="13">S170*H170</f>
        <v>0</v>
      </c>
      <c r="AR170" s="145" t="s">
        <v>237</v>
      </c>
      <c r="AT170" s="145" t="s">
        <v>161</v>
      </c>
      <c r="AU170" s="145" t="s">
        <v>86</v>
      </c>
      <c r="AY170" s="16" t="s">
        <v>159</v>
      </c>
      <c r="BE170" s="146">
        <f t="shared" ref="BE170:BE201" si="14">IF(N170="základní",J170,0)</f>
        <v>0</v>
      </c>
      <c r="BF170" s="146">
        <f t="shared" ref="BF170:BF201" si="15">IF(N170="snížená",J170,0)</f>
        <v>0</v>
      </c>
      <c r="BG170" s="146">
        <f t="shared" ref="BG170:BG201" si="16">IF(N170="zákl. přenesená",J170,0)</f>
        <v>0</v>
      </c>
      <c r="BH170" s="146">
        <f t="shared" ref="BH170:BH201" si="17">IF(N170="sníž. přenesená",J170,0)</f>
        <v>0</v>
      </c>
      <c r="BI170" s="146">
        <f t="shared" ref="BI170:BI201" si="18">IF(N170="nulová",J170,0)</f>
        <v>0</v>
      </c>
      <c r="BJ170" s="16" t="s">
        <v>84</v>
      </c>
      <c r="BK170" s="146">
        <f t="shared" ref="BK170:BK201" si="19">ROUND(I170*H170,2)</f>
        <v>0</v>
      </c>
      <c r="BL170" s="16" t="s">
        <v>237</v>
      </c>
      <c r="BM170" s="145" t="s">
        <v>2068</v>
      </c>
    </row>
    <row r="171" spans="2:65" s="1" customFormat="1" ht="19.8" customHeight="1">
      <c r="B171" s="132"/>
      <c r="C171" s="133" t="s">
        <v>310</v>
      </c>
      <c r="D171" s="133" t="s">
        <v>161</v>
      </c>
      <c r="E171" s="134" t="s">
        <v>2069</v>
      </c>
      <c r="F171" s="135" t="s">
        <v>2070</v>
      </c>
      <c r="G171" s="136" t="s">
        <v>390</v>
      </c>
      <c r="H171" s="137">
        <v>4</v>
      </c>
      <c r="I171" s="138"/>
      <c r="J171" s="139">
        <f t="shared" si="10"/>
        <v>0</v>
      </c>
      <c r="K171" s="140"/>
      <c r="L171" s="31"/>
      <c r="M171" s="141" t="s">
        <v>1</v>
      </c>
      <c r="N171" s="142" t="s">
        <v>41</v>
      </c>
      <c r="P171" s="143">
        <f t="shared" si="11"/>
        <v>0</v>
      </c>
      <c r="Q171" s="143">
        <v>0</v>
      </c>
      <c r="R171" s="143">
        <f t="shared" si="12"/>
        <v>0</v>
      </c>
      <c r="S171" s="143">
        <v>0</v>
      </c>
      <c r="T171" s="144">
        <f t="shared" si="13"/>
        <v>0</v>
      </c>
      <c r="AR171" s="145" t="s">
        <v>237</v>
      </c>
      <c r="AT171" s="145" t="s">
        <v>161</v>
      </c>
      <c r="AU171" s="145" t="s">
        <v>86</v>
      </c>
      <c r="AY171" s="16" t="s">
        <v>159</v>
      </c>
      <c r="BE171" s="146">
        <f t="shared" si="14"/>
        <v>0</v>
      </c>
      <c r="BF171" s="146">
        <f t="shared" si="15"/>
        <v>0</v>
      </c>
      <c r="BG171" s="146">
        <f t="shared" si="16"/>
        <v>0</v>
      </c>
      <c r="BH171" s="146">
        <f t="shared" si="17"/>
        <v>0</v>
      </c>
      <c r="BI171" s="146">
        <f t="shared" si="18"/>
        <v>0</v>
      </c>
      <c r="BJ171" s="16" t="s">
        <v>84</v>
      </c>
      <c r="BK171" s="146">
        <f t="shared" si="19"/>
        <v>0</v>
      </c>
      <c r="BL171" s="16" t="s">
        <v>237</v>
      </c>
      <c r="BM171" s="145" t="s">
        <v>2071</v>
      </c>
    </row>
    <row r="172" spans="2:65" s="1" customFormat="1" ht="19.8" customHeight="1">
      <c r="B172" s="132"/>
      <c r="C172" s="133" t="s">
        <v>315</v>
      </c>
      <c r="D172" s="133" t="s">
        <v>161</v>
      </c>
      <c r="E172" s="134" t="s">
        <v>2072</v>
      </c>
      <c r="F172" s="135" t="s">
        <v>2073</v>
      </c>
      <c r="G172" s="136" t="s">
        <v>390</v>
      </c>
      <c r="H172" s="137">
        <v>1</v>
      </c>
      <c r="I172" s="138"/>
      <c r="J172" s="139">
        <f t="shared" si="10"/>
        <v>0</v>
      </c>
      <c r="K172" s="140"/>
      <c r="L172" s="31"/>
      <c r="M172" s="141" t="s">
        <v>1</v>
      </c>
      <c r="N172" s="142" t="s">
        <v>41</v>
      </c>
      <c r="P172" s="143">
        <f t="shared" si="11"/>
        <v>0</v>
      </c>
      <c r="Q172" s="143">
        <v>0</v>
      </c>
      <c r="R172" s="143">
        <f t="shared" si="12"/>
        <v>0</v>
      </c>
      <c r="S172" s="143">
        <v>0</v>
      </c>
      <c r="T172" s="144">
        <f t="shared" si="13"/>
        <v>0</v>
      </c>
      <c r="AR172" s="145" t="s">
        <v>237</v>
      </c>
      <c r="AT172" s="145" t="s">
        <v>161</v>
      </c>
      <c r="AU172" s="145" t="s">
        <v>86</v>
      </c>
      <c r="AY172" s="16" t="s">
        <v>159</v>
      </c>
      <c r="BE172" s="146">
        <f t="shared" si="14"/>
        <v>0</v>
      </c>
      <c r="BF172" s="146">
        <f t="shared" si="15"/>
        <v>0</v>
      </c>
      <c r="BG172" s="146">
        <f t="shared" si="16"/>
        <v>0</v>
      </c>
      <c r="BH172" s="146">
        <f t="shared" si="17"/>
        <v>0</v>
      </c>
      <c r="BI172" s="146">
        <f t="shared" si="18"/>
        <v>0</v>
      </c>
      <c r="BJ172" s="16" t="s">
        <v>84</v>
      </c>
      <c r="BK172" s="146">
        <f t="shared" si="19"/>
        <v>0</v>
      </c>
      <c r="BL172" s="16" t="s">
        <v>237</v>
      </c>
      <c r="BM172" s="145" t="s">
        <v>2074</v>
      </c>
    </row>
    <row r="173" spans="2:65" s="1" customFormat="1" ht="14.4" customHeight="1">
      <c r="B173" s="132"/>
      <c r="C173" s="162" t="s">
        <v>319</v>
      </c>
      <c r="D173" s="162" t="s">
        <v>261</v>
      </c>
      <c r="E173" s="163" t="s">
        <v>2075</v>
      </c>
      <c r="F173" s="164" t="s">
        <v>2076</v>
      </c>
      <c r="G173" s="165" t="s">
        <v>390</v>
      </c>
      <c r="H173" s="166">
        <v>1</v>
      </c>
      <c r="I173" s="167"/>
      <c r="J173" s="168">
        <f t="shared" si="10"/>
        <v>0</v>
      </c>
      <c r="K173" s="169"/>
      <c r="L173" s="170"/>
      <c r="M173" s="171" t="s">
        <v>1</v>
      </c>
      <c r="N173" s="172" t="s">
        <v>41</v>
      </c>
      <c r="P173" s="143">
        <f t="shared" si="11"/>
        <v>0</v>
      </c>
      <c r="Q173" s="143">
        <v>0</v>
      </c>
      <c r="R173" s="143">
        <f t="shared" si="12"/>
        <v>0</v>
      </c>
      <c r="S173" s="143">
        <v>0</v>
      </c>
      <c r="T173" s="144">
        <f t="shared" si="13"/>
        <v>0</v>
      </c>
      <c r="AR173" s="145" t="s">
        <v>324</v>
      </c>
      <c r="AT173" s="145" t="s">
        <v>261</v>
      </c>
      <c r="AU173" s="145" t="s">
        <v>86</v>
      </c>
      <c r="AY173" s="16" t="s">
        <v>159</v>
      </c>
      <c r="BE173" s="146">
        <f t="shared" si="14"/>
        <v>0</v>
      </c>
      <c r="BF173" s="146">
        <f t="shared" si="15"/>
        <v>0</v>
      </c>
      <c r="BG173" s="146">
        <f t="shared" si="16"/>
        <v>0</v>
      </c>
      <c r="BH173" s="146">
        <f t="shared" si="17"/>
        <v>0</v>
      </c>
      <c r="BI173" s="146">
        <f t="shared" si="18"/>
        <v>0</v>
      </c>
      <c r="BJ173" s="16" t="s">
        <v>84</v>
      </c>
      <c r="BK173" s="146">
        <f t="shared" si="19"/>
        <v>0</v>
      </c>
      <c r="BL173" s="16" t="s">
        <v>237</v>
      </c>
      <c r="BM173" s="145" t="s">
        <v>2077</v>
      </c>
    </row>
    <row r="174" spans="2:65" s="1" customFormat="1" ht="22.2" customHeight="1">
      <c r="B174" s="132"/>
      <c r="C174" s="133" t="s">
        <v>324</v>
      </c>
      <c r="D174" s="133" t="s">
        <v>161</v>
      </c>
      <c r="E174" s="134" t="s">
        <v>2078</v>
      </c>
      <c r="F174" s="135" t="s">
        <v>2079</v>
      </c>
      <c r="G174" s="136" t="s">
        <v>390</v>
      </c>
      <c r="H174" s="137">
        <v>10</v>
      </c>
      <c r="I174" s="138"/>
      <c r="J174" s="139">
        <f t="shared" si="10"/>
        <v>0</v>
      </c>
      <c r="K174" s="140"/>
      <c r="L174" s="31"/>
      <c r="M174" s="141" t="s">
        <v>1</v>
      </c>
      <c r="N174" s="142" t="s">
        <v>41</v>
      </c>
      <c r="P174" s="143">
        <f t="shared" si="11"/>
        <v>0</v>
      </c>
      <c r="Q174" s="143">
        <v>0</v>
      </c>
      <c r="R174" s="143">
        <f t="shared" si="12"/>
        <v>0</v>
      </c>
      <c r="S174" s="143">
        <v>0</v>
      </c>
      <c r="T174" s="144">
        <f t="shared" si="13"/>
        <v>0</v>
      </c>
      <c r="AR174" s="145" t="s">
        <v>237</v>
      </c>
      <c r="AT174" s="145" t="s">
        <v>161</v>
      </c>
      <c r="AU174" s="145" t="s">
        <v>86</v>
      </c>
      <c r="AY174" s="16" t="s">
        <v>159</v>
      </c>
      <c r="BE174" s="146">
        <f t="shared" si="14"/>
        <v>0</v>
      </c>
      <c r="BF174" s="146">
        <f t="shared" si="15"/>
        <v>0</v>
      </c>
      <c r="BG174" s="146">
        <f t="shared" si="16"/>
        <v>0</v>
      </c>
      <c r="BH174" s="146">
        <f t="shared" si="17"/>
        <v>0</v>
      </c>
      <c r="BI174" s="146">
        <f t="shared" si="18"/>
        <v>0</v>
      </c>
      <c r="BJ174" s="16" t="s">
        <v>84</v>
      </c>
      <c r="BK174" s="146">
        <f t="shared" si="19"/>
        <v>0</v>
      </c>
      <c r="BL174" s="16" t="s">
        <v>237</v>
      </c>
      <c r="BM174" s="145" t="s">
        <v>2080</v>
      </c>
    </row>
    <row r="175" spans="2:65" s="1" customFormat="1" ht="14.4" customHeight="1">
      <c r="B175" s="132"/>
      <c r="C175" s="162" t="s">
        <v>329</v>
      </c>
      <c r="D175" s="162" t="s">
        <v>261</v>
      </c>
      <c r="E175" s="163" t="s">
        <v>2081</v>
      </c>
      <c r="F175" s="164" t="s">
        <v>2082</v>
      </c>
      <c r="G175" s="165" t="s">
        <v>390</v>
      </c>
      <c r="H175" s="166">
        <v>10</v>
      </c>
      <c r="I175" s="167"/>
      <c r="J175" s="168">
        <f t="shared" si="10"/>
        <v>0</v>
      </c>
      <c r="K175" s="169"/>
      <c r="L175" s="170"/>
      <c r="M175" s="171" t="s">
        <v>1</v>
      </c>
      <c r="N175" s="172" t="s">
        <v>41</v>
      </c>
      <c r="P175" s="143">
        <f t="shared" si="11"/>
        <v>0</v>
      </c>
      <c r="Q175" s="143">
        <v>0</v>
      </c>
      <c r="R175" s="143">
        <f t="shared" si="12"/>
        <v>0</v>
      </c>
      <c r="S175" s="143">
        <v>0</v>
      </c>
      <c r="T175" s="144">
        <f t="shared" si="13"/>
        <v>0</v>
      </c>
      <c r="AR175" s="145" t="s">
        <v>324</v>
      </c>
      <c r="AT175" s="145" t="s">
        <v>261</v>
      </c>
      <c r="AU175" s="145" t="s">
        <v>86</v>
      </c>
      <c r="AY175" s="16" t="s">
        <v>159</v>
      </c>
      <c r="BE175" s="146">
        <f t="shared" si="14"/>
        <v>0</v>
      </c>
      <c r="BF175" s="146">
        <f t="shared" si="15"/>
        <v>0</v>
      </c>
      <c r="BG175" s="146">
        <f t="shared" si="16"/>
        <v>0</v>
      </c>
      <c r="BH175" s="146">
        <f t="shared" si="17"/>
        <v>0</v>
      </c>
      <c r="BI175" s="146">
        <f t="shared" si="18"/>
        <v>0</v>
      </c>
      <c r="BJ175" s="16" t="s">
        <v>84</v>
      </c>
      <c r="BK175" s="146">
        <f t="shared" si="19"/>
        <v>0</v>
      </c>
      <c r="BL175" s="16" t="s">
        <v>237</v>
      </c>
      <c r="BM175" s="145" t="s">
        <v>2083</v>
      </c>
    </row>
    <row r="176" spans="2:65" s="1" customFormat="1" ht="14.4" customHeight="1">
      <c r="B176" s="132"/>
      <c r="C176" s="162" t="s">
        <v>334</v>
      </c>
      <c r="D176" s="162" t="s">
        <v>261</v>
      </c>
      <c r="E176" s="163" t="s">
        <v>2084</v>
      </c>
      <c r="F176" s="164" t="s">
        <v>2085</v>
      </c>
      <c r="G176" s="165" t="s">
        <v>390</v>
      </c>
      <c r="H176" s="166">
        <v>10</v>
      </c>
      <c r="I176" s="167"/>
      <c r="J176" s="168">
        <f t="shared" si="10"/>
        <v>0</v>
      </c>
      <c r="K176" s="169"/>
      <c r="L176" s="170"/>
      <c r="M176" s="171" t="s">
        <v>1</v>
      </c>
      <c r="N176" s="172" t="s">
        <v>41</v>
      </c>
      <c r="P176" s="143">
        <f t="shared" si="11"/>
        <v>0</v>
      </c>
      <c r="Q176" s="143">
        <v>0</v>
      </c>
      <c r="R176" s="143">
        <f t="shared" si="12"/>
        <v>0</v>
      </c>
      <c r="S176" s="143">
        <v>0</v>
      </c>
      <c r="T176" s="144">
        <f t="shared" si="13"/>
        <v>0</v>
      </c>
      <c r="AR176" s="145" t="s">
        <v>324</v>
      </c>
      <c r="AT176" s="145" t="s">
        <v>261</v>
      </c>
      <c r="AU176" s="145" t="s">
        <v>86</v>
      </c>
      <c r="AY176" s="16" t="s">
        <v>159</v>
      </c>
      <c r="BE176" s="146">
        <f t="shared" si="14"/>
        <v>0</v>
      </c>
      <c r="BF176" s="146">
        <f t="shared" si="15"/>
        <v>0</v>
      </c>
      <c r="BG176" s="146">
        <f t="shared" si="16"/>
        <v>0</v>
      </c>
      <c r="BH176" s="146">
        <f t="shared" si="17"/>
        <v>0</v>
      </c>
      <c r="BI176" s="146">
        <f t="shared" si="18"/>
        <v>0</v>
      </c>
      <c r="BJ176" s="16" t="s">
        <v>84</v>
      </c>
      <c r="BK176" s="146">
        <f t="shared" si="19"/>
        <v>0</v>
      </c>
      <c r="BL176" s="16" t="s">
        <v>237</v>
      </c>
      <c r="BM176" s="145" t="s">
        <v>2086</v>
      </c>
    </row>
    <row r="177" spans="2:65" s="1" customFormat="1" ht="14.4" customHeight="1">
      <c r="B177" s="132"/>
      <c r="C177" s="162" t="s">
        <v>338</v>
      </c>
      <c r="D177" s="162" t="s">
        <v>261</v>
      </c>
      <c r="E177" s="163" t="s">
        <v>2087</v>
      </c>
      <c r="F177" s="164" t="s">
        <v>2088</v>
      </c>
      <c r="G177" s="165" t="s">
        <v>390</v>
      </c>
      <c r="H177" s="166">
        <v>10</v>
      </c>
      <c r="I177" s="167"/>
      <c r="J177" s="168">
        <f t="shared" si="10"/>
        <v>0</v>
      </c>
      <c r="K177" s="169"/>
      <c r="L177" s="170"/>
      <c r="M177" s="171" t="s">
        <v>1</v>
      </c>
      <c r="N177" s="172" t="s">
        <v>41</v>
      </c>
      <c r="P177" s="143">
        <f t="shared" si="11"/>
        <v>0</v>
      </c>
      <c r="Q177" s="143">
        <v>0</v>
      </c>
      <c r="R177" s="143">
        <f t="shared" si="12"/>
        <v>0</v>
      </c>
      <c r="S177" s="143">
        <v>0</v>
      </c>
      <c r="T177" s="144">
        <f t="shared" si="13"/>
        <v>0</v>
      </c>
      <c r="AR177" s="145" t="s">
        <v>324</v>
      </c>
      <c r="AT177" s="145" t="s">
        <v>261</v>
      </c>
      <c r="AU177" s="145" t="s">
        <v>86</v>
      </c>
      <c r="AY177" s="16" t="s">
        <v>159</v>
      </c>
      <c r="BE177" s="146">
        <f t="shared" si="14"/>
        <v>0</v>
      </c>
      <c r="BF177" s="146">
        <f t="shared" si="15"/>
        <v>0</v>
      </c>
      <c r="BG177" s="146">
        <f t="shared" si="16"/>
        <v>0</v>
      </c>
      <c r="BH177" s="146">
        <f t="shared" si="17"/>
        <v>0</v>
      </c>
      <c r="BI177" s="146">
        <f t="shared" si="18"/>
        <v>0</v>
      </c>
      <c r="BJ177" s="16" t="s">
        <v>84</v>
      </c>
      <c r="BK177" s="146">
        <f t="shared" si="19"/>
        <v>0</v>
      </c>
      <c r="BL177" s="16" t="s">
        <v>237</v>
      </c>
      <c r="BM177" s="145" t="s">
        <v>2089</v>
      </c>
    </row>
    <row r="178" spans="2:65" s="1" customFormat="1" ht="22.2" customHeight="1">
      <c r="B178" s="132"/>
      <c r="C178" s="133" t="s">
        <v>343</v>
      </c>
      <c r="D178" s="133" t="s">
        <v>161</v>
      </c>
      <c r="E178" s="134" t="s">
        <v>2090</v>
      </c>
      <c r="F178" s="135" t="s">
        <v>2091</v>
      </c>
      <c r="G178" s="136" t="s">
        <v>390</v>
      </c>
      <c r="H178" s="137">
        <v>3</v>
      </c>
      <c r="I178" s="138"/>
      <c r="J178" s="139">
        <f t="shared" si="10"/>
        <v>0</v>
      </c>
      <c r="K178" s="140"/>
      <c r="L178" s="31"/>
      <c r="M178" s="141" t="s">
        <v>1</v>
      </c>
      <c r="N178" s="142" t="s">
        <v>41</v>
      </c>
      <c r="P178" s="143">
        <f t="shared" si="11"/>
        <v>0</v>
      </c>
      <c r="Q178" s="143">
        <v>0</v>
      </c>
      <c r="R178" s="143">
        <f t="shared" si="12"/>
        <v>0</v>
      </c>
      <c r="S178" s="143">
        <v>0</v>
      </c>
      <c r="T178" s="144">
        <f t="shared" si="13"/>
        <v>0</v>
      </c>
      <c r="AR178" s="145" t="s">
        <v>237</v>
      </c>
      <c r="AT178" s="145" t="s">
        <v>161</v>
      </c>
      <c r="AU178" s="145" t="s">
        <v>86</v>
      </c>
      <c r="AY178" s="16" t="s">
        <v>159</v>
      </c>
      <c r="BE178" s="146">
        <f t="shared" si="14"/>
        <v>0</v>
      </c>
      <c r="BF178" s="146">
        <f t="shared" si="15"/>
        <v>0</v>
      </c>
      <c r="BG178" s="146">
        <f t="shared" si="16"/>
        <v>0</v>
      </c>
      <c r="BH178" s="146">
        <f t="shared" si="17"/>
        <v>0</v>
      </c>
      <c r="BI178" s="146">
        <f t="shared" si="18"/>
        <v>0</v>
      </c>
      <c r="BJ178" s="16" t="s">
        <v>84</v>
      </c>
      <c r="BK178" s="146">
        <f t="shared" si="19"/>
        <v>0</v>
      </c>
      <c r="BL178" s="16" t="s">
        <v>237</v>
      </c>
      <c r="BM178" s="145" t="s">
        <v>2092</v>
      </c>
    </row>
    <row r="179" spans="2:65" s="1" customFormat="1" ht="14.4" customHeight="1">
      <c r="B179" s="132"/>
      <c r="C179" s="162" t="s">
        <v>348</v>
      </c>
      <c r="D179" s="162" t="s">
        <v>261</v>
      </c>
      <c r="E179" s="163" t="s">
        <v>2093</v>
      </c>
      <c r="F179" s="164" t="s">
        <v>2094</v>
      </c>
      <c r="G179" s="165" t="s">
        <v>390</v>
      </c>
      <c r="H179" s="166">
        <v>3</v>
      </c>
      <c r="I179" s="167"/>
      <c r="J179" s="168">
        <f t="shared" si="10"/>
        <v>0</v>
      </c>
      <c r="K179" s="169"/>
      <c r="L179" s="170"/>
      <c r="M179" s="171" t="s">
        <v>1</v>
      </c>
      <c r="N179" s="172" t="s">
        <v>41</v>
      </c>
      <c r="P179" s="143">
        <f t="shared" si="11"/>
        <v>0</v>
      </c>
      <c r="Q179" s="143">
        <v>0</v>
      </c>
      <c r="R179" s="143">
        <f t="shared" si="12"/>
        <v>0</v>
      </c>
      <c r="S179" s="143">
        <v>0</v>
      </c>
      <c r="T179" s="144">
        <f t="shared" si="13"/>
        <v>0</v>
      </c>
      <c r="AR179" s="145" t="s">
        <v>324</v>
      </c>
      <c r="AT179" s="145" t="s">
        <v>261</v>
      </c>
      <c r="AU179" s="145" t="s">
        <v>86</v>
      </c>
      <c r="AY179" s="16" t="s">
        <v>159</v>
      </c>
      <c r="BE179" s="146">
        <f t="shared" si="14"/>
        <v>0</v>
      </c>
      <c r="BF179" s="146">
        <f t="shared" si="15"/>
        <v>0</v>
      </c>
      <c r="BG179" s="146">
        <f t="shared" si="16"/>
        <v>0</v>
      </c>
      <c r="BH179" s="146">
        <f t="shared" si="17"/>
        <v>0</v>
      </c>
      <c r="BI179" s="146">
        <f t="shared" si="18"/>
        <v>0</v>
      </c>
      <c r="BJ179" s="16" t="s">
        <v>84</v>
      </c>
      <c r="BK179" s="146">
        <f t="shared" si="19"/>
        <v>0</v>
      </c>
      <c r="BL179" s="16" t="s">
        <v>237</v>
      </c>
      <c r="BM179" s="145" t="s">
        <v>2095</v>
      </c>
    </row>
    <row r="180" spans="2:65" s="1" customFormat="1" ht="14.4" customHeight="1">
      <c r="B180" s="132"/>
      <c r="C180" s="162" t="s">
        <v>353</v>
      </c>
      <c r="D180" s="162" t="s">
        <v>261</v>
      </c>
      <c r="E180" s="163" t="s">
        <v>2096</v>
      </c>
      <c r="F180" s="164" t="s">
        <v>2097</v>
      </c>
      <c r="G180" s="165" t="s">
        <v>390</v>
      </c>
      <c r="H180" s="166">
        <v>3</v>
      </c>
      <c r="I180" s="167"/>
      <c r="J180" s="168">
        <f t="shared" si="10"/>
        <v>0</v>
      </c>
      <c r="K180" s="169"/>
      <c r="L180" s="170"/>
      <c r="M180" s="171" t="s">
        <v>1</v>
      </c>
      <c r="N180" s="172" t="s">
        <v>41</v>
      </c>
      <c r="P180" s="143">
        <f t="shared" si="11"/>
        <v>0</v>
      </c>
      <c r="Q180" s="143">
        <v>0</v>
      </c>
      <c r="R180" s="143">
        <f t="shared" si="12"/>
        <v>0</v>
      </c>
      <c r="S180" s="143">
        <v>0</v>
      </c>
      <c r="T180" s="144">
        <f t="shared" si="13"/>
        <v>0</v>
      </c>
      <c r="AR180" s="145" t="s">
        <v>324</v>
      </c>
      <c r="AT180" s="145" t="s">
        <v>261</v>
      </c>
      <c r="AU180" s="145" t="s">
        <v>86</v>
      </c>
      <c r="AY180" s="16" t="s">
        <v>159</v>
      </c>
      <c r="BE180" s="146">
        <f t="shared" si="14"/>
        <v>0</v>
      </c>
      <c r="BF180" s="146">
        <f t="shared" si="15"/>
        <v>0</v>
      </c>
      <c r="BG180" s="146">
        <f t="shared" si="16"/>
        <v>0</v>
      </c>
      <c r="BH180" s="146">
        <f t="shared" si="17"/>
        <v>0</v>
      </c>
      <c r="BI180" s="146">
        <f t="shared" si="18"/>
        <v>0</v>
      </c>
      <c r="BJ180" s="16" t="s">
        <v>84</v>
      </c>
      <c r="BK180" s="146">
        <f t="shared" si="19"/>
        <v>0</v>
      </c>
      <c r="BL180" s="16" t="s">
        <v>237</v>
      </c>
      <c r="BM180" s="145" t="s">
        <v>2098</v>
      </c>
    </row>
    <row r="181" spans="2:65" s="1" customFormat="1" ht="14.4" customHeight="1">
      <c r="B181" s="132"/>
      <c r="C181" s="162" t="s">
        <v>357</v>
      </c>
      <c r="D181" s="162" t="s">
        <v>261</v>
      </c>
      <c r="E181" s="163" t="s">
        <v>2087</v>
      </c>
      <c r="F181" s="164" t="s">
        <v>2088</v>
      </c>
      <c r="G181" s="165" t="s">
        <v>390</v>
      </c>
      <c r="H181" s="166">
        <v>3</v>
      </c>
      <c r="I181" s="167"/>
      <c r="J181" s="168">
        <f t="shared" si="10"/>
        <v>0</v>
      </c>
      <c r="K181" s="169"/>
      <c r="L181" s="170"/>
      <c r="M181" s="171" t="s">
        <v>1</v>
      </c>
      <c r="N181" s="172" t="s">
        <v>41</v>
      </c>
      <c r="P181" s="143">
        <f t="shared" si="11"/>
        <v>0</v>
      </c>
      <c r="Q181" s="143">
        <v>0</v>
      </c>
      <c r="R181" s="143">
        <f t="shared" si="12"/>
        <v>0</v>
      </c>
      <c r="S181" s="143">
        <v>0</v>
      </c>
      <c r="T181" s="144">
        <f t="shared" si="13"/>
        <v>0</v>
      </c>
      <c r="AR181" s="145" t="s">
        <v>324</v>
      </c>
      <c r="AT181" s="145" t="s">
        <v>261</v>
      </c>
      <c r="AU181" s="145" t="s">
        <v>86</v>
      </c>
      <c r="AY181" s="16" t="s">
        <v>159</v>
      </c>
      <c r="BE181" s="146">
        <f t="shared" si="14"/>
        <v>0</v>
      </c>
      <c r="BF181" s="146">
        <f t="shared" si="15"/>
        <v>0</v>
      </c>
      <c r="BG181" s="146">
        <f t="shared" si="16"/>
        <v>0</v>
      </c>
      <c r="BH181" s="146">
        <f t="shared" si="17"/>
        <v>0</v>
      </c>
      <c r="BI181" s="146">
        <f t="shared" si="18"/>
        <v>0</v>
      </c>
      <c r="BJ181" s="16" t="s">
        <v>84</v>
      </c>
      <c r="BK181" s="146">
        <f t="shared" si="19"/>
        <v>0</v>
      </c>
      <c r="BL181" s="16" t="s">
        <v>237</v>
      </c>
      <c r="BM181" s="145" t="s">
        <v>2099</v>
      </c>
    </row>
    <row r="182" spans="2:65" s="1" customFormat="1" ht="14.4" customHeight="1">
      <c r="B182" s="132"/>
      <c r="C182" s="133" t="s">
        <v>363</v>
      </c>
      <c r="D182" s="133" t="s">
        <v>161</v>
      </c>
      <c r="E182" s="134" t="s">
        <v>2100</v>
      </c>
      <c r="F182" s="135" t="s">
        <v>2101</v>
      </c>
      <c r="G182" s="136" t="s">
        <v>390</v>
      </c>
      <c r="H182" s="137">
        <v>13</v>
      </c>
      <c r="I182" s="138"/>
      <c r="J182" s="139">
        <f t="shared" si="10"/>
        <v>0</v>
      </c>
      <c r="K182" s="140"/>
      <c r="L182" s="31"/>
      <c r="M182" s="141" t="s">
        <v>1</v>
      </c>
      <c r="N182" s="142" t="s">
        <v>41</v>
      </c>
      <c r="P182" s="143">
        <f t="shared" si="11"/>
        <v>0</v>
      </c>
      <c r="Q182" s="143">
        <v>0</v>
      </c>
      <c r="R182" s="143">
        <f t="shared" si="12"/>
        <v>0</v>
      </c>
      <c r="S182" s="143">
        <v>0</v>
      </c>
      <c r="T182" s="144">
        <f t="shared" si="13"/>
        <v>0</v>
      </c>
      <c r="AR182" s="145" t="s">
        <v>237</v>
      </c>
      <c r="AT182" s="145" t="s">
        <v>161</v>
      </c>
      <c r="AU182" s="145" t="s">
        <v>86</v>
      </c>
      <c r="AY182" s="16" t="s">
        <v>159</v>
      </c>
      <c r="BE182" s="146">
        <f t="shared" si="14"/>
        <v>0</v>
      </c>
      <c r="BF182" s="146">
        <f t="shared" si="15"/>
        <v>0</v>
      </c>
      <c r="BG182" s="146">
        <f t="shared" si="16"/>
        <v>0</v>
      </c>
      <c r="BH182" s="146">
        <f t="shared" si="17"/>
        <v>0</v>
      </c>
      <c r="BI182" s="146">
        <f t="shared" si="18"/>
        <v>0</v>
      </c>
      <c r="BJ182" s="16" t="s">
        <v>84</v>
      </c>
      <c r="BK182" s="146">
        <f t="shared" si="19"/>
        <v>0</v>
      </c>
      <c r="BL182" s="16" t="s">
        <v>237</v>
      </c>
      <c r="BM182" s="145" t="s">
        <v>2102</v>
      </c>
    </row>
    <row r="183" spans="2:65" s="1" customFormat="1" ht="14.4" customHeight="1">
      <c r="B183" s="132"/>
      <c r="C183" s="162" t="s">
        <v>369</v>
      </c>
      <c r="D183" s="162" t="s">
        <v>261</v>
      </c>
      <c r="E183" s="163" t="s">
        <v>2103</v>
      </c>
      <c r="F183" s="164" t="s">
        <v>2104</v>
      </c>
      <c r="G183" s="165" t="s">
        <v>390</v>
      </c>
      <c r="H183" s="166">
        <v>13</v>
      </c>
      <c r="I183" s="167"/>
      <c r="J183" s="168">
        <f t="shared" si="10"/>
        <v>0</v>
      </c>
      <c r="K183" s="169"/>
      <c r="L183" s="170"/>
      <c r="M183" s="171" t="s">
        <v>1</v>
      </c>
      <c r="N183" s="172" t="s">
        <v>41</v>
      </c>
      <c r="P183" s="143">
        <f t="shared" si="11"/>
        <v>0</v>
      </c>
      <c r="Q183" s="143">
        <v>0</v>
      </c>
      <c r="R183" s="143">
        <f t="shared" si="12"/>
        <v>0</v>
      </c>
      <c r="S183" s="143">
        <v>0</v>
      </c>
      <c r="T183" s="144">
        <f t="shared" si="13"/>
        <v>0</v>
      </c>
      <c r="AR183" s="145" t="s">
        <v>324</v>
      </c>
      <c r="AT183" s="145" t="s">
        <v>261</v>
      </c>
      <c r="AU183" s="145" t="s">
        <v>86</v>
      </c>
      <c r="AY183" s="16" t="s">
        <v>159</v>
      </c>
      <c r="BE183" s="146">
        <f t="shared" si="14"/>
        <v>0</v>
      </c>
      <c r="BF183" s="146">
        <f t="shared" si="15"/>
        <v>0</v>
      </c>
      <c r="BG183" s="146">
        <f t="shared" si="16"/>
        <v>0</v>
      </c>
      <c r="BH183" s="146">
        <f t="shared" si="17"/>
        <v>0</v>
      </c>
      <c r="BI183" s="146">
        <f t="shared" si="18"/>
        <v>0</v>
      </c>
      <c r="BJ183" s="16" t="s">
        <v>84</v>
      </c>
      <c r="BK183" s="146">
        <f t="shared" si="19"/>
        <v>0</v>
      </c>
      <c r="BL183" s="16" t="s">
        <v>237</v>
      </c>
      <c r="BM183" s="145" t="s">
        <v>2105</v>
      </c>
    </row>
    <row r="184" spans="2:65" s="1" customFormat="1" ht="22.2" customHeight="1">
      <c r="B184" s="132"/>
      <c r="C184" s="133" t="s">
        <v>374</v>
      </c>
      <c r="D184" s="133" t="s">
        <v>161</v>
      </c>
      <c r="E184" s="134" t="s">
        <v>2106</v>
      </c>
      <c r="F184" s="135" t="s">
        <v>2107</v>
      </c>
      <c r="G184" s="136" t="s">
        <v>390</v>
      </c>
      <c r="H184" s="137">
        <v>19</v>
      </c>
      <c r="I184" s="138"/>
      <c r="J184" s="139">
        <f t="shared" si="10"/>
        <v>0</v>
      </c>
      <c r="K184" s="140"/>
      <c r="L184" s="31"/>
      <c r="M184" s="141" t="s">
        <v>1</v>
      </c>
      <c r="N184" s="142" t="s">
        <v>41</v>
      </c>
      <c r="P184" s="143">
        <f t="shared" si="11"/>
        <v>0</v>
      </c>
      <c r="Q184" s="143">
        <v>0</v>
      </c>
      <c r="R184" s="143">
        <f t="shared" si="12"/>
        <v>0</v>
      </c>
      <c r="S184" s="143">
        <v>0</v>
      </c>
      <c r="T184" s="144">
        <f t="shared" si="13"/>
        <v>0</v>
      </c>
      <c r="AR184" s="145" t="s">
        <v>237</v>
      </c>
      <c r="AT184" s="145" t="s">
        <v>161</v>
      </c>
      <c r="AU184" s="145" t="s">
        <v>86</v>
      </c>
      <c r="AY184" s="16" t="s">
        <v>159</v>
      </c>
      <c r="BE184" s="146">
        <f t="shared" si="14"/>
        <v>0</v>
      </c>
      <c r="BF184" s="146">
        <f t="shared" si="15"/>
        <v>0</v>
      </c>
      <c r="BG184" s="146">
        <f t="shared" si="16"/>
        <v>0</v>
      </c>
      <c r="BH184" s="146">
        <f t="shared" si="17"/>
        <v>0</v>
      </c>
      <c r="BI184" s="146">
        <f t="shared" si="18"/>
        <v>0</v>
      </c>
      <c r="BJ184" s="16" t="s">
        <v>84</v>
      </c>
      <c r="BK184" s="146">
        <f t="shared" si="19"/>
        <v>0</v>
      </c>
      <c r="BL184" s="16" t="s">
        <v>237</v>
      </c>
      <c r="BM184" s="145" t="s">
        <v>2108</v>
      </c>
    </row>
    <row r="185" spans="2:65" s="1" customFormat="1" ht="14.4" customHeight="1">
      <c r="B185" s="132"/>
      <c r="C185" s="162" t="s">
        <v>381</v>
      </c>
      <c r="D185" s="162" t="s">
        <v>261</v>
      </c>
      <c r="E185" s="163" t="s">
        <v>2109</v>
      </c>
      <c r="F185" s="164" t="s">
        <v>2110</v>
      </c>
      <c r="G185" s="165" t="s">
        <v>390</v>
      </c>
      <c r="H185" s="166">
        <v>19</v>
      </c>
      <c r="I185" s="167"/>
      <c r="J185" s="168">
        <f t="shared" si="10"/>
        <v>0</v>
      </c>
      <c r="K185" s="169"/>
      <c r="L185" s="170"/>
      <c r="M185" s="171" t="s">
        <v>1</v>
      </c>
      <c r="N185" s="172" t="s">
        <v>41</v>
      </c>
      <c r="P185" s="143">
        <f t="shared" si="11"/>
        <v>0</v>
      </c>
      <c r="Q185" s="143">
        <v>0</v>
      </c>
      <c r="R185" s="143">
        <f t="shared" si="12"/>
        <v>0</v>
      </c>
      <c r="S185" s="143">
        <v>0</v>
      </c>
      <c r="T185" s="144">
        <f t="shared" si="13"/>
        <v>0</v>
      </c>
      <c r="AR185" s="145" t="s">
        <v>324</v>
      </c>
      <c r="AT185" s="145" t="s">
        <v>261</v>
      </c>
      <c r="AU185" s="145" t="s">
        <v>86</v>
      </c>
      <c r="AY185" s="16" t="s">
        <v>159</v>
      </c>
      <c r="BE185" s="146">
        <f t="shared" si="14"/>
        <v>0</v>
      </c>
      <c r="BF185" s="146">
        <f t="shared" si="15"/>
        <v>0</v>
      </c>
      <c r="BG185" s="146">
        <f t="shared" si="16"/>
        <v>0</v>
      </c>
      <c r="BH185" s="146">
        <f t="shared" si="17"/>
        <v>0</v>
      </c>
      <c r="BI185" s="146">
        <f t="shared" si="18"/>
        <v>0</v>
      </c>
      <c r="BJ185" s="16" t="s">
        <v>84</v>
      </c>
      <c r="BK185" s="146">
        <f t="shared" si="19"/>
        <v>0</v>
      </c>
      <c r="BL185" s="16" t="s">
        <v>237</v>
      </c>
      <c r="BM185" s="145" t="s">
        <v>2111</v>
      </c>
    </row>
    <row r="186" spans="2:65" s="1" customFormat="1" ht="14.4" customHeight="1">
      <c r="B186" s="132"/>
      <c r="C186" s="133" t="s">
        <v>387</v>
      </c>
      <c r="D186" s="133" t="s">
        <v>161</v>
      </c>
      <c r="E186" s="134" t="s">
        <v>2112</v>
      </c>
      <c r="F186" s="135" t="s">
        <v>2113</v>
      </c>
      <c r="G186" s="136" t="s">
        <v>390</v>
      </c>
      <c r="H186" s="137">
        <v>2</v>
      </c>
      <c r="I186" s="138"/>
      <c r="J186" s="139">
        <f t="shared" si="10"/>
        <v>0</v>
      </c>
      <c r="K186" s="140"/>
      <c r="L186" s="31"/>
      <c r="M186" s="141" t="s">
        <v>1</v>
      </c>
      <c r="N186" s="142" t="s">
        <v>41</v>
      </c>
      <c r="P186" s="143">
        <f t="shared" si="11"/>
        <v>0</v>
      </c>
      <c r="Q186" s="143">
        <v>0</v>
      </c>
      <c r="R186" s="143">
        <f t="shared" si="12"/>
        <v>0</v>
      </c>
      <c r="S186" s="143">
        <v>0</v>
      </c>
      <c r="T186" s="144">
        <f t="shared" si="13"/>
        <v>0</v>
      </c>
      <c r="AR186" s="145" t="s">
        <v>237</v>
      </c>
      <c r="AT186" s="145" t="s">
        <v>161</v>
      </c>
      <c r="AU186" s="145" t="s">
        <v>86</v>
      </c>
      <c r="AY186" s="16" t="s">
        <v>159</v>
      </c>
      <c r="BE186" s="146">
        <f t="shared" si="14"/>
        <v>0</v>
      </c>
      <c r="BF186" s="146">
        <f t="shared" si="15"/>
        <v>0</v>
      </c>
      <c r="BG186" s="146">
        <f t="shared" si="16"/>
        <v>0</v>
      </c>
      <c r="BH186" s="146">
        <f t="shared" si="17"/>
        <v>0</v>
      </c>
      <c r="BI186" s="146">
        <f t="shared" si="18"/>
        <v>0</v>
      </c>
      <c r="BJ186" s="16" t="s">
        <v>84</v>
      </c>
      <c r="BK186" s="146">
        <f t="shared" si="19"/>
        <v>0</v>
      </c>
      <c r="BL186" s="16" t="s">
        <v>237</v>
      </c>
      <c r="BM186" s="145" t="s">
        <v>2114</v>
      </c>
    </row>
    <row r="187" spans="2:65" s="1" customFormat="1" ht="14.4" customHeight="1">
      <c r="B187" s="132"/>
      <c r="C187" s="162" t="s">
        <v>393</v>
      </c>
      <c r="D187" s="162" t="s">
        <v>261</v>
      </c>
      <c r="E187" s="163" t="s">
        <v>2115</v>
      </c>
      <c r="F187" s="164" t="s">
        <v>2116</v>
      </c>
      <c r="G187" s="165" t="s">
        <v>390</v>
      </c>
      <c r="H187" s="166">
        <v>2</v>
      </c>
      <c r="I187" s="167"/>
      <c r="J187" s="168">
        <f t="shared" si="10"/>
        <v>0</v>
      </c>
      <c r="K187" s="169"/>
      <c r="L187" s="170"/>
      <c r="M187" s="171" t="s">
        <v>1</v>
      </c>
      <c r="N187" s="172" t="s">
        <v>41</v>
      </c>
      <c r="P187" s="143">
        <f t="shared" si="11"/>
        <v>0</v>
      </c>
      <c r="Q187" s="143">
        <v>0</v>
      </c>
      <c r="R187" s="143">
        <f t="shared" si="12"/>
        <v>0</v>
      </c>
      <c r="S187" s="143">
        <v>0</v>
      </c>
      <c r="T187" s="144">
        <f t="shared" si="13"/>
        <v>0</v>
      </c>
      <c r="AR187" s="145" t="s">
        <v>324</v>
      </c>
      <c r="AT187" s="145" t="s">
        <v>261</v>
      </c>
      <c r="AU187" s="145" t="s">
        <v>86</v>
      </c>
      <c r="AY187" s="16" t="s">
        <v>159</v>
      </c>
      <c r="BE187" s="146">
        <f t="shared" si="14"/>
        <v>0</v>
      </c>
      <c r="BF187" s="146">
        <f t="shared" si="15"/>
        <v>0</v>
      </c>
      <c r="BG187" s="146">
        <f t="shared" si="16"/>
        <v>0</v>
      </c>
      <c r="BH187" s="146">
        <f t="shared" si="17"/>
        <v>0</v>
      </c>
      <c r="BI187" s="146">
        <f t="shared" si="18"/>
        <v>0</v>
      </c>
      <c r="BJ187" s="16" t="s">
        <v>84</v>
      </c>
      <c r="BK187" s="146">
        <f t="shared" si="19"/>
        <v>0</v>
      </c>
      <c r="BL187" s="16" t="s">
        <v>237</v>
      </c>
      <c r="BM187" s="145" t="s">
        <v>2117</v>
      </c>
    </row>
    <row r="188" spans="2:65" s="1" customFormat="1" ht="22.2" customHeight="1">
      <c r="B188" s="132"/>
      <c r="C188" s="133" t="s">
        <v>400</v>
      </c>
      <c r="D188" s="133" t="s">
        <v>161</v>
      </c>
      <c r="E188" s="134" t="s">
        <v>2118</v>
      </c>
      <c r="F188" s="135" t="s">
        <v>2119</v>
      </c>
      <c r="G188" s="136" t="s">
        <v>390</v>
      </c>
      <c r="H188" s="137">
        <v>17</v>
      </c>
      <c r="I188" s="138"/>
      <c r="J188" s="139">
        <f t="shared" si="10"/>
        <v>0</v>
      </c>
      <c r="K188" s="140"/>
      <c r="L188" s="31"/>
      <c r="M188" s="141" t="s">
        <v>1</v>
      </c>
      <c r="N188" s="142" t="s">
        <v>41</v>
      </c>
      <c r="P188" s="143">
        <f t="shared" si="11"/>
        <v>0</v>
      </c>
      <c r="Q188" s="143">
        <v>0</v>
      </c>
      <c r="R188" s="143">
        <f t="shared" si="12"/>
        <v>0</v>
      </c>
      <c r="S188" s="143">
        <v>0</v>
      </c>
      <c r="T188" s="144">
        <f t="shared" si="13"/>
        <v>0</v>
      </c>
      <c r="AR188" s="145" t="s">
        <v>237</v>
      </c>
      <c r="AT188" s="145" t="s">
        <v>161</v>
      </c>
      <c r="AU188" s="145" t="s">
        <v>86</v>
      </c>
      <c r="AY188" s="16" t="s">
        <v>159</v>
      </c>
      <c r="BE188" s="146">
        <f t="shared" si="14"/>
        <v>0</v>
      </c>
      <c r="BF188" s="146">
        <f t="shared" si="15"/>
        <v>0</v>
      </c>
      <c r="BG188" s="146">
        <f t="shared" si="16"/>
        <v>0</v>
      </c>
      <c r="BH188" s="146">
        <f t="shared" si="17"/>
        <v>0</v>
      </c>
      <c r="BI188" s="146">
        <f t="shared" si="18"/>
        <v>0</v>
      </c>
      <c r="BJ188" s="16" t="s">
        <v>84</v>
      </c>
      <c r="BK188" s="146">
        <f t="shared" si="19"/>
        <v>0</v>
      </c>
      <c r="BL188" s="16" t="s">
        <v>237</v>
      </c>
      <c r="BM188" s="145" t="s">
        <v>2120</v>
      </c>
    </row>
    <row r="189" spans="2:65" s="1" customFormat="1" ht="22.2" customHeight="1">
      <c r="B189" s="132"/>
      <c r="C189" s="162" t="s">
        <v>405</v>
      </c>
      <c r="D189" s="162" t="s">
        <v>261</v>
      </c>
      <c r="E189" s="163" t="s">
        <v>2121</v>
      </c>
      <c r="F189" s="164" t="s">
        <v>2610</v>
      </c>
      <c r="G189" s="165" t="s">
        <v>390</v>
      </c>
      <c r="H189" s="166">
        <v>17</v>
      </c>
      <c r="I189" s="167"/>
      <c r="J189" s="168">
        <f t="shared" si="10"/>
        <v>0</v>
      </c>
      <c r="K189" s="169"/>
      <c r="L189" s="170"/>
      <c r="M189" s="171" t="s">
        <v>1</v>
      </c>
      <c r="N189" s="172" t="s">
        <v>41</v>
      </c>
      <c r="P189" s="143">
        <f t="shared" si="11"/>
        <v>0</v>
      </c>
      <c r="Q189" s="143">
        <v>0</v>
      </c>
      <c r="R189" s="143">
        <f t="shared" si="12"/>
        <v>0</v>
      </c>
      <c r="S189" s="143">
        <v>0</v>
      </c>
      <c r="T189" s="144">
        <f t="shared" si="13"/>
        <v>0</v>
      </c>
      <c r="AR189" s="145" t="s">
        <v>324</v>
      </c>
      <c r="AT189" s="145" t="s">
        <v>261</v>
      </c>
      <c r="AU189" s="145" t="s">
        <v>86</v>
      </c>
      <c r="AY189" s="16" t="s">
        <v>159</v>
      </c>
      <c r="BE189" s="146">
        <f t="shared" si="14"/>
        <v>0</v>
      </c>
      <c r="BF189" s="146">
        <f t="shared" si="15"/>
        <v>0</v>
      </c>
      <c r="BG189" s="146">
        <f t="shared" si="16"/>
        <v>0</v>
      </c>
      <c r="BH189" s="146">
        <f t="shared" si="17"/>
        <v>0</v>
      </c>
      <c r="BI189" s="146">
        <f t="shared" si="18"/>
        <v>0</v>
      </c>
      <c r="BJ189" s="16" t="s">
        <v>84</v>
      </c>
      <c r="BK189" s="146">
        <f t="shared" si="19"/>
        <v>0</v>
      </c>
      <c r="BL189" s="16" t="s">
        <v>237</v>
      </c>
      <c r="BM189" s="145" t="s">
        <v>2122</v>
      </c>
    </row>
    <row r="190" spans="2:65" s="1" customFormat="1" ht="22.2" customHeight="1">
      <c r="B190" s="132"/>
      <c r="C190" s="133" t="s">
        <v>413</v>
      </c>
      <c r="D190" s="133" t="s">
        <v>161</v>
      </c>
      <c r="E190" s="134" t="s">
        <v>2123</v>
      </c>
      <c r="F190" s="135" t="s">
        <v>2124</v>
      </c>
      <c r="G190" s="136" t="s">
        <v>390</v>
      </c>
      <c r="H190" s="137">
        <v>36</v>
      </c>
      <c r="I190" s="138"/>
      <c r="J190" s="139">
        <f t="shared" si="10"/>
        <v>0</v>
      </c>
      <c r="K190" s="140"/>
      <c r="L190" s="31"/>
      <c r="M190" s="141" t="s">
        <v>1</v>
      </c>
      <c r="N190" s="142" t="s">
        <v>41</v>
      </c>
      <c r="P190" s="143">
        <f t="shared" si="11"/>
        <v>0</v>
      </c>
      <c r="Q190" s="143">
        <v>0</v>
      </c>
      <c r="R190" s="143">
        <f t="shared" si="12"/>
        <v>0</v>
      </c>
      <c r="S190" s="143">
        <v>0</v>
      </c>
      <c r="T190" s="144">
        <f t="shared" si="13"/>
        <v>0</v>
      </c>
      <c r="AR190" s="145" t="s">
        <v>237</v>
      </c>
      <c r="AT190" s="145" t="s">
        <v>161</v>
      </c>
      <c r="AU190" s="145" t="s">
        <v>86</v>
      </c>
      <c r="AY190" s="16" t="s">
        <v>159</v>
      </c>
      <c r="BE190" s="146">
        <f t="shared" si="14"/>
        <v>0</v>
      </c>
      <c r="BF190" s="146">
        <f t="shared" si="15"/>
        <v>0</v>
      </c>
      <c r="BG190" s="146">
        <f t="shared" si="16"/>
        <v>0</v>
      </c>
      <c r="BH190" s="146">
        <f t="shared" si="17"/>
        <v>0</v>
      </c>
      <c r="BI190" s="146">
        <f t="shared" si="18"/>
        <v>0</v>
      </c>
      <c r="BJ190" s="16" t="s">
        <v>84</v>
      </c>
      <c r="BK190" s="146">
        <f t="shared" si="19"/>
        <v>0</v>
      </c>
      <c r="BL190" s="16" t="s">
        <v>237</v>
      </c>
      <c r="BM190" s="145" t="s">
        <v>2125</v>
      </c>
    </row>
    <row r="191" spans="2:65" s="1" customFormat="1" ht="22.2" customHeight="1">
      <c r="B191" s="132"/>
      <c r="C191" s="162" t="s">
        <v>419</v>
      </c>
      <c r="D191" s="162" t="s">
        <v>261</v>
      </c>
      <c r="E191" s="163" t="s">
        <v>2126</v>
      </c>
      <c r="F191" s="164" t="s">
        <v>2611</v>
      </c>
      <c r="G191" s="165" t="s">
        <v>390</v>
      </c>
      <c r="H191" s="166">
        <v>7</v>
      </c>
      <c r="I191" s="167"/>
      <c r="J191" s="168">
        <f t="shared" si="10"/>
        <v>0</v>
      </c>
      <c r="K191" s="169"/>
      <c r="L191" s="170"/>
      <c r="M191" s="171" t="s">
        <v>1</v>
      </c>
      <c r="N191" s="172" t="s">
        <v>41</v>
      </c>
      <c r="P191" s="143">
        <f t="shared" si="11"/>
        <v>0</v>
      </c>
      <c r="Q191" s="143">
        <v>0</v>
      </c>
      <c r="R191" s="143">
        <f t="shared" si="12"/>
        <v>0</v>
      </c>
      <c r="S191" s="143">
        <v>0</v>
      </c>
      <c r="T191" s="144">
        <f t="shared" si="13"/>
        <v>0</v>
      </c>
      <c r="AR191" s="145" t="s">
        <v>324</v>
      </c>
      <c r="AT191" s="145" t="s">
        <v>261</v>
      </c>
      <c r="AU191" s="145" t="s">
        <v>86</v>
      </c>
      <c r="AY191" s="16" t="s">
        <v>159</v>
      </c>
      <c r="BE191" s="146">
        <f t="shared" si="14"/>
        <v>0</v>
      </c>
      <c r="BF191" s="146">
        <f t="shared" si="15"/>
        <v>0</v>
      </c>
      <c r="BG191" s="146">
        <f t="shared" si="16"/>
        <v>0</v>
      </c>
      <c r="BH191" s="146">
        <f t="shared" si="17"/>
        <v>0</v>
      </c>
      <c r="BI191" s="146">
        <f t="shared" si="18"/>
        <v>0</v>
      </c>
      <c r="BJ191" s="16" t="s">
        <v>84</v>
      </c>
      <c r="BK191" s="146">
        <f t="shared" si="19"/>
        <v>0</v>
      </c>
      <c r="BL191" s="16" t="s">
        <v>237</v>
      </c>
      <c r="BM191" s="145" t="s">
        <v>2127</v>
      </c>
    </row>
    <row r="192" spans="2:65" s="1" customFormat="1" ht="22.2" customHeight="1">
      <c r="B192" s="132"/>
      <c r="C192" s="162" t="s">
        <v>424</v>
      </c>
      <c r="D192" s="162" t="s">
        <v>261</v>
      </c>
      <c r="E192" s="163" t="s">
        <v>2128</v>
      </c>
      <c r="F192" s="164" t="s">
        <v>2612</v>
      </c>
      <c r="G192" s="165" t="s">
        <v>390</v>
      </c>
      <c r="H192" s="166">
        <v>24</v>
      </c>
      <c r="I192" s="167"/>
      <c r="J192" s="168">
        <f t="shared" si="10"/>
        <v>0</v>
      </c>
      <c r="K192" s="169"/>
      <c r="L192" s="170"/>
      <c r="M192" s="171" t="s">
        <v>1</v>
      </c>
      <c r="N192" s="172" t="s">
        <v>41</v>
      </c>
      <c r="P192" s="143">
        <f t="shared" si="11"/>
        <v>0</v>
      </c>
      <c r="Q192" s="143">
        <v>0</v>
      </c>
      <c r="R192" s="143">
        <f t="shared" si="12"/>
        <v>0</v>
      </c>
      <c r="S192" s="143">
        <v>0</v>
      </c>
      <c r="T192" s="144">
        <f t="shared" si="13"/>
        <v>0</v>
      </c>
      <c r="AR192" s="145" t="s">
        <v>324</v>
      </c>
      <c r="AT192" s="145" t="s">
        <v>261</v>
      </c>
      <c r="AU192" s="145" t="s">
        <v>86</v>
      </c>
      <c r="AY192" s="16" t="s">
        <v>159</v>
      </c>
      <c r="BE192" s="146">
        <f t="shared" si="14"/>
        <v>0</v>
      </c>
      <c r="BF192" s="146">
        <f t="shared" si="15"/>
        <v>0</v>
      </c>
      <c r="BG192" s="146">
        <f t="shared" si="16"/>
        <v>0</v>
      </c>
      <c r="BH192" s="146">
        <f t="shared" si="17"/>
        <v>0</v>
      </c>
      <c r="BI192" s="146">
        <f t="shared" si="18"/>
        <v>0</v>
      </c>
      <c r="BJ192" s="16" t="s">
        <v>84</v>
      </c>
      <c r="BK192" s="146">
        <f t="shared" si="19"/>
        <v>0</v>
      </c>
      <c r="BL192" s="16" t="s">
        <v>237</v>
      </c>
      <c r="BM192" s="145" t="s">
        <v>2129</v>
      </c>
    </row>
    <row r="193" spans="2:65" s="1" customFormat="1" ht="22.2" customHeight="1">
      <c r="B193" s="132"/>
      <c r="C193" s="162" t="s">
        <v>429</v>
      </c>
      <c r="D193" s="162" t="s">
        <v>261</v>
      </c>
      <c r="E193" s="163" t="s">
        <v>2130</v>
      </c>
      <c r="F193" s="164" t="s">
        <v>2613</v>
      </c>
      <c r="G193" s="165" t="s">
        <v>390</v>
      </c>
      <c r="H193" s="166">
        <v>5</v>
      </c>
      <c r="I193" s="167"/>
      <c r="J193" s="168">
        <f t="shared" si="10"/>
        <v>0</v>
      </c>
      <c r="K193" s="169"/>
      <c r="L193" s="170"/>
      <c r="M193" s="171" t="s">
        <v>1</v>
      </c>
      <c r="N193" s="172" t="s">
        <v>41</v>
      </c>
      <c r="P193" s="143">
        <f t="shared" si="11"/>
        <v>0</v>
      </c>
      <c r="Q193" s="143">
        <v>0</v>
      </c>
      <c r="R193" s="143">
        <f t="shared" si="12"/>
        <v>0</v>
      </c>
      <c r="S193" s="143">
        <v>0</v>
      </c>
      <c r="T193" s="144">
        <f t="shared" si="13"/>
        <v>0</v>
      </c>
      <c r="AR193" s="145" t="s">
        <v>324</v>
      </c>
      <c r="AT193" s="145" t="s">
        <v>261</v>
      </c>
      <c r="AU193" s="145" t="s">
        <v>86</v>
      </c>
      <c r="AY193" s="16" t="s">
        <v>159</v>
      </c>
      <c r="BE193" s="146">
        <f t="shared" si="14"/>
        <v>0</v>
      </c>
      <c r="BF193" s="146">
        <f t="shared" si="15"/>
        <v>0</v>
      </c>
      <c r="BG193" s="146">
        <f t="shared" si="16"/>
        <v>0</v>
      </c>
      <c r="BH193" s="146">
        <f t="shared" si="17"/>
        <v>0</v>
      </c>
      <c r="BI193" s="146">
        <f t="shared" si="18"/>
        <v>0</v>
      </c>
      <c r="BJ193" s="16" t="s">
        <v>84</v>
      </c>
      <c r="BK193" s="146">
        <f t="shared" si="19"/>
        <v>0</v>
      </c>
      <c r="BL193" s="16" t="s">
        <v>237</v>
      </c>
      <c r="BM193" s="145" t="s">
        <v>2131</v>
      </c>
    </row>
    <row r="194" spans="2:65" s="1" customFormat="1" ht="19.8" customHeight="1">
      <c r="B194" s="132"/>
      <c r="C194" s="133" t="s">
        <v>434</v>
      </c>
      <c r="D194" s="133" t="s">
        <v>161</v>
      </c>
      <c r="E194" s="134" t="s">
        <v>2132</v>
      </c>
      <c r="F194" s="135" t="s">
        <v>2133</v>
      </c>
      <c r="G194" s="136" t="s">
        <v>390</v>
      </c>
      <c r="H194" s="137">
        <v>58</v>
      </c>
      <c r="I194" s="138"/>
      <c r="J194" s="139">
        <f t="shared" si="10"/>
        <v>0</v>
      </c>
      <c r="K194" s="140"/>
      <c r="L194" s="31"/>
      <c r="M194" s="141" t="s">
        <v>1</v>
      </c>
      <c r="N194" s="142" t="s">
        <v>41</v>
      </c>
      <c r="P194" s="143">
        <f t="shared" si="11"/>
        <v>0</v>
      </c>
      <c r="Q194" s="143">
        <v>0</v>
      </c>
      <c r="R194" s="143">
        <f t="shared" si="12"/>
        <v>0</v>
      </c>
      <c r="S194" s="143">
        <v>0</v>
      </c>
      <c r="T194" s="144">
        <f t="shared" si="13"/>
        <v>0</v>
      </c>
      <c r="AR194" s="145" t="s">
        <v>237</v>
      </c>
      <c r="AT194" s="145" t="s">
        <v>161</v>
      </c>
      <c r="AU194" s="145" t="s">
        <v>86</v>
      </c>
      <c r="AY194" s="16" t="s">
        <v>159</v>
      </c>
      <c r="BE194" s="146">
        <f t="shared" si="14"/>
        <v>0</v>
      </c>
      <c r="BF194" s="146">
        <f t="shared" si="15"/>
        <v>0</v>
      </c>
      <c r="BG194" s="146">
        <f t="shared" si="16"/>
        <v>0</v>
      </c>
      <c r="BH194" s="146">
        <f t="shared" si="17"/>
        <v>0</v>
      </c>
      <c r="BI194" s="146">
        <f t="shared" si="18"/>
        <v>0</v>
      </c>
      <c r="BJ194" s="16" t="s">
        <v>84</v>
      </c>
      <c r="BK194" s="146">
        <f t="shared" si="19"/>
        <v>0</v>
      </c>
      <c r="BL194" s="16" t="s">
        <v>237</v>
      </c>
      <c r="BM194" s="145" t="s">
        <v>2134</v>
      </c>
    </row>
    <row r="195" spans="2:65" s="1" customFormat="1" ht="22.2" customHeight="1">
      <c r="B195" s="132"/>
      <c r="C195" s="162" t="s">
        <v>438</v>
      </c>
      <c r="D195" s="162" t="s">
        <v>261</v>
      </c>
      <c r="E195" s="163" t="s">
        <v>2135</v>
      </c>
      <c r="F195" s="164" t="s">
        <v>2614</v>
      </c>
      <c r="G195" s="165" t="s">
        <v>390</v>
      </c>
      <c r="H195" s="166">
        <v>4</v>
      </c>
      <c r="I195" s="167"/>
      <c r="J195" s="168">
        <f t="shared" si="10"/>
        <v>0</v>
      </c>
      <c r="K195" s="169"/>
      <c r="L195" s="170"/>
      <c r="M195" s="171" t="s">
        <v>1</v>
      </c>
      <c r="N195" s="172" t="s">
        <v>41</v>
      </c>
      <c r="P195" s="143">
        <f t="shared" si="11"/>
        <v>0</v>
      </c>
      <c r="Q195" s="143">
        <v>0</v>
      </c>
      <c r="R195" s="143">
        <f t="shared" si="12"/>
        <v>0</v>
      </c>
      <c r="S195" s="143">
        <v>0</v>
      </c>
      <c r="T195" s="144">
        <f t="shared" si="13"/>
        <v>0</v>
      </c>
      <c r="AR195" s="145" t="s">
        <v>324</v>
      </c>
      <c r="AT195" s="145" t="s">
        <v>261</v>
      </c>
      <c r="AU195" s="145" t="s">
        <v>86</v>
      </c>
      <c r="AY195" s="16" t="s">
        <v>159</v>
      </c>
      <c r="BE195" s="146">
        <f t="shared" si="14"/>
        <v>0</v>
      </c>
      <c r="BF195" s="146">
        <f t="shared" si="15"/>
        <v>0</v>
      </c>
      <c r="BG195" s="146">
        <f t="shared" si="16"/>
        <v>0</v>
      </c>
      <c r="BH195" s="146">
        <f t="shared" si="17"/>
        <v>0</v>
      </c>
      <c r="BI195" s="146">
        <f t="shared" si="18"/>
        <v>0</v>
      </c>
      <c r="BJ195" s="16" t="s">
        <v>84</v>
      </c>
      <c r="BK195" s="146">
        <f t="shared" si="19"/>
        <v>0</v>
      </c>
      <c r="BL195" s="16" t="s">
        <v>237</v>
      </c>
      <c r="BM195" s="145" t="s">
        <v>2136</v>
      </c>
    </row>
    <row r="196" spans="2:65" s="1" customFormat="1" ht="22.2" customHeight="1">
      <c r="B196" s="132"/>
      <c r="C196" s="162" t="s">
        <v>443</v>
      </c>
      <c r="D196" s="162" t="s">
        <v>261</v>
      </c>
      <c r="E196" s="163" t="s">
        <v>2137</v>
      </c>
      <c r="F196" s="164" t="s">
        <v>2615</v>
      </c>
      <c r="G196" s="165" t="s">
        <v>390</v>
      </c>
      <c r="H196" s="166">
        <v>54</v>
      </c>
      <c r="I196" s="167"/>
      <c r="J196" s="168">
        <f t="shared" si="10"/>
        <v>0</v>
      </c>
      <c r="K196" s="169"/>
      <c r="L196" s="170"/>
      <c r="M196" s="171" t="s">
        <v>1</v>
      </c>
      <c r="N196" s="172" t="s">
        <v>41</v>
      </c>
      <c r="P196" s="143">
        <f t="shared" si="11"/>
        <v>0</v>
      </c>
      <c r="Q196" s="143">
        <v>0</v>
      </c>
      <c r="R196" s="143">
        <f t="shared" si="12"/>
        <v>0</v>
      </c>
      <c r="S196" s="143">
        <v>0</v>
      </c>
      <c r="T196" s="144">
        <f t="shared" si="13"/>
        <v>0</v>
      </c>
      <c r="AR196" s="145" t="s">
        <v>324</v>
      </c>
      <c r="AT196" s="145" t="s">
        <v>261</v>
      </c>
      <c r="AU196" s="145" t="s">
        <v>86</v>
      </c>
      <c r="AY196" s="16" t="s">
        <v>159</v>
      </c>
      <c r="BE196" s="146">
        <f t="shared" si="14"/>
        <v>0</v>
      </c>
      <c r="BF196" s="146">
        <f t="shared" si="15"/>
        <v>0</v>
      </c>
      <c r="BG196" s="146">
        <f t="shared" si="16"/>
        <v>0</v>
      </c>
      <c r="BH196" s="146">
        <f t="shared" si="17"/>
        <v>0</v>
      </c>
      <c r="BI196" s="146">
        <f t="shared" si="18"/>
        <v>0</v>
      </c>
      <c r="BJ196" s="16" t="s">
        <v>84</v>
      </c>
      <c r="BK196" s="146">
        <f t="shared" si="19"/>
        <v>0</v>
      </c>
      <c r="BL196" s="16" t="s">
        <v>237</v>
      </c>
      <c r="BM196" s="145" t="s">
        <v>2138</v>
      </c>
    </row>
    <row r="197" spans="2:65" s="1" customFormat="1" ht="22.2" customHeight="1">
      <c r="B197" s="132"/>
      <c r="C197" s="133" t="s">
        <v>448</v>
      </c>
      <c r="D197" s="133" t="s">
        <v>161</v>
      </c>
      <c r="E197" s="134" t="s">
        <v>2139</v>
      </c>
      <c r="F197" s="135" t="s">
        <v>2140</v>
      </c>
      <c r="G197" s="136" t="s">
        <v>390</v>
      </c>
      <c r="H197" s="137">
        <v>1</v>
      </c>
      <c r="I197" s="138"/>
      <c r="J197" s="139">
        <f t="shared" si="10"/>
        <v>0</v>
      </c>
      <c r="K197" s="140"/>
      <c r="L197" s="31"/>
      <c r="M197" s="141" t="s">
        <v>1</v>
      </c>
      <c r="N197" s="142" t="s">
        <v>41</v>
      </c>
      <c r="P197" s="143">
        <f t="shared" si="11"/>
        <v>0</v>
      </c>
      <c r="Q197" s="143">
        <v>0</v>
      </c>
      <c r="R197" s="143">
        <f t="shared" si="12"/>
        <v>0</v>
      </c>
      <c r="S197" s="143">
        <v>0</v>
      </c>
      <c r="T197" s="144">
        <f t="shared" si="13"/>
        <v>0</v>
      </c>
      <c r="AR197" s="145" t="s">
        <v>237</v>
      </c>
      <c r="AT197" s="145" t="s">
        <v>161</v>
      </c>
      <c r="AU197" s="145" t="s">
        <v>86</v>
      </c>
      <c r="AY197" s="16" t="s">
        <v>159</v>
      </c>
      <c r="BE197" s="146">
        <f t="shared" si="14"/>
        <v>0</v>
      </c>
      <c r="BF197" s="146">
        <f t="shared" si="15"/>
        <v>0</v>
      </c>
      <c r="BG197" s="146">
        <f t="shared" si="16"/>
        <v>0</v>
      </c>
      <c r="BH197" s="146">
        <f t="shared" si="17"/>
        <v>0</v>
      </c>
      <c r="BI197" s="146">
        <f t="shared" si="18"/>
        <v>0</v>
      </c>
      <c r="BJ197" s="16" t="s">
        <v>84</v>
      </c>
      <c r="BK197" s="146">
        <f t="shared" si="19"/>
        <v>0</v>
      </c>
      <c r="BL197" s="16" t="s">
        <v>237</v>
      </c>
      <c r="BM197" s="145" t="s">
        <v>2141</v>
      </c>
    </row>
    <row r="198" spans="2:65" s="1" customFormat="1" ht="22.2" customHeight="1">
      <c r="B198" s="132"/>
      <c r="C198" s="133" t="s">
        <v>452</v>
      </c>
      <c r="D198" s="133" t="s">
        <v>161</v>
      </c>
      <c r="E198" s="134" t="s">
        <v>2142</v>
      </c>
      <c r="F198" s="135" t="s">
        <v>2143</v>
      </c>
      <c r="G198" s="136" t="s">
        <v>390</v>
      </c>
      <c r="H198" s="137">
        <v>20</v>
      </c>
      <c r="I198" s="138"/>
      <c r="J198" s="139">
        <f t="shared" si="10"/>
        <v>0</v>
      </c>
      <c r="K198" s="140"/>
      <c r="L198" s="31"/>
      <c r="M198" s="141" t="s">
        <v>1</v>
      </c>
      <c r="N198" s="142" t="s">
        <v>41</v>
      </c>
      <c r="P198" s="143">
        <f t="shared" si="11"/>
        <v>0</v>
      </c>
      <c r="Q198" s="143">
        <v>0</v>
      </c>
      <c r="R198" s="143">
        <f t="shared" si="12"/>
        <v>0</v>
      </c>
      <c r="S198" s="143">
        <v>0</v>
      </c>
      <c r="T198" s="144">
        <f t="shared" si="13"/>
        <v>0</v>
      </c>
      <c r="AR198" s="145" t="s">
        <v>237</v>
      </c>
      <c r="AT198" s="145" t="s">
        <v>161</v>
      </c>
      <c r="AU198" s="145" t="s">
        <v>86</v>
      </c>
      <c r="AY198" s="16" t="s">
        <v>159</v>
      </c>
      <c r="BE198" s="146">
        <f t="shared" si="14"/>
        <v>0</v>
      </c>
      <c r="BF198" s="146">
        <f t="shared" si="15"/>
        <v>0</v>
      </c>
      <c r="BG198" s="146">
        <f t="shared" si="16"/>
        <v>0</v>
      </c>
      <c r="BH198" s="146">
        <f t="shared" si="17"/>
        <v>0</v>
      </c>
      <c r="BI198" s="146">
        <f t="shared" si="18"/>
        <v>0</v>
      </c>
      <c r="BJ198" s="16" t="s">
        <v>84</v>
      </c>
      <c r="BK198" s="146">
        <f t="shared" si="19"/>
        <v>0</v>
      </c>
      <c r="BL198" s="16" t="s">
        <v>237</v>
      </c>
      <c r="BM198" s="145" t="s">
        <v>2144</v>
      </c>
    </row>
    <row r="199" spans="2:65" s="1" customFormat="1" ht="22.2" customHeight="1">
      <c r="B199" s="132"/>
      <c r="C199" s="133" t="s">
        <v>458</v>
      </c>
      <c r="D199" s="133" t="s">
        <v>161</v>
      </c>
      <c r="E199" s="134" t="s">
        <v>2145</v>
      </c>
      <c r="F199" s="135" t="s">
        <v>2146</v>
      </c>
      <c r="G199" s="136" t="s">
        <v>244</v>
      </c>
      <c r="H199" s="137">
        <v>0.371</v>
      </c>
      <c r="I199" s="138"/>
      <c r="J199" s="139">
        <f t="shared" si="10"/>
        <v>0</v>
      </c>
      <c r="K199" s="140"/>
      <c r="L199" s="31"/>
      <c r="M199" s="141" t="s">
        <v>1</v>
      </c>
      <c r="N199" s="142" t="s">
        <v>41</v>
      </c>
      <c r="P199" s="143">
        <f t="shared" si="11"/>
        <v>0</v>
      </c>
      <c r="Q199" s="143">
        <v>0</v>
      </c>
      <c r="R199" s="143">
        <f t="shared" si="12"/>
        <v>0</v>
      </c>
      <c r="S199" s="143">
        <v>0</v>
      </c>
      <c r="T199" s="144">
        <f t="shared" si="13"/>
        <v>0</v>
      </c>
      <c r="AR199" s="145" t="s">
        <v>237</v>
      </c>
      <c r="AT199" s="145" t="s">
        <v>161</v>
      </c>
      <c r="AU199" s="145" t="s">
        <v>86</v>
      </c>
      <c r="AY199" s="16" t="s">
        <v>159</v>
      </c>
      <c r="BE199" s="146">
        <f t="shared" si="14"/>
        <v>0</v>
      </c>
      <c r="BF199" s="146">
        <f t="shared" si="15"/>
        <v>0</v>
      </c>
      <c r="BG199" s="146">
        <f t="shared" si="16"/>
        <v>0</v>
      </c>
      <c r="BH199" s="146">
        <f t="shared" si="17"/>
        <v>0</v>
      </c>
      <c r="BI199" s="146">
        <f t="shared" si="18"/>
        <v>0</v>
      </c>
      <c r="BJ199" s="16" t="s">
        <v>84</v>
      </c>
      <c r="BK199" s="146">
        <f t="shared" si="19"/>
        <v>0</v>
      </c>
      <c r="BL199" s="16" t="s">
        <v>237</v>
      </c>
      <c r="BM199" s="145" t="s">
        <v>2147</v>
      </c>
    </row>
    <row r="200" spans="2:65" s="1" customFormat="1" ht="22.2" customHeight="1">
      <c r="B200" s="132"/>
      <c r="C200" s="133" t="s">
        <v>463</v>
      </c>
      <c r="D200" s="133" t="s">
        <v>161</v>
      </c>
      <c r="E200" s="134" t="s">
        <v>2148</v>
      </c>
      <c r="F200" s="135" t="s">
        <v>2149</v>
      </c>
      <c r="G200" s="136" t="s">
        <v>176</v>
      </c>
      <c r="H200" s="137">
        <v>10</v>
      </c>
      <c r="I200" s="138"/>
      <c r="J200" s="139">
        <f t="shared" si="10"/>
        <v>0</v>
      </c>
      <c r="K200" s="140"/>
      <c r="L200" s="31"/>
      <c r="M200" s="141" t="s">
        <v>1</v>
      </c>
      <c r="N200" s="142" t="s">
        <v>41</v>
      </c>
      <c r="P200" s="143">
        <f t="shared" si="11"/>
        <v>0</v>
      </c>
      <c r="Q200" s="143">
        <v>0</v>
      </c>
      <c r="R200" s="143">
        <f t="shared" si="12"/>
        <v>0</v>
      </c>
      <c r="S200" s="143">
        <v>0</v>
      </c>
      <c r="T200" s="144">
        <f t="shared" si="13"/>
        <v>0</v>
      </c>
      <c r="AR200" s="145" t="s">
        <v>237</v>
      </c>
      <c r="AT200" s="145" t="s">
        <v>161</v>
      </c>
      <c r="AU200" s="145" t="s">
        <v>86</v>
      </c>
      <c r="AY200" s="16" t="s">
        <v>159</v>
      </c>
      <c r="BE200" s="146">
        <f t="shared" si="14"/>
        <v>0</v>
      </c>
      <c r="BF200" s="146">
        <f t="shared" si="15"/>
        <v>0</v>
      </c>
      <c r="BG200" s="146">
        <f t="shared" si="16"/>
        <v>0</v>
      </c>
      <c r="BH200" s="146">
        <f t="shared" si="17"/>
        <v>0</v>
      </c>
      <c r="BI200" s="146">
        <f t="shared" si="18"/>
        <v>0</v>
      </c>
      <c r="BJ200" s="16" t="s">
        <v>84</v>
      </c>
      <c r="BK200" s="146">
        <f t="shared" si="19"/>
        <v>0</v>
      </c>
      <c r="BL200" s="16" t="s">
        <v>237</v>
      </c>
      <c r="BM200" s="145" t="s">
        <v>2150</v>
      </c>
    </row>
    <row r="201" spans="2:65" s="1" customFormat="1" ht="14.4" customHeight="1">
      <c r="B201" s="132"/>
      <c r="C201" s="162" t="s">
        <v>467</v>
      </c>
      <c r="D201" s="162" t="s">
        <v>261</v>
      </c>
      <c r="E201" s="163" t="s">
        <v>2151</v>
      </c>
      <c r="F201" s="164" t="s">
        <v>2152</v>
      </c>
      <c r="G201" s="165" t="s">
        <v>176</v>
      </c>
      <c r="H201" s="166">
        <v>10</v>
      </c>
      <c r="I201" s="167"/>
      <c r="J201" s="168">
        <f t="shared" si="10"/>
        <v>0</v>
      </c>
      <c r="K201" s="169"/>
      <c r="L201" s="170"/>
      <c r="M201" s="171" t="s">
        <v>1</v>
      </c>
      <c r="N201" s="172" t="s">
        <v>41</v>
      </c>
      <c r="P201" s="143">
        <f t="shared" si="11"/>
        <v>0</v>
      </c>
      <c r="Q201" s="143">
        <v>0</v>
      </c>
      <c r="R201" s="143">
        <f t="shared" si="12"/>
        <v>0</v>
      </c>
      <c r="S201" s="143">
        <v>0</v>
      </c>
      <c r="T201" s="144">
        <f t="shared" si="13"/>
        <v>0</v>
      </c>
      <c r="AR201" s="145" t="s">
        <v>324</v>
      </c>
      <c r="AT201" s="145" t="s">
        <v>261</v>
      </c>
      <c r="AU201" s="145" t="s">
        <v>86</v>
      </c>
      <c r="AY201" s="16" t="s">
        <v>159</v>
      </c>
      <c r="BE201" s="146">
        <f t="shared" si="14"/>
        <v>0</v>
      </c>
      <c r="BF201" s="146">
        <f t="shared" si="15"/>
        <v>0</v>
      </c>
      <c r="BG201" s="146">
        <f t="shared" si="16"/>
        <v>0</v>
      </c>
      <c r="BH201" s="146">
        <f t="shared" si="17"/>
        <v>0</v>
      </c>
      <c r="BI201" s="146">
        <f t="shared" si="18"/>
        <v>0</v>
      </c>
      <c r="BJ201" s="16" t="s">
        <v>84</v>
      </c>
      <c r="BK201" s="146">
        <f t="shared" si="19"/>
        <v>0</v>
      </c>
      <c r="BL201" s="16" t="s">
        <v>237</v>
      </c>
      <c r="BM201" s="145" t="s">
        <v>2153</v>
      </c>
    </row>
    <row r="202" spans="2:65" s="11" customFormat="1" ht="22.8" customHeight="1">
      <c r="B202" s="120"/>
      <c r="D202" s="121" t="s">
        <v>75</v>
      </c>
      <c r="E202" s="130" t="s">
        <v>2154</v>
      </c>
      <c r="F202" s="130" t="s">
        <v>2155</v>
      </c>
      <c r="I202" s="123"/>
      <c r="J202" s="131">
        <f>BK202</f>
        <v>0</v>
      </c>
      <c r="L202" s="120"/>
      <c r="M202" s="125"/>
      <c r="P202" s="126">
        <f>SUM(P203:P229)</f>
        <v>0</v>
      </c>
      <c r="R202" s="126">
        <f>SUM(R203:R229)</f>
        <v>0</v>
      </c>
      <c r="T202" s="127">
        <f>SUM(T203:T229)</f>
        <v>0</v>
      </c>
      <c r="AR202" s="121" t="s">
        <v>86</v>
      </c>
      <c r="AT202" s="128" t="s">
        <v>75</v>
      </c>
      <c r="AU202" s="128" t="s">
        <v>84</v>
      </c>
      <c r="AY202" s="121" t="s">
        <v>159</v>
      </c>
      <c r="BK202" s="129">
        <f>SUM(BK203:BK229)</f>
        <v>0</v>
      </c>
    </row>
    <row r="203" spans="2:65" s="1" customFormat="1" ht="14.4" customHeight="1">
      <c r="B203" s="132"/>
      <c r="C203" s="133" t="s">
        <v>472</v>
      </c>
      <c r="D203" s="133" t="s">
        <v>161</v>
      </c>
      <c r="E203" s="134" t="s">
        <v>2156</v>
      </c>
      <c r="F203" s="135" t="s">
        <v>2157</v>
      </c>
      <c r="G203" s="136" t="s">
        <v>176</v>
      </c>
      <c r="H203" s="137">
        <v>210</v>
      </c>
      <c r="I203" s="138"/>
      <c r="J203" s="139">
        <f>ROUND(I203*H203,2)</f>
        <v>0</v>
      </c>
      <c r="K203" s="140"/>
      <c r="L203" s="31"/>
      <c r="M203" s="141" t="s">
        <v>1</v>
      </c>
      <c r="N203" s="142" t="s">
        <v>41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237</v>
      </c>
      <c r="AT203" s="145" t="s">
        <v>161</v>
      </c>
      <c r="AU203" s="145" t="s">
        <v>86</v>
      </c>
      <c r="AY203" s="16" t="s">
        <v>159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6" t="s">
        <v>84</v>
      </c>
      <c r="BK203" s="146">
        <f>ROUND(I203*H203,2)</f>
        <v>0</v>
      </c>
      <c r="BL203" s="16" t="s">
        <v>237</v>
      </c>
      <c r="BM203" s="145" t="s">
        <v>2158</v>
      </c>
    </row>
    <row r="204" spans="2:65" s="1" customFormat="1" ht="14.4" customHeight="1">
      <c r="B204" s="132"/>
      <c r="C204" s="162" t="s">
        <v>476</v>
      </c>
      <c r="D204" s="162" t="s">
        <v>261</v>
      </c>
      <c r="E204" s="163" t="s">
        <v>2159</v>
      </c>
      <c r="F204" s="164" t="s">
        <v>2160</v>
      </c>
      <c r="G204" s="165" t="s">
        <v>176</v>
      </c>
      <c r="H204" s="166">
        <v>63</v>
      </c>
      <c r="I204" s="167"/>
      <c r="J204" s="168">
        <f>ROUND(I204*H204,2)</f>
        <v>0</v>
      </c>
      <c r="K204" s="169"/>
      <c r="L204" s="170"/>
      <c r="M204" s="171" t="s">
        <v>1</v>
      </c>
      <c r="N204" s="172" t="s">
        <v>41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324</v>
      </c>
      <c r="AT204" s="145" t="s">
        <v>261</v>
      </c>
      <c r="AU204" s="145" t="s">
        <v>86</v>
      </c>
      <c r="AY204" s="16" t="s">
        <v>159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6" t="s">
        <v>84</v>
      </c>
      <c r="BK204" s="146">
        <f>ROUND(I204*H204,2)</f>
        <v>0</v>
      </c>
      <c r="BL204" s="16" t="s">
        <v>237</v>
      </c>
      <c r="BM204" s="145" t="s">
        <v>2161</v>
      </c>
    </row>
    <row r="205" spans="2:65" s="12" customFormat="1" ht="10.199999999999999">
      <c r="B205" s="147"/>
      <c r="D205" s="148" t="s">
        <v>167</v>
      </c>
      <c r="E205" s="149" t="s">
        <v>1</v>
      </c>
      <c r="F205" s="150" t="s">
        <v>2162</v>
      </c>
      <c r="H205" s="151">
        <v>63</v>
      </c>
      <c r="I205" s="152"/>
      <c r="L205" s="147"/>
      <c r="M205" s="153"/>
      <c r="T205" s="154"/>
      <c r="AT205" s="149" t="s">
        <v>167</v>
      </c>
      <c r="AU205" s="149" t="s">
        <v>86</v>
      </c>
      <c r="AV205" s="12" t="s">
        <v>86</v>
      </c>
      <c r="AW205" s="12" t="s">
        <v>32</v>
      </c>
      <c r="AX205" s="12" t="s">
        <v>76</v>
      </c>
      <c r="AY205" s="149" t="s">
        <v>159</v>
      </c>
    </row>
    <row r="206" spans="2:65" s="13" customFormat="1" ht="10.199999999999999">
      <c r="B206" s="155"/>
      <c r="D206" s="148" t="s">
        <v>167</v>
      </c>
      <c r="E206" s="156" t="s">
        <v>1</v>
      </c>
      <c r="F206" s="157" t="s">
        <v>236</v>
      </c>
      <c r="H206" s="158">
        <v>63</v>
      </c>
      <c r="I206" s="159"/>
      <c r="L206" s="155"/>
      <c r="M206" s="160"/>
      <c r="T206" s="161"/>
      <c r="AT206" s="156" t="s">
        <v>167</v>
      </c>
      <c r="AU206" s="156" t="s">
        <v>86</v>
      </c>
      <c r="AV206" s="13" t="s">
        <v>165</v>
      </c>
      <c r="AW206" s="13" t="s">
        <v>32</v>
      </c>
      <c r="AX206" s="13" t="s">
        <v>84</v>
      </c>
      <c r="AY206" s="156" t="s">
        <v>159</v>
      </c>
    </row>
    <row r="207" spans="2:65" s="1" customFormat="1" ht="14.4" customHeight="1">
      <c r="B207" s="132"/>
      <c r="C207" s="162" t="s">
        <v>480</v>
      </c>
      <c r="D207" s="162" t="s">
        <v>261</v>
      </c>
      <c r="E207" s="163" t="s">
        <v>2163</v>
      </c>
      <c r="F207" s="164" t="s">
        <v>2164</v>
      </c>
      <c r="G207" s="165" t="s">
        <v>176</v>
      </c>
      <c r="H207" s="166">
        <v>157.5</v>
      </c>
      <c r="I207" s="167"/>
      <c r="J207" s="168">
        <f>ROUND(I207*H207,2)</f>
        <v>0</v>
      </c>
      <c r="K207" s="169"/>
      <c r="L207" s="170"/>
      <c r="M207" s="171" t="s">
        <v>1</v>
      </c>
      <c r="N207" s="172" t="s">
        <v>41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324</v>
      </c>
      <c r="AT207" s="145" t="s">
        <v>261</v>
      </c>
      <c r="AU207" s="145" t="s">
        <v>86</v>
      </c>
      <c r="AY207" s="16" t="s">
        <v>159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6" t="s">
        <v>84</v>
      </c>
      <c r="BK207" s="146">
        <f>ROUND(I207*H207,2)</f>
        <v>0</v>
      </c>
      <c r="BL207" s="16" t="s">
        <v>237</v>
      </c>
      <c r="BM207" s="145" t="s">
        <v>2165</v>
      </c>
    </row>
    <row r="208" spans="2:65" s="12" customFormat="1" ht="10.199999999999999">
      <c r="B208" s="147"/>
      <c r="D208" s="148" t="s">
        <v>167</v>
      </c>
      <c r="E208" s="149" t="s">
        <v>1</v>
      </c>
      <c r="F208" s="150" t="s">
        <v>2166</v>
      </c>
      <c r="H208" s="151">
        <v>157.5</v>
      </c>
      <c r="I208" s="152"/>
      <c r="L208" s="147"/>
      <c r="M208" s="153"/>
      <c r="T208" s="154"/>
      <c r="AT208" s="149" t="s">
        <v>167</v>
      </c>
      <c r="AU208" s="149" t="s">
        <v>86</v>
      </c>
      <c r="AV208" s="12" t="s">
        <v>86</v>
      </c>
      <c r="AW208" s="12" t="s">
        <v>32</v>
      </c>
      <c r="AX208" s="12" t="s">
        <v>76</v>
      </c>
      <c r="AY208" s="149" t="s">
        <v>159</v>
      </c>
    </row>
    <row r="209" spans="2:65" s="13" customFormat="1" ht="10.199999999999999">
      <c r="B209" s="155"/>
      <c r="D209" s="148" t="s">
        <v>167</v>
      </c>
      <c r="E209" s="156" t="s">
        <v>1</v>
      </c>
      <c r="F209" s="157" t="s">
        <v>236</v>
      </c>
      <c r="H209" s="158">
        <v>157.5</v>
      </c>
      <c r="I209" s="159"/>
      <c r="L209" s="155"/>
      <c r="M209" s="160"/>
      <c r="T209" s="161"/>
      <c r="AT209" s="156" t="s">
        <v>167</v>
      </c>
      <c r="AU209" s="156" t="s">
        <v>86</v>
      </c>
      <c r="AV209" s="13" t="s">
        <v>165</v>
      </c>
      <c r="AW209" s="13" t="s">
        <v>32</v>
      </c>
      <c r="AX209" s="13" t="s">
        <v>84</v>
      </c>
      <c r="AY209" s="156" t="s">
        <v>159</v>
      </c>
    </row>
    <row r="210" spans="2:65" s="1" customFormat="1" ht="14.4" customHeight="1">
      <c r="B210" s="132"/>
      <c r="C210" s="133" t="s">
        <v>485</v>
      </c>
      <c r="D210" s="133" t="s">
        <v>161</v>
      </c>
      <c r="E210" s="134" t="s">
        <v>2167</v>
      </c>
      <c r="F210" s="135" t="s">
        <v>2168</v>
      </c>
      <c r="G210" s="136" t="s">
        <v>176</v>
      </c>
      <c r="H210" s="137">
        <v>200</v>
      </c>
      <c r="I210" s="138"/>
      <c r="J210" s="139">
        <f>ROUND(I210*H210,2)</f>
        <v>0</v>
      </c>
      <c r="K210" s="140"/>
      <c r="L210" s="31"/>
      <c r="M210" s="141" t="s">
        <v>1</v>
      </c>
      <c r="N210" s="142" t="s">
        <v>41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237</v>
      </c>
      <c r="AT210" s="145" t="s">
        <v>161</v>
      </c>
      <c r="AU210" s="145" t="s">
        <v>86</v>
      </c>
      <c r="AY210" s="16" t="s">
        <v>159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6" t="s">
        <v>84</v>
      </c>
      <c r="BK210" s="146">
        <f>ROUND(I210*H210,2)</f>
        <v>0</v>
      </c>
      <c r="BL210" s="16" t="s">
        <v>237</v>
      </c>
      <c r="BM210" s="145" t="s">
        <v>2169</v>
      </c>
    </row>
    <row r="211" spans="2:65" s="1" customFormat="1" ht="22.2" customHeight="1">
      <c r="B211" s="132"/>
      <c r="C211" s="162" t="s">
        <v>490</v>
      </c>
      <c r="D211" s="162" t="s">
        <v>261</v>
      </c>
      <c r="E211" s="163" t="s">
        <v>2170</v>
      </c>
      <c r="F211" s="164" t="s">
        <v>2171</v>
      </c>
      <c r="G211" s="165" t="s">
        <v>176</v>
      </c>
      <c r="H211" s="166">
        <v>240</v>
      </c>
      <c r="I211" s="167"/>
      <c r="J211" s="168">
        <f>ROUND(I211*H211,2)</f>
        <v>0</v>
      </c>
      <c r="K211" s="169"/>
      <c r="L211" s="170"/>
      <c r="M211" s="171" t="s">
        <v>1</v>
      </c>
      <c r="N211" s="172" t="s">
        <v>41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324</v>
      </c>
      <c r="AT211" s="145" t="s">
        <v>261</v>
      </c>
      <c r="AU211" s="145" t="s">
        <v>86</v>
      </c>
      <c r="AY211" s="16" t="s">
        <v>159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6" t="s">
        <v>84</v>
      </c>
      <c r="BK211" s="146">
        <f>ROUND(I211*H211,2)</f>
        <v>0</v>
      </c>
      <c r="BL211" s="16" t="s">
        <v>237</v>
      </c>
      <c r="BM211" s="145" t="s">
        <v>2172</v>
      </c>
    </row>
    <row r="212" spans="2:65" s="12" customFormat="1" ht="10.199999999999999">
      <c r="B212" s="147"/>
      <c r="D212" s="148" t="s">
        <v>167</v>
      </c>
      <c r="E212" s="149" t="s">
        <v>1</v>
      </c>
      <c r="F212" s="150" t="s">
        <v>2173</v>
      </c>
      <c r="H212" s="151">
        <v>240</v>
      </c>
      <c r="I212" s="152"/>
      <c r="L212" s="147"/>
      <c r="M212" s="153"/>
      <c r="T212" s="154"/>
      <c r="AT212" s="149" t="s">
        <v>167</v>
      </c>
      <c r="AU212" s="149" t="s">
        <v>86</v>
      </c>
      <c r="AV212" s="12" t="s">
        <v>86</v>
      </c>
      <c r="AW212" s="12" t="s">
        <v>32</v>
      </c>
      <c r="AX212" s="12" t="s">
        <v>76</v>
      </c>
      <c r="AY212" s="149" t="s">
        <v>159</v>
      </c>
    </row>
    <row r="213" spans="2:65" s="13" customFormat="1" ht="10.199999999999999">
      <c r="B213" s="155"/>
      <c r="D213" s="148" t="s">
        <v>167</v>
      </c>
      <c r="E213" s="156" t="s">
        <v>1</v>
      </c>
      <c r="F213" s="157" t="s">
        <v>236</v>
      </c>
      <c r="H213" s="158">
        <v>240</v>
      </c>
      <c r="I213" s="159"/>
      <c r="L213" s="155"/>
      <c r="M213" s="160"/>
      <c r="T213" s="161"/>
      <c r="AT213" s="156" t="s">
        <v>167</v>
      </c>
      <c r="AU213" s="156" t="s">
        <v>86</v>
      </c>
      <c r="AV213" s="13" t="s">
        <v>165</v>
      </c>
      <c r="AW213" s="13" t="s">
        <v>32</v>
      </c>
      <c r="AX213" s="13" t="s">
        <v>84</v>
      </c>
      <c r="AY213" s="156" t="s">
        <v>159</v>
      </c>
    </row>
    <row r="214" spans="2:65" s="1" customFormat="1" ht="14.4" customHeight="1">
      <c r="B214" s="132"/>
      <c r="C214" s="162" t="s">
        <v>495</v>
      </c>
      <c r="D214" s="162" t="s">
        <v>261</v>
      </c>
      <c r="E214" s="163" t="s">
        <v>2174</v>
      </c>
      <c r="F214" s="164" t="s">
        <v>2175</v>
      </c>
      <c r="G214" s="165" t="s">
        <v>390</v>
      </c>
      <c r="H214" s="166">
        <v>120</v>
      </c>
      <c r="I214" s="167"/>
      <c r="J214" s="168">
        <f t="shared" ref="J214:J229" si="20">ROUND(I214*H214,2)</f>
        <v>0</v>
      </c>
      <c r="K214" s="169"/>
      <c r="L214" s="170"/>
      <c r="M214" s="171" t="s">
        <v>1</v>
      </c>
      <c r="N214" s="172" t="s">
        <v>41</v>
      </c>
      <c r="P214" s="143">
        <f t="shared" ref="P214:P229" si="21">O214*H214</f>
        <v>0</v>
      </c>
      <c r="Q214" s="143">
        <v>0</v>
      </c>
      <c r="R214" s="143">
        <f t="shared" ref="R214:R229" si="22">Q214*H214</f>
        <v>0</v>
      </c>
      <c r="S214" s="143">
        <v>0</v>
      </c>
      <c r="T214" s="144">
        <f t="shared" ref="T214:T229" si="23">S214*H214</f>
        <v>0</v>
      </c>
      <c r="AR214" s="145" t="s">
        <v>324</v>
      </c>
      <c r="AT214" s="145" t="s">
        <v>261</v>
      </c>
      <c r="AU214" s="145" t="s">
        <v>86</v>
      </c>
      <c r="AY214" s="16" t="s">
        <v>159</v>
      </c>
      <c r="BE214" s="146">
        <f t="shared" ref="BE214:BE229" si="24">IF(N214="základní",J214,0)</f>
        <v>0</v>
      </c>
      <c r="BF214" s="146">
        <f t="shared" ref="BF214:BF229" si="25">IF(N214="snížená",J214,0)</f>
        <v>0</v>
      </c>
      <c r="BG214" s="146">
        <f t="shared" ref="BG214:BG229" si="26">IF(N214="zákl. přenesená",J214,0)</f>
        <v>0</v>
      </c>
      <c r="BH214" s="146">
        <f t="shared" ref="BH214:BH229" si="27">IF(N214="sníž. přenesená",J214,0)</f>
        <v>0</v>
      </c>
      <c r="BI214" s="146">
        <f t="shared" ref="BI214:BI229" si="28">IF(N214="nulová",J214,0)</f>
        <v>0</v>
      </c>
      <c r="BJ214" s="16" t="s">
        <v>84</v>
      </c>
      <c r="BK214" s="146">
        <f t="shared" ref="BK214:BK229" si="29">ROUND(I214*H214,2)</f>
        <v>0</v>
      </c>
      <c r="BL214" s="16" t="s">
        <v>237</v>
      </c>
      <c r="BM214" s="145" t="s">
        <v>2176</v>
      </c>
    </row>
    <row r="215" spans="2:65" s="1" customFormat="1" ht="14.4" customHeight="1">
      <c r="B215" s="132"/>
      <c r="C215" s="133" t="s">
        <v>500</v>
      </c>
      <c r="D215" s="133" t="s">
        <v>161</v>
      </c>
      <c r="E215" s="134" t="s">
        <v>2177</v>
      </c>
      <c r="F215" s="135" t="s">
        <v>2178</v>
      </c>
      <c r="G215" s="136" t="s">
        <v>390</v>
      </c>
      <c r="H215" s="137">
        <v>1</v>
      </c>
      <c r="I215" s="138"/>
      <c r="J215" s="139">
        <f t="shared" si="20"/>
        <v>0</v>
      </c>
      <c r="K215" s="140"/>
      <c r="L215" s="31"/>
      <c r="M215" s="141" t="s">
        <v>1</v>
      </c>
      <c r="N215" s="142" t="s">
        <v>41</v>
      </c>
      <c r="P215" s="143">
        <f t="shared" si="21"/>
        <v>0</v>
      </c>
      <c r="Q215" s="143">
        <v>0</v>
      </c>
      <c r="R215" s="143">
        <f t="shared" si="22"/>
        <v>0</v>
      </c>
      <c r="S215" s="143">
        <v>0</v>
      </c>
      <c r="T215" s="144">
        <f t="shared" si="23"/>
        <v>0</v>
      </c>
      <c r="AR215" s="145" t="s">
        <v>237</v>
      </c>
      <c r="AT215" s="145" t="s">
        <v>161</v>
      </c>
      <c r="AU215" s="145" t="s">
        <v>86</v>
      </c>
      <c r="AY215" s="16" t="s">
        <v>159</v>
      </c>
      <c r="BE215" s="146">
        <f t="shared" si="24"/>
        <v>0</v>
      </c>
      <c r="BF215" s="146">
        <f t="shared" si="25"/>
        <v>0</v>
      </c>
      <c r="BG215" s="146">
        <f t="shared" si="26"/>
        <v>0</v>
      </c>
      <c r="BH215" s="146">
        <f t="shared" si="27"/>
        <v>0</v>
      </c>
      <c r="BI215" s="146">
        <f t="shared" si="28"/>
        <v>0</v>
      </c>
      <c r="BJ215" s="16" t="s">
        <v>84</v>
      </c>
      <c r="BK215" s="146">
        <f t="shared" si="29"/>
        <v>0</v>
      </c>
      <c r="BL215" s="16" t="s">
        <v>237</v>
      </c>
      <c r="BM215" s="145" t="s">
        <v>2179</v>
      </c>
    </row>
    <row r="216" spans="2:65" s="1" customFormat="1" ht="22.2" customHeight="1">
      <c r="B216" s="132"/>
      <c r="C216" s="162" t="s">
        <v>504</v>
      </c>
      <c r="D216" s="162" t="s">
        <v>261</v>
      </c>
      <c r="E216" s="163" t="s">
        <v>2180</v>
      </c>
      <c r="F216" s="164" t="s">
        <v>2181</v>
      </c>
      <c r="G216" s="165" t="s">
        <v>390</v>
      </c>
      <c r="H216" s="166">
        <v>1</v>
      </c>
      <c r="I216" s="167"/>
      <c r="J216" s="168">
        <f t="shared" si="20"/>
        <v>0</v>
      </c>
      <c r="K216" s="169"/>
      <c r="L216" s="170"/>
      <c r="M216" s="171" t="s">
        <v>1</v>
      </c>
      <c r="N216" s="172" t="s">
        <v>41</v>
      </c>
      <c r="P216" s="143">
        <f t="shared" si="21"/>
        <v>0</v>
      </c>
      <c r="Q216" s="143">
        <v>0</v>
      </c>
      <c r="R216" s="143">
        <f t="shared" si="22"/>
        <v>0</v>
      </c>
      <c r="S216" s="143">
        <v>0</v>
      </c>
      <c r="T216" s="144">
        <f t="shared" si="23"/>
        <v>0</v>
      </c>
      <c r="AR216" s="145" t="s">
        <v>324</v>
      </c>
      <c r="AT216" s="145" t="s">
        <v>261</v>
      </c>
      <c r="AU216" s="145" t="s">
        <v>86</v>
      </c>
      <c r="AY216" s="16" t="s">
        <v>159</v>
      </c>
      <c r="BE216" s="146">
        <f t="shared" si="24"/>
        <v>0</v>
      </c>
      <c r="BF216" s="146">
        <f t="shared" si="25"/>
        <v>0</v>
      </c>
      <c r="BG216" s="146">
        <f t="shared" si="26"/>
        <v>0</v>
      </c>
      <c r="BH216" s="146">
        <f t="shared" si="27"/>
        <v>0</v>
      </c>
      <c r="BI216" s="146">
        <f t="shared" si="28"/>
        <v>0</v>
      </c>
      <c r="BJ216" s="16" t="s">
        <v>84</v>
      </c>
      <c r="BK216" s="146">
        <f t="shared" si="29"/>
        <v>0</v>
      </c>
      <c r="BL216" s="16" t="s">
        <v>237</v>
      </c>
      <c r="BM216" s="145" t="s">
        <v>2182</v>
      </c>
    </row>
    <row r="217" spans="2:65" s="1" customFormat="1" ht="14.4" customHeight="1">
      <c r="B217" s="132"/>
      <c r="C217" s="133" t="s">
        <v>508</v>
      </c>
      <c r="D217" s="133" t="s">
        <v>161</v>
      </c>
      <c r="E217" s="134" t="s">
        <v>2183</v>
      </c>
      <c r="F217" s="135" t="s">
        <v>2184</v>
      </c>
      <c r="G217" s="136" t="s">
        <v>390</v>
      </c>
      <c r="H217" s="137">
        <v>1</v>
      </c>
      <c r="I217" s="138"/>
      <c r="J217" s="139">
        <f t="shared" si="20"/>
        <v>0</v>
      </c>
      <c r="K217" s="140"/>
      <c r="L217" s="31"/>
      <c r="M217" s="141" t="s">
        <v>1</v>
      </c>
      <c r="N217" s="142" t="s">
        <v>41</v>
      </c>
      <c r="P217" s="143">
        <f t="shared" si="21"/>
        <v>0</v>
      </c>
      <c r="Q217" s="143">
        <v>0</v>
      </c>
      <c r="R217" s="143">
        <f t="shared" si="22"/>
        <v>0</v>
      </c>
      <c r="S217" s="143">
        <v>0</v>
      </c>
      <c r="T217" s="144">
        <f t="shared" si="23"/>
        <v>0</v>
      </c>
      <c r="AR217" s="145" t="s">
        <v>237</v>
      </c>
      <c r="AT217" s="145" t="s">
        <v>161</v>
      </c>
      <c r="AU217" s="145" t="s">
        <v>86</v>
      </c>
      <c r="AY217" s="16" t="s">
        <v>159</v>
      </c>
      <c r="BE217" s="146">
        <f t="shared" si="24"/>
        <v>0</v>
      </c>
      <c r="BF217" s="146">
        <f t="shared" si="25"/>
        <v>0</v>
      </c>
      <c r="BG217" s="146">
        <f t="shared" si="26"/>
        <v>0</v>
      </c>
      <c r="BH217" s="146">
        <f t="shared" si="27"/>
        <v>0</v>
      </c>
      <c r="BI217" s="146">
        <f t="shared" si="28"/>
        <v>0</v>
      </c>
      <c r="BJ217" s="16" t="s">
        <v>84</v>
      </c>
      <c r="BK217" s="146">
        <f t="shared" si="29"/>
        <v>0</v>
      </c>
      <c r="BL217" s="16" t="s">
        <v>237</v>
      </c>
      <c r="BM217" s="145" t="s">
        <v>2185</v>
      </c>
    </row>
    <row r="218" spans="2:65" s="1" customFormat="1" ht="14.4" customHeight="1">
      <c r="B218" s="132"/>
      <c r="C218" s="162" t="s">
        <v>514</v>
      </c>
      <c r="D218" s="162" t="s">
        <v>261</v>
      </c>
      <c r="E218" s="163" t="s">
        <v>2186</v>
      </c>
      <c r="F218" s="164" t="s">
        <v>2187</v>
      </c>
      <c r="G218" s="165" t="s">
        <v>390</v>
      </c>
      <c r="H218" s="166">
        <v>1</v>
      </c>
      <c r="I218" s="167"/>
      <c r="J218" s="168">
        <f t="shared" si="20"/>
        <v>0</v>
      </c>
      <c r="K218" s="169"/>
      <c r="L218" s="170"/>
      <c r="M218" s="171" t="s">
        <v>1</v>
      </c>
      <c r="N218" s="172" t="s">
        <v>41</v>
      </c>
      <c r="P218" s="143">
        <f t="shared" si="21"/>
        <v>0</v>
      </c>
      <c r="Q218" s="143">
        <v>0</v>
      </c>
      <c r="R218" s="143">
        <f t="shared" si="22"/>
        <v>0</v>
      </c>
      <c r="S218" s="143">
        <v>0</v>
      </c>
      <c r="T218" s="144">
        <f t="shared" si="23"/>
        <v>0</v>
      </c>
      <c r="AR218" s="145" t="s">
        <v>324</v>
      </c>
      <c r="AT218" s="145" t="s">
        <v>261</v>
      </c>
      <c r="AU218" s="145" t="s">
        <v>86</v>
      </c>
      <c r="AY218" s="16" t="s">
        <v>159</v>
      </c>
      <c r="BE218" s="146">
        <f t="shared" si="24"/>
        <v>0</v>
      </c>
      <c r="BF218" s="146">
        <f t="shared" si="25"/>
        <v>0</v>
      </c>
      <c r="BG218" s="146">
        <f t="shared" si="26"/>
        <v>0</v>
      </c>
      <c r="BH218" s="146">
        <f t="shared" si="27"/>
        <v>0</v>
      </c>
      <c r="BI218" s="146">
        <f t="shared" si="28"/>
        <v>0</v>
      </c>
      <c r="BJ218" s="16" t="s">
        <v>84</v>
      </c>
      <c r="BK218" s="146">
        <f t="shared" si="29"/>
        <v>0</v>
      </c>
      <c r="BL218" s="16" t="s">
        <v>237</v>
      </c>
      <c r="BM218" s="145" t="s">
        <v>2188</v>
      </c>
    </row>
    <row r="219" spans="2:65" s="1" customFormat="1" ht="14.4" customHeight="1">
      <c r="B219" s="132"/>
      <c r="C219" s="133" t="s">
        <v>522</v>
      </c>
      <c r="D219" s="133" t="s">
        <v>161</v>
      </c>
      <c r="E219" s="134" t="s">
        <v>2189</v>
      </c>
      <c r="F219" s="135" t="s">
        <v>2190</v>
      </c>
      <c r="G219" s="136" t="s">
        <v>390</v>
      </c>
      <c r="H219" s="137">
        <v>11</v>
      </c>
      <c r="I219" s="138"/>
      <c r="J219" s="139">
        <f t="shared" si="20"/>
        <v>0</v>
      </c>
      <c r="K219" s="140"/>
      <c r="L219" s="31"/>
      <c r="M219" s="141" t="s">
        <v>1</v>
      </c>
      <c r="N219" s="142" t="s">
        <v>41</v>
      </c>
      <c r="P219" s="143">
        <f t="shared" si="21"/>
        <v>0</v>
      </c>
      <c r="Q219" s="143">
        <v>0</v>
      </c>
      <c r="R219" s="143">
        <f t="shared" si="22"/>
        <v>0</v>
      </c>
      <c r="S219" s="143">
        <v>0</v>
      </c>
      <c r="T219" s="144">
        <f t="shared" si="23"/>
        <v>0</v>
      </c>
      <c r="AR219" s="145" t="s">
        <v>237</v>
      </c>
      <c r="AT219" s="145" t="s">
        <v>161</v>
      </c>
      <c r="AU219" s="145" t="s">
        <v>86</v>
      </c>
      <c r="AY219" s="16" t="s">
        <v>159</v>
      </c>
      <c r="BE219" s="146">
        <f t="shared" si="24"/>
        <v>0</v>
      </c>
      <c r="BF219" s="146">
        <f t="shared" si="25"/>
        <v>0</v>
      </c>
      <c r="BG219" s="146">
        <f t="shared" si="26"/>
        <v>0</v>
      </c>
      <c r="BH219" s="146">
        <f t="shared" si="27"/>
        <v>0</v>
      </c>
      <c r="BI219" s="146">
        <f t="shared" si="28"/>
        <v>0</v>
      </c>
      <c r="BJ219" s="16" t="s">
        <v>84</v>
      </c>
      <c r="BK219" s="146">
        <f t="shared" si="29"/>
        <v>0</v>
      </c>
      <c r="BL219" s="16" t="s">
        <v>237</v>
      </c>
      <c r="BM219" s="145" t="s">
        <v>2191</v>
      </c>
    </row>
    <row r="220" spans="2:65" s="1" customFormat="1" ht="14.4" customHeight="1">
      <c r="B220" s="132"/>
      <c r="C220" s="162" t="s">
        <v>527</v>
      </c>
      <c r="D220" s="162" t="s">
        <v>261</v>
      </c>
      <c r="E220" s="163" t="s">
        <v>2192</v>
      </c>
      <c r="F220" s="164" t="s">
        <v>2193</v>
      </c>
      <c r="G220" s="165" t="s">
        <v>390</v>
      </c>
      <c r="H220" s="166">
        <v>11</v>
      </c>
      <c r="I220" s="167"/>
      <c r="J220" s="168">
        <f t="shared" si="20"/>
        <v>0</v>
      </c>
      <c r="K220" s="169"/>
      <c r="L220" s="170"/>
      <c r="M220" s="171" t="s">
        <v>1</v>
      </c>
      <c r="N220" s="172" t="s">
        <v>41</v>
      </c>
      <c r="P220" s="143">
        <f t="shared" si="21"/>
        <v>0</v>
      </c>
      <c r="Q220" s="143">
        <v>0</v>
      </c>
      <c r="R220" s="143">
        <f t="shared" si="22"/>
        <v>0</v>
      </c>
      <c r="S220" s="143">
        <v>0</v>
      </c>
      <c r="T220" s="144">
        <f t="shared" si="23"/>
        <v>0</v>
      </c>
      <c r="AR220" s="145" t="s">
        <v>324</v>
      </c>
      <c r="AT220" s="145" t="s">
        <v>261</v>
      </c>
      <c r="AU220" s="145" t="s">
        <v>86</v>
      </c>
      <c r="AY220" s="16" t="s">
        <v>159</v>
      </c>
      <c r="BE220" s="146">
        <f t="shared" si="24"/>
        <v>0</v>
      </c>
      <c r="BF220" s="146">
        <f t="shared" si="25"/>
        <v>0</v>
      </c>
      <c r="BG220" s="146">
        <f t="shared" si="26"/>
        <v>0</v>
      </c>
      <c r="BH220" s="146">
        <f t="shared" si="27"/>
        <v>0</v>
      </c>
      <c r="BI220" s="146">
        <f t="shared" si="28"/>
        <v>0</v>
      </c>
      <c r="BJ220" s="16" t="s">
        <v>84</v>
      </c>
      <c r="BK220" s="146">
        <f t="shared" si="29"/>
        <v>0</v>
      </c>
      <c r="BL220" s="16" t="s">
        <v>237</v>
      </c>
      <c r="BM220" s="145" t="s">
        <v>2194</v>
      </c>
    </row>
    <row r="221" spans="2:65" s="1" customFormat="1" ht="14.4" customHeight="1">
      <c r="B221" s="132"/>
      <c r="C221" s="133" t="s">
        <v>531</v>
      </c>
      <c r="D221" s="133" t="s">
        <v>161</v>
      </c>
      <c r="E221" s="134" t="s">
        <v>2195</v>
      </c>
      <c r="F221" s="135" t="s">
        <v>2196</v>
      </c>
      <c r="G221" s="136" t="s">
        <v>390</v>
      </c>
      <c r="H221" s="137">
        <v>4</v>
      </c>
      <c r="I221" s="138"/>
      <c r="J221" s="139">
        <f t="shared" si="20"/>
        <v>0</v>
      </c>
      <c r="K221" s="140"/>
      <c r="L221" s="31"/>
      <c r="M221" s="141" t="s">
        <v>1</v>
      </c>
      <c r="N221" s="142" t="s">
        <v>41</v>
      </c>
      <c r="P221" s="143">
        <f t="shared" si="21"/>
        <v>0</v>
      </c>
      <c r="Q221" s="143">
        <v>0</v>
      </c>
      <c r="R221" s="143">
        <f t="shared" si="22"/>
        <v>0</v>
      </c>
      <c r="S221" s="143">
        <v>0</v>
      </c>
      <c r="T221" s="144">
        <f t="shared" si="23"/>
        <v>0</v>
      </c>
      <c r="AR221" s="145" t="s">
        <v>237</v>
      </c>
      <c r="AT221" s="145" t="s">
        <v>161</v>
      </c>
      <c r="AU221" s="145" t="s">
        <v>86</v>
      </c>
      <c r="AY221" s="16" t="s">
        <v>159</v>
      </c>
      <c r="BE221" s="146">
        <f t="shared" si="24"/>
        <v>0</v>
      </c>
      <c r="BF221" s="146">
        <f t="shared" si="25"/>
        <v>0</v>
      </c>
      <c r="BG221" s="146">
        <f t="shared" si="26"/>
        <v>0</v>
      </c>
      <c r="BH221" s="146">
        <f t="shared" si="27"/>
        <v>0</v>
      </c>
      <c r="BI221" s="146">
        <f t="shared" si="28"/>
        <v>0</v>
      </c>
      <c r="BJ221" s="16" t="s">
        <v>84</v>
      </c>
      <c r="BK221" s="146">
        <f t="shared" si="29"/>
        <v>0</v>
      </c>
      <c r="BL221" s="16" t="s">
        <v>237</v>
      </c>
      <c r="BM221" s="145" t="s">
        <v>2197</v>
      </c>
    </row>
    <row r="222" spans="2:65" s="1" customFormat="1" ht="14.4" customHeight="1">
      <c r="B222" s="132"/>
      <c r="C222" s="162" t="s">
        <v>535</v>
      </c>
      <c r="D222" s="162" t="s">
        <v>261</v>
      </c>
      <c r="E222" s="163" t="s">
        <v>2198</v>
      </c>
      <c r="F222" s="164" t="s">
        <v>2199</v>
      </c>
      <c r="G222" s="165" t="s">
        <v>390</v>
      </c>
      <c r="H222" s="166">
        <v>4</v>
      </c>
      <c r="I222" s="167"/>
      <c r="J222" s="168">
        <f t="shared" si="20"/>
        <v>0</v>
      </c>
      <c r="K222" s="169"/>
      <c r="L222" s="170"/>
      <c r="M222" s="171" t="s">
        <v>1</v>
      </c>
      <c r="N222" s="172" t="s">
        <v>41</v>
      </c>
      <c r="P222" s="143">
        <f t="shared" si="21"/>
        <v>0</v>
      </c>
      <c r="Q222" s="143">
        <v>0</v>
      </c>
      <c r="R222" s="143">
        <f t="shared" si="22"/>
        <v>0</v>
      </c>
      <c r="S222" s="143">
        <v>0</v>
      </c>
      <c r="T222" s="144">
        <f t="shared" si="23"/>
        <v>0</v>
      </c>
      <c r="AR222" s="145" t="s">
        <v>324</v>
      </c>
      <c r="AT222" s="145" t="s">
        <v>261</v>
      </c>
      <c r="AU222" s="145" t="s">
        <v>86</v>
      </c>
      <c r="AY222" s="16" t="s">
        <v>159</v>
      </c>
      <c r="BE222" s="146">
        <f t="shared" si="24"/>
        <v>0</v>
      </c>
      <c r="BF222" s="146">
        <f t="shared" si="25"/>
        <v>0</v>
      </c>
      <c r="BG222" s="146">
        <f t="shared" si="26"/>
        <v>0</v>
      </c>
      <c r="BH222" s="146">
        <f t="shared" si="27"/>
        <v>0</v>
      </c>
      <c r="BI222" s="146">
        <f t="shared" si="28"/>
        <v>0</v>
      </c>
      <c r="BJ222" s="16" t="s">
        <v>84</v>
      </c>
      <c r="BK222" s="146">
        <f t="shared" si="29"/>
        <v>0</v>
      </c>
      <c r="BL222" s="16" t="s">
        <v>237</v>
      </c>
      <c r="BM222" s="145" t="s">
        <v>2200</v>
      </c>
    </row>
    <row r="223" spans="2:65" s="1" customFormat="1" ht="14.4" customHeight="1">
      <c r="B223" s="132"/>
      <c r="C223" s="133" t="s">
        <v>543</v>
      </c>
      <c r="D223" s="133" t="s">
        <v>161</v>
      </c>
      <c r="E223" s="134" t="s">
        <v>2201</v>
      </c>
      <c r="F223" s="135" t="s">
        <v>2202</v>
      </c>
      <c r="G223" s="136" t="s">
        <v>390</v>
      </c>
      <c r="H223" s="137">
        <v>2</v>
      </c>
      <c r="I223" s="138"/>
      <c r="J223" s="139">
        <f t="shared" si="20"/>
        <v>0</v>
      </c>
      <c r="K223" s="140"/>
      <c r="L223" s="31"/>
      <c r="M223" s="141" t="s">
        <v>1</v>
      </c>
      <c r="N223" s="142" t="s">
        <v>41</v>
      </c>
      <c r="P223" s="143">
        <f t="shared" si="21"/>
        <v>0</v>
      </c>
      <c r="Q223" s="143">
        <v>0</v>
      </c>
      <c r="R223" s="143">
        <f t="shared" si="22"/>
        <v>0</v>
      </c>
      <c r="S223" s="143">
        <v>0</v>
      </c>
      <c r="T223" s="144">
        <f t="shared" si="23"/>
        <v>0</v>
      </c>
      <c r="AR223" s="145" t="s">
        <v>237</v>
      </c>
      <c r="AT223" s="145" t="s">
        <v>161</v>
      </c>
      <c r="AU223" s="145" t="s">
        <v>86</v>
      </c>
      <c r="AY223" s="16" t="s">
        <v>159</v>
      </c>
      <c r="BE223" s="146">
        <f t="shared" si="24"/>
        <v>0</v>
      </c>
      <c r="BF223" s="146">
        <f t="shared" si="25"/>
        <v>0</v>
      </c>
      <c r="BG223" s="146">
        <f t="shared" si="26"/>
        <v>0</v>
      </c>
      <c r="BH223" s="146">
        <f t="shared" si="27"/>
        <v>0</v>
      </c>
      <c r="BI223" s="146">
        <f t="shared" si="28"/>
        <v>0</v>
      </c>
      <c r="BJ223" s="16" t="s">
        <v>84</v>
      </c>
      <c r="BK223" s="146">
        <f t="shared" si="29"/>
        <v>0</v>
      </c>
      <c r="BL223" s="16" t="s">
        <v>237</v>
      </c>
      <c r="BM223" s="145" t="s">
        <v>2203</v>
      </c>
    </row>
    <row r="224" spans="2:65" s="1" customFormat="1" ht="14.4" customHeight="1">
      <c r="B224" s="132"/>
      <c r="C224" s="162" t="s">
        <v>548</v>
      </c>
      <c r="D224" s="162" t="s">
        <v>261</v>
      </c>
      <c r="E224" s="163" t="s">
        <v>2204</v>
      </c>
      <c r="F224" s="164" t="s">
        <v>2205</v>
      </c>
      <c r="G224" s="165" t="s">
        <v>390</v>
      </c>
      <c r="H224" s="166">
        <v>2</v>
      </c>
      <c r="I224" s="167"/>
      <c r="J224" s="168">
        <f t="shared" si="20"/>
        <v>0</v>
      </c>
      <c r="K224" s="169"/>
      <c r="L224" s="170"/>
      <c r="M224" s="171" t="s">
        <v>1</v>
      </c>
      <c r="N224" s="172" t="s">
        <v>41</v>
      </c>
      <c r="P224" s="143">
        <f t="shared" si="21"/>
        <v>0</v>
      </c>
      <c r="Q224" s="143">
        <v>0</v>
      </c>
      <c r="R224" s="143">
        <f t="shared" si="22"/>
        <v>0</v>
      </c>
      <c r="S224" s="143">
        <v>0</v>
      </c>
      <c r="T224" s="144">
        <f t="shared" si="23"/>
        <v>0</v>
      </c>
      <c r="AR224" s="145" t="s">
        <v>324</v>
      </c>
      <c r="AT224" s="145" t="s">
        <v>261</v>
      </c>
      <c r="AU224" s="145" t="s">
        <v>86</v>
      </c>
      <c r="AY224" s="16" t="s">
        <v>159</v>
      </c>
      <c r="BE224" s="146">
        <f t="shared" si="24"/>
        <v>0</v>
      </c>
      <c r="BF224" s="146">
        <f t="shared" si="25"/>
        <v>0</v>
      </c>
      <c r="BG224" s="146">
        <f t="shared" si="26"/>
        <v>0</v>
      </c>
      <c r="BH224" s="146">
        <f t="shared" si="27"/>
        <v>0</v>
      </c>
      <c r="BI224" s="146">
        <f t="shared" si="28"/>
        <v>0</v>
      </c>
      <c r="BJ224" s="16" t="s">
        <v>84</v>
      </c>
      <c r="BK224" s="146">
        <f t="shared" si="29"/>
        <v>0</v>
      </c>
      <c r="BL224" s="16" t="s">
        <v>237</v>
      </c>
      <c r="BM224" s="145" t="s">
        <v>2206</v>
      </c>
    </row>
    <row r="225" spans="2:65" s="1" customFormat="1" ht="14.4" customHeight="1">
      <c r="B225" s="132"/>
      <c r="C225" s="133" t="s">
        <v>556</v>
      </c>
      <c r="D225" s="133" t="s">
        <v>161</v>
      </c>
      <c r="E225" s="134" t="s">
        <v>2207</v>
      </c>
      <c r="F225" s="135" t="s">
        <v>2208</v>
      </c>
      <c r="G225" s="136" t="s">
        <v>390</v>
      </c>
      <c r="H225" s="137">
        <v>3</v>
      </c>
      <c r="I225" s="138"/>
      <c r="J225" s="139">
        <f t="shared" si="20"/>
        <v>0</v>
      </c>
      <c r="K225" s="140"/>
      <c r="L225" s="31"/>
      <c r="M225" s="141" t="s">
        <v>1</v>
      </c>
      <c r="N225" s="142" t="s">
        <v>41</v>
      </c>
      <c r="P225" s="143">
        <f t="shared" si="21"/>
        <v>0</v>
      </c>
      <c r="Q225" s="143">
        <v>0</v>
      </c>
      <c r="R225" s="143">
        <f t="shared" si="22"/>
        <v>0</v>
      </c>
      <c r="S225" s="143">
        <v>0</v>
      </c>
      <c r="T225" s="144">
        <f t="shared" si="23"/>
        <v>0</v>
      </c>
      <c r="AR225" s="145" t="s">
        <v>237</v>
      </c>
      <c r="AT225" s="145" t="s">
        <v>161</v>
      </c>
      <c r="AU225" s="145" t="s">
        <v>86</v>
      </c>
      <c r="AY225" s="16" t="s">
        <v>159</v>
      </c>
      <c r="BE225" s="146">
        <f t="shared" si="24"/>
        <v>0</v>
      </c>
      <c r="BF225" s="146">
        <f t="shared" si="25"/>
        <v>0</v>
      </c>
      <c r="BG225" s="146">
        <f t="shared" si="26"/>
        <v>0</v>
      </c>
      <c r="BH225" s="146">
        <f t="shared" si="27"/>
        <v>0</v>
      </c>
      <c r="BI225" s="146">
        <f t="shared" si="28"/>
        <v>0</v>
      </c>
      <c r="BJ225" s="16" t="s">
        <v>84</v>
      </c>
      <c r="BK225" s="146">
        <f t="shared" si="29"/>
        <v>0</v>
      </c>
      <c r="BL225" s="16" t="s">
        <v>237</v>
      </c>
      <c r="BM225" s="145" t="s">
        <v>2209</v>
      </c>
    </row>
    <row r="226" spans="2:65" s="1" customFormat="1" ht="14.4" customHeight="1">
      <c r="B226" s="132"/>
      <c r="C226" s="162" t="s">
        <v>565</v>
      </c>
      <c r="D226" s="162" t="s">
        <v>261</v>
      </c>
      <c r="E226" s="163" t="s">
        <v>2210</v>
      </c>
      <c r="F226" s="164" t="s">
        <v>2211</v>
      </c>
      <c r="G226" s="165" t="s">
        <v>390</v>
      </c>
      <c r="H226" s="166">
        <v>3</v>
      </c>
      <c r="I226" s="167"/>
      <c r="J226" s="168">
        <f t="shared" si="20"/>
        <v>0</v>
      </c>
      <c r="K226" s="169"/>
      <c r="L226" s="170"/>
      <c r="M226" s="171" t="s">
        <v>1</v>
      </c>
      <c r="N226" s="172" t="s">
        <v>41</v>
      </c>
      <c r="P226" s="143">
        <f t="shared" si="21"/>
        <v>0</v>
      </c>
      <c r="Q226" s="143">
        <v>0</v>
      </c>
      <c r="R226" s="143">
        <f t="shared" si="22"/>
        <v>0</v>
      </c>
      <c r="S226" s="143">
        <v>0</v>
      </c>
      <c r="T226" s="144">
        <f t="shared" si="23"/>
        <v>0</v>
      </c>
      <c r="AR226" s="145" t="s">
        <v>324</v>
      </c>
      <c r="AT226" s="145" t="s">
        <v>261</v>
      </c>
      <c r="AU226" s="145" t="s">
        <v>86</v>
      </c>
      <c r="AY226" s="16" t="s">
        <v>159</v>
      </c>
      <c r="BE226" s="146">
        <f t="shared" si="24"/>
        <v>0</v>
      </c>
      <c r="BF226" s="146">
        <f t="shared" si="25"/>
        <v>0</v>
      </c>
      <c r="BG226" s="146">
        <f t="shared" si="26"/>
        <v>0</v>
      </c>
      <c r="BH226" s="146">
        <f t="shared" si="27"/>
        <v>0</v>
      </c>
      <c r="BI226" s="146">
        <f t="shared" si="28"/>
        <v>0</v>
      </c>
      <c r="BJ226" s="16" t="s">
        <v>84</v>
      </c>
      <c r="BK226" s="146">
        <f t="shared" si="29"/>
        <v>0</v>
      </c>
      <c r="BL226" s="16" t="s">
        <v>237</v>
      </c>
      <c r="BM226" s="145" t="s">
        <v>2212</v>
      </c>
    </row>
    <row r="227" spans="2:65" s="1" customFormat="1" ht="14.4" customHeight="1">
      <c r="B227" s="132"/>
      <c r="C227" s="133" t="s">
        <v>569</v>
      </c>
      <c r="D227" s="133" t="s">
        <v>161</v>
      </c>
      <c r="E227" s="134" t="s">
        <v>2213</v>
      </c>
      <c r="F227" s="135" t="s">
        <v>2214</v>
      </c>
      <c r="G227" s="136" t="s">
        <v>390</v>
      </c>
      <c r="H227" s="137">
        <v>1</v>
      </c>
      <c r="I227" s="138"/>
      <c r="J227" s="139">
        <f t="shared" si="20"/>
        <v>0</v>
      </c>
      <c r="K227" s="140"/>
      <c r="L227" s="31"/>
      <c r="M227" s="141" t="s">
        <v>1</v>
      </c>
      <c r="N227" s="142" t="s">
        <v>41</v>
      </c>
      <c r="P227" s="143">
        <f t="shared" si="21"/>
        <v>0</v>
      </c>
      <c r="Q227" s="143">
        <v>0</v>
      </c>
      <c r="R227" s="143">
        <f t="shared" si="22"/>
        <v>0</v>
      </c>
      <c r="S227" s="143">
        <v>0</v>
      </c>
      <c r="T227" s="144">
        <f t="shared" si="23"/>
        <v>0</v>
      </c>
      <c r="AR227" s="145" t="s">
        <v>237</v>
      </c>
      <c r="AT227" s="145" t="s">
        <v>161</v>
      </c>
      <c r="AU227" s="145" t="s">
        <v>86</v>
      </c>
      <c r="AY227" s="16" t="s">
        <v>159</v>
      </c>
      <c r="BE227" s="146">
        <f t="shared" si="24"/>
        <v>0</v>
      </c>
      <c r="BF227" s="146">
        <f t="shared" si="25"/>
        <v>0</v>
      </c>
      <c r="BG227" s="146">
        <f t="shared" si="26"/>
        <v>0</v>
      </c>
      <c r="BH227" s="146">
        <f t="shared" si="27"/>
        <v>0</v>
      </c>
      <c r="BI227" s="146">
        <f t="shared" si="28"/>
        <v>0</v>
      </c>
      <c r="BJ227" s="16" t="s">
        <v>84</v>
      </c>
      <c r="BK227" s="146">
        <f t="shared" si="29"/>
        <v>0</v>
      </c>
      <c r="BL227" s="16" t="s">
        <v>237</v>
      </c>
      <c r="BM227" s="145" t="s">
        <v>2215</v>
      </c>
    </row>
    <row r="228" spans="2:65" s="1" customFormat="1" ht="14.4" customHeight="1">
      <c r="B228" s="132"/>
      <c r="C228" s="133" t="s">
        <v>573</v>
      </c>
      <c r="D228" s="133" t="s">
        <v>161</v>
      </c>
      <c r="E228" s="134" t="s">
        <v>2216</v>
      </c>
      <c r="F228" s="135" t="s">
        <v>2217</v>
      </c>
      <c r="G228" s="136" t="s">
        <v>390</v>
      </c>
      <c r="H228" s="137">
        <v>1</v>
      </c>
      <c r="I228" s="138"/>
      <c r="J228" s="139">
        <f t="shared" si="20"/>
        <v>0</v>
      </c>
      <c r="K228" s="140"/>
      <c r="L228" s="31"/>
      <c r="M228" s="141" t="s">
        <v>1</v>
      </c>
      <c r="N228" s="142" t="s">
        <v>41</v>
      </c>
      <c r="P228" s="143">
        <f t="shared" si="21"/>
        <v>0</v>
      </c>
      <c r="Q228" s="143">
        <v>0</v>
      </c>
      <c r="R228" s="143">
        <f t="shared" si="22"/>
        <v>0</v>
      </c>
      <c r="S228" s="143">
        <v>0</v>
      </c>
      <c r="T228" s="144">
        <f t="shared" si="23"/>
        <v>0</v>
      </c>
      <c r="AR228" s="145" t="s">
        <v>237</v>
      </c>
      <c r="AT228" s="145" t="s">
        <v>161</v>
      </c>
      <c r="AU228" s="145" t="s">
        <v>86</v>
      </c>
      <c r="AY228" s="16" t="s">
        <v>159</v>
      </c>
      <c r="BE228" s="146">
        <f t="shared" si="24"/>
        <v>0</v>
      </c>
      <c r="BF228" s="146">
        <f t="shared" si="25"/>
        <v>0</v>
      </c>
      <c r="BG228" s="146">
        <f t="shared" si="26"/>
        <v>0</v>
      </c>
      <c r="BH228" s="146">
        <f t="shared" si="27"/>
        <v>0</v>
      </c>
      <c r="BI228" s="146">
        <f t="shared" si="28"/>
        <v>0</v>
      </c>
      <c r="BJ228" s="16" t="s">
        <v>84</v>
      </c>
      <c r="BK228" s="146">
        <f t="shared" si="29"/>
        <v>0</v>
      </c>
      <c r="BL228" s="16" t="s">
        <v>237</v>
      </c>
      <c r="BM228" s="145" t="s">
        <v>2218</v>
      </c>
    </row>
    <row r="229" spans="2:65" s="1" customFormat="1" ht="22.2" customHeight="1">
      <c r="B229" s="132"/>
      <c r="C229" s="133" t="s">
        <v>578</v>
      </c>
      <c r="D229" s="133" t="s">
        <v>161</v>
      </c>
      <c r="E229" s="134" t="s">
        <v>2219</v>
      </c>
      <c r="F229" s="135" t="s">
        <v>2220</v>
      </c>
      <c r="G229" s="136" t="s">
        <v>244</v>
      </c>
      <c r="H229" s="137">
        <v>0.2</v>
      </c>
      <c r="I229" s="138"/>
      <c r="J229" s="139">
        <f t="shared" si="20"/>
        <v>0</v>
      </c>
      <c r="K229" s="140"/>
      <c r="L229" s="31"/>
      <c r="M229" s="141" t="s">
        <v>1</v>
      </c>
      <c r="N229" s="142" t="s">
        <v>41</v>
      </c>
      <c r="P229" s="143">
        <f t="shared" si="21"/>
        <v>0</v>
      </c>
      <c r="Q229" s="143">
        <v>0</v>
      </c>
      <c r="R229" s="143">
        <f t="shared" si="22"/>
        <v>0</v>
      </c>
      <c r="S229" s="143">
        <v>0</v>
      </c>
      <c r="T229" s="144">
        <f t="shared" si="23"/>
        <v>0</v>
      </c>
      <c r="AR229" s="145" t="s">
        <v>237</v>
      </c>
      <c r="AT229" s="145" t="s">
        <v>161</v>
      </c>
      <c r="AU229" s="145" t="s">
        <v>86</v>
      </c>
      <c r="AY229" s="16" t="s">
        <v>159</v>
      </c>
      <c r="BE229" s="146">
        <f t="shared" si="24"/>
        <v>0</v>
      </c>
      <c r="BF229" s="146">
        <f t="shared" si="25"/>
        <v>0</v>
      </c>
      <c r="BG229" s="146">
        <f t="shared" si="26"/>
        <v>0</v>
      </c>
      <c r="BH229" s="146">
        <f t="shared" si="27"/>
        <v>0</v>
      </c>
      <c r="BI229" s="146">
        <f t="shared" si="28"/>
        <v>0</v>
      </c>
      <c r="BJ229" s="16" t="s">
        <v>84</v>
      </c>
      <c r="BK229" s="146">
        <f t="shared" si="29"/>
        <v>0</v>
      </c>
      <c r="BL229" s="16" t="s">
        <v>237</v>
      </c>
      <c r="BM229" s="145" t="s">
        <v>2221</v>
      </c>
    </row>
    <row r="230" spans="2:65" s="11" customFormat="1" ht="25.95" customHeight="1">
      <c r="B230" s="120"/>
      <c r="D230" s="121" t="s">
        <v>75</v>
      </c>
      <c r="E230" s="122" t="s">
        <v>2222</v>
      </c>
      <c r="F230" s="122" t="s">
        <v>2223</v>
      </c>
      <c r="I230" s="123"/>
      <c r="J230" s="124">
        <f>BK230</f>
        <v>0</v>
      </c>
      <c r="L230" s="120"/>
      <c r="M230" s="125"/>
      <c r="P230" s="126">
        <f>SUM(P231:P232)</f>
        <v>0</v>
      </c>
      <c r="R230" s="126">
        <f>SUM(R231:R232)</f>
        <v>0</v>
      </c>
      <c r="T230" s="127">
        <f>SUM(T231:T232)</f>
        <v>0</v>
      </c>
      <c r="AR230" s="121" t="s">
        <v>165</v>
      </c>
      <c r="AT230" s="128" t="s">
        <v>75</v>
      </c>
      <c r="AU230" s="128" t="s">
        <v>76</v>
      </c>
      <c r="AY230" s="121" t="s">
        <v>159</v>
      </c>
      <c r="BK230" s="129">
        <f>SUM(BK231:BK232)</f>
        <v>0</v>
      </c>
    </row>
    <row r="231" spans="2:65" s="1" customFormat="1" ht="14.4" customHeight="1">
      <c r="B231" s="132"/>
      <c r="C231" s="133" t="s">
        <v>586</v>
      </c>
      <c r="D231" s="133" t="s">
        <v>161</v>
      </c>
      <c r="E231" s="134" t="s">
        <v>2224</v>
      </c>
      <c r="F231" s="135" t="s">
        <v>2225</v>
      </c>
      <c r="G231" s="136" t="s">
        <v>181</v>
      </c>
      <c r="H231" s="137">
        <v>45</v>
      </c>
      <c r="I231" s="138"/>
      <c r="J231" s="139">
        <f>ROUND(I231*H231,2)</f>
        <v>0</v>
      </c>
      <c r="K231" s="140"/>
      <c r="L231" s="31"/>
      <c r="M231" s="141" t="s">
        <v>1</v>
      </c>
      <c r="N231" s="142" t="s">
        <v>41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2226</v>
      </c>
      <c r="AT231" s="145" t="s">
        <v>161</v>
      </c>
      <c r="AU231" s="145" t="s">
        <v>84</v>
      </c>
      <c r="AY231" s="16" t="s">
        <v>159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6" t="s">
        <v>84</v>
      </c>
      <c r="BK231" s="146">
        <f>ROUND(I231*H231,2)</f>
        <v>0</v>
      </c>
      <c r="BL231" s="16" t="s">
        <v>2226</v>
      </c>
      <c r="BM231" s="145" t="s">
        <v>2227</v>
      </c>
    </row>
    <row r="232" spans="2:65" s="1" customFormat="1" ht="19.8" customHeight="1">
      <c r="B232" s="132"/>
      <c r="C232" s="133" t="s">
        <v>592</v>
      </c>
      <c r="D232" s="133" t="s">
        <v>161</v>
      </c>
      <c r="E232" s="134" t="s">
        <v>2228</v>
      </c>
      <c r="F232" s="135" t="s">
        <v>2229</v>
      </c>
      <c r="G232" s="136" t="s">
        <v>181</v>
      </c>
      <c r="H232" s="137">
        <v>75</v>
      </c>
      <c r="I232" s="138"/>
      <c r="J232" s="139">
        <f>ROUND(I232*H232,2)</f>
        <v>0</v>
      </c>
      <c r="K232" s="140"/>
      <c r="L232" s="31"/>
      <c r="M232" s="180" t="s">
        <v>1</v>
      </c>
      <c r="N232" s="181" t="s">
        <v>41</v>
      </c>
      <c r="O232" s="182"/>
      <c r="P232" s="183">
        <f>O232*H232</f>
        <v>0</v>
      </c>
      <c r="Q232" s="183">
        <v>0</v>
      </c>
      <c r="R232" s="183">
        <f>Q232*H232</f>
        <v>0</v>
      </c>
      <c r="S232" s="183">
        <v>0</v>
      </c>
      <c r="T232" s="184">
        <f>S232*H232</f>
        <v>0</v>
      </c>
      <c r="AR232" s="145" t="s">
        <v>2226</v>
      </c>
      <c r="AT232" s="145" t="s">
        <v>161</v>
      </c>
      <c r="AU232" s="145" t="s">
        <v>84</v>
      </c>
      <c r="AY232" s="16" t="s">
        <v>159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6" t="s">
        <v>84</v>
      </c>
      <c r="BK232" s="146">
        <f>ROUND(I232*H232,2)</f>
        <v>0</v>
      </c>
      <c r="BL232" s="16" t="s">
        <v>2226</v>
      </c>
      <c r="BM232" s="145" t="s">
        <v>2230</v>
      </c>
    </row>
    <row r="233" spans="2:65" s="1" customFormat="1" ht="6.9" customHeight="1">
      <c r="B233" s="43"/>
      <c r="C233" s="44"/>
      <c r="D233" s="44"/>
      <c r="E233" s="44"/>
      <c r="F233" s="44"/>
      <c r="G233" s="44"/>
      <c r="H233" s="44"/>
      <c r="I233" s="44"/>
      <c r="J233" s="44"/>
      <c r="K233" s="44"/>
      <c r="L233" s="31"/>
    </row>
  </sheetData>
  <autoFilter ref="C119:K232" xr:uid="{00000000-0009-0000-0000-000004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2"/>
  <sheetViews>
    <sheetView showGridLines="0" workbookViewId="0"/>
  </sheetViews>
  <sheetFormatPr defaultRowHeight="14.4"/>
  <cols>
    <col min="1" max="1" width="8.85546875" customWidth="1"/>
    <col min="2" max="2" width="1.140625" customWidth="1"/>
    <col min="3" max="3" width="4.42578125" customWidth="1"/>
    <col min="4" max="4" width="4.5703125" customWidth="1"/>
    <col min="5" max="5" width="18.28515625" customWidth="1"/>
    <col min="6" max="6" width="108" customWidth="1"/>
    <col min="7" max="7" width="8" customWidth="1"/>
    <col min="8" max="8" width="15" customWidth="1"/>
    <col min="9" max="9" width="16.85546875" customWidth="1"/>
    <col min="10" max="10" width="23.85546875" customWidth="1"/>
    <col min="11" max="11" width="23.85546875" hidden="1" customWidth="1"/>
    <col min="12" max="12" width="10" customWidth="1"/>
    <col min="13" max="13" width="11.5703125" hidden="1" customWidth="1"/>
    <col min="14" max="14" width="9.140625" hidden="1"/>
    <col min="15" max="20" width="15.140625" hidden="1" customWidth="1"/>
    <col min="21" max="21" width="17.42578125" hidden="1" customWidth="1"/>
    <col min="22" max="22" width="13.140625" customWidth="1"/>
    <col min="23" max="23" width="17.42578125" customWidth="1"/>
    <col min="24" max="24" width="13.140625" customWidth="1"/>
    <col min="25" max="25" width="16" customWidth="1"/>
    <col min="26" max="26" width="11.7109375" customWidth="1"/>
    <col min="27" max="27" width="16" customWidth="1"/>
    <col min="28" max="28" width="17.42578125" customWidth="1"/>
    <col min="29" max="29" width="11.7109375" customWidth="1"/>
    <col min="30" max="30" width="16" customWidth="1"/>
    <col min="31" max="31" width="17.42578125" customWidth="1"/>
    <col min="44" max="65" width="9.140625" hidden="1"/>
  </cols>
  <sheetData>
    <row r="2" spans="2:46" ht="36.9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98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" customHeight="1">
      <c r="B4" s="19"/>
      <c r="D4" s="20" t="s">
        <v>108</v>
      </c>
      <c r="L4" s="19"/>
      <c r="M4" s="87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24" t="str">
        <f>'Rekapitulace stavby'!K6</f>
        <v>ZŠ Husova I.-II. stupeň a spojovací chodba, Chodov</v>
      </c>
      <c r="F7" s="225"/>
      <c r="G7" s="225"/>
      <c r="H7" s="225"/>
      <c r="L7" s="19"/>
    </row>
    <row r="8" spans="2:46" s="1" customFormat="1" ht="12" customHeight="1">
      <c r="B8" s="31"/>
      <c r="D8" s="26" t="s">
        <v>109</v>
      </c>
      <c r="L8" s="31"/>
    </row>
    <row r="9" spans="2:46" s="1" customFormat="1" ht="15.6" customHeight="1">
      <c r="B9" s="31"/>
      <c r="E9" s="185" t="s">
        <v>2231</v>
      </c>
      <c r="F9" s="226"/>
      <c r="G9" s="226"/>
      <c r="H9" s="226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5. 3. 2024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7" t="str">
        <f>'Rekapitulace stavby'!E14</f>
        <v>Vyplň údaj</v>
      </c>
      <c r="F18" s="207"/>
      <c r="G18" s="207"/>
      <c r="H18" s="207"/>
      <c r="I18" s="26" t="s">
        <v>27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4.4" customHeight="1">
      <c r="B27" s="88"/>
      <c r="E27" s="212" t="s">
        <v>1</v>
      </c>
      <c r="F27" s="212"/>
      <c r="G27" s="212"/>
      <c r="H27" s="212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36</v>
      </c>
      <c r="J30" s="65">
        <f>ROUND(J118,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" customHeight="1">
      <c r="B33" s="31"/>
      <c r="D33" s="54" t="s">
        <v>40</v>
      </c>
      <c r="E33" s="26" t="s">
        <v>41</v>
      </c>
      <c r="F33" s="90">
        <f>ROUND((SUM(BE118:BE121)),  2)</f>
        <v>0</v>
      </c>
      <c r="I33" s="91">
        <v>0.21</v>
      </c>
      <c r="J33" s="90">
        <f>ROUND(((SUM(BE118:BE121))*I33),  2)</f>
        <v>0</v>
      </c>
      <c r="L33" s="31"/>
    </row>
    <row r="34" spans="2:12" s="1" customFormat="1" ht="14.4" customHeight="1">
      <c r="B34" s="31"/>
      <c r="E34" s="26" t="s">
        <v>42</v>
      </c>
      <c r="F34" s="90">
        <f>ROUND((SUM(BF118:BF121)),  2)</f>
        <v>0</v>
      </c>
      <c r="I34" s="91">
        <v>0.12</v>
      </c>
      <c r="J34" s="90">
        <f>ROUND(((SUM(BF118:BF121))*I34),  2)</f>
        <v>0</v>
      </c>
      <c r="L34" s="31"/>
    </row>
    <row r="35" spans="2:12" s="1" customFormat="1" ht="14.4" hidden="1" customHeight="1">
      <c r="B35" s="31"/>
      <c r="E35" s="26" t="s">
        <v>43</v>
      </c>
      <c r="F35" s="90">
        <f>ROUND((SUM(BG118:BG121)),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44</v>
      </c>
      <c r="F36" s="90">
        <f>ROUND((SUM(BH118:BH121)),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45</v>
      </c>
      <c r="F37" s="90">
        <f>ROUND((SUM(BI118:BI121)),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6"/>
      <c r="F39" s="56"/>
      <c r="G39" s="94" t="s">
        <v>47</v>
      </c>
      <c r="H39" s="95" t="s">
        <v>48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51</v>
      </c>
      <c r="E61" s="33"/>
      <c r="F61" s="98" t="s">
        <v>52</v>
      </c>
      <c r="G61" s="42" t="s">
        <v>51</v>
      </c>
      <c r="H61" s="33"/>
      <c r="I61" s="33"/>
      <c r="J61" s="99" t="s">
        <v>52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51</v>
      </c>
      <c r="E76" s="33"/>
      <c r="F76" s="98" t="s">
        <v>52</v>
      </c>
      <c r="G76" s="42" t="s">
        <v>51</v>
      </c>
      <c r="H76" s="33"/>
      <c r="I76" s="33"/>
      <c r="J76" s="99" t="s">
        <v>52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111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4.4" customHeight="1">
      <c r="B85" s="31"/>
      <c r="E85" s="224" t="str">
        <f>E7</f>
        <v>ZŠ Husova I.-II. stupeň a spojovací chodba, Chodov</v>
      </c>
      <c r="F85" s="225"/>
      <c r="G85" s="225"/>
      <c r="H85" s="225"/>
      <c r="L85" s="31"/>
    </row>
    <row r="86" spans="2:47" s="1" customFormat="1" ht="12" customHeight="1">
      <c r="B86" s="31"/>
      <c r="C86" s="26" t="s">
        <v>109</v>
      </c>
      <c r="L86" s="31"/>
    </row>
    <row r="87" spans="2:47" s="1" customFormat="1" ht="15.6" customHeight="1">
      <c r="B87" s="31"/>
      <c r="E87" s="185" t="str">
        <f>E9</f>
        <v>004.2 - Přeložka nn vedení</v>
      </c>
      <c r="F87" s="226"/>
      <c r="G87" s="226"/>
      <c r="H87" s="226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5. 3. 2024</v>
      </c>
      <c r="L89" s="31"/>
    </row>
    <row r="90" spans="2:47" s="1" customFormat="1" ht="6.9" customHeight="1">
      <c r="B90" s="31"/>
      <c r="L90" s="31"/>
    </row>
    <row r="91" spans="2:47" s="1" customFormat="1" ht="26.4" customHeight="1">
      <c r="B91" s="31"/>
      <c r="C91" s="26" t="s">
        <v>24</v>
      </c>
      <c r="F91" s="24" t="str">
        <f>E15</f>
        <v>Město Chodov</v>
      </c>
      <c r="I91" s="26" t="s">
        <v>30</v>
      </c>
      <c r="J91" s="29" t="str">
        <f>E21</f>
        <v>P.Dindák, Staré Sedlo</v>
      </c>
      <c r="L91" s="31"/>
    </row>
    <row r="92" spans="2:47" s="1" customFormat="1" ht="15.6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Šimková Dita, K.Vary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112</v>
      </c>
      <c r="D94" s="92"/>
      <c r="E94" s="92"/>
      <c r="F94" s="92"/>
      <c r="G94" s="92"/>
      <c r="H94" s="92"/>
      <c r="I94" s="92"/>
      <c r="J94" s="101" t="s">
        <v>113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2" t="s">
        <v>114</v>
      </c>
      <c r="J96" s="65">
        <f>J118</f>
        <v>0</v>
      </c>
      <c r="L96" s="31"/>
      <c r="AU96" s="16" t="s">
        <v>115</v>
      </c>
    </row>
    <row r="97" spans="2:12" s="8" customFormat="1" ht="24.9" customHeight="1">
      <c r="B97" s="103"/>
      <c r="D97" s="104" t="s">
        <v>142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9" customFormat="1" ht="19.95" customHeight="1">
      <c r="B98" s="107"/>
      <c r="D98" s="108" t="s">
        <v>2232</v>
      </c>
      <c r="E98" s="109"/>
      <c r="F98" s="109"/>
      <c r="G98" s="109"/>
      <c r="H98" s="109"/>
      <c r="I98" s="109"/>
      <c r="J98" s="110">
        <f>J120</f>
        <v>0</v>
      </c>
      <c r="L98" s="107"/>
    </row>
    <row r="99" spans="2:12" s="1" customFormat="1" ht="21.75" customHeight="1">
      <c r="B99" s="31"/>
      <c r="L99" s="31"/>
    </row>
    <row r="100" spans="2:12" s="1" customFormat="1" ht="6.9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" customHeight="1">
      <c r="B105" s="31"/>
      <c r="C105" s="20" t="s">
        <v>144</v>
      </c>
      <c r="L105" s="31"/>
    </row>
    <row r="106" spans="2:12" s="1" customFormat="1" ht="6.9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14.4" customHeight="1">
      <c r="B108" s="31"/>
      <c r="E108" s="224" t="str">
        <f>E7</f>
        <v>ZŠ Husova I.-II. stupeň a spojovací chodba, Chodov</v>
      </c>
      <c r="F108" s="225"/>
      <c r="G108" s="225"/>
      <c r="H108" s="225"/>
      <c r="L108" s="31"/>
    </row>
    <row r="109" spans="2:12" s="1" customFormat="1" ht="12" customHeight="1">
      <c r="B109" s="31"/>
      <c r="C109" s="26" t="s">
        <v>109</v>
      </c>
      <c r="L109" s="31"/>
    </row>
    <row r="110" spans="2:12" s="1" customFormat="1" ht="15.6" customHeight="1">
      <c r="B110" s="31"/>
      <c r="E110" s="185" t="str">
        <f>E9</f>
        <v>004.2 - Přeložka nn vedení</v>
      </c>
      <c r="F110" s="226"/>
      <c r="G110" s="226"/>
      <c r="H110" s="226"/>
      <c r="L110" s="31"/>
    </row>
    <row r="111" spans="2:12" s="1" customFormat="1" ht="6.9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26" t="s">
        <v>22</v>
      </c>
      <c r="J112" s="51" t="str">
        <f>IF(J12="","",J12)</f>
        <v>5. 3. 2024</v>
      </c>
      <c r="L112" s="31"/>
    </row>
    <row r="113" spans="2:65" s="1" customFormat="1" ht="6.9" customHeight="1">
      <c r="B113" s="31"/>
      <c r="L113" s="31"/>
    </row>
    <row r="114" spans="2:65" s="1" customFormat="1" ht="26.4" customHeight="1">
      <c r="B114" s="31"/>
      <c r="C114" s="26" t="s">
        <v>24</v>
      </c>
      <c r="F114" s="24" t="str">
        <f>E15</f>
        <v>Město Chodov</v>
      </c>
      <c r="I114" s="26" t="s">
        <v>30</v>
      </c>
      <c r="J114" s="29" t="str">
        <f>E21</f>
        <v>P.Dindák, Staré Sedlo</v>
      </c>
      <c r="L114" s="31"/>
    </row>
    <row r="115" spans="2:65" s="1" customFormat="1" ht="15.6" customHeight="1">
      <c r="B115" s="31"/>
      <c r="C115" s="26" t="s">
        <v>28</v>
      </c>
      <c r="F115" s="24" t="str">
        <f>IF(E18="","",E18)</f>
        <v>Vyplň údaj</v>
      </c>
      <c r="I115" s="26" t="s">
        <v>33</v>
      </c>
      <c r="J115" s="29" t="str">
        <f>E24</f>
        <v>Šimková Dita, K.Vary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1"/>
      <c r="C117" s="112" t="s">
        <v>145</v>
      </c>
      <c r="D117" s="113" t="s">
        <v>61</v>
      </c>
      <c r="E117" s="113" t="s">
        <v>57</v>
      </c>
      <c r="F117" s="113" t="s">
        <v>58</v>
      </c>
      <c r="G117" s="113" t="s">
        <v>146</v>
      </c>
      <c r="H117" s="113" t="s">
        <v>147</v>
      </c>
      <c r="I117" s="113" t="s">
        <v>148</v>
      </c>
      <c r="J117" s="114" t="s">
        <v>113</v>
      </c>
      <c r="K117" s="115" t="s">
        <v>149</v>
      </c>
      <c r="L117" s="111"/>
      <c r="M117" s="58" t="s">
        <v>1</v>
      </c>
      <c r="N117" s="59" t="s">
        <v>40</v>
      </c>
      <c r="O117" s="59" t="s">
        <v>150</v>
      </c>
      <c r="P117" s="59" t="s">
        <v>151</v>
      </c>
      <c r="Q117" s="59" t="s">
        <v>152</v>
      </c>
      <c r="R117" s="59" t="s">
        <v>153</v>
      </c>
      <c r="S117" s="59" t="s">
        <v>154</v>
      </c>
      <c r="T117" s="60" t="s">
        <v>155</v>
      </c>
    </row>
    <row r="118" spans="2:65" s="1" customFormat="1" ht="22.8" customHeight="1">
      <c r="B118" s="31"/>
      <c r="C118" s="63" t="s">
        <v>156</v>
      </c>
      <c r="J118" s="116">
        <f>BK118</f>
        <v>0</v>
      </c>
      <c r="L118" s="31"/>
      <c r="M118" s="61"/>
      <c r="N118" s="52"/>
      <c r="O118" s="52"/>
      <c r="P118" s="117">
        <f>P119</f>
        <v>0</v>
      </c>
      <c r="Q118" s="52"/>
      <c r="R118" s="117">
        <f>R119</f>
        <v>0</v>
      </c>
      <c r="S118" s="52"/>
      <c r="T118" s="118">
        <f>T119</f>
        <v>0</v>
      </c>
      <c r="AT118" s="16" t="s">
        <v>75</v>
      </c>
      <c r="AU118" s="16" t="s">
        <v>115</v>
      </c>
      <c r="BK118" s="119">
        <f>BK119</f>
        <v>0</v>
      </c>
    </row>
    <row r="119" spans="2:65" s="11" customFormat="1" ht="25.95" customHeight="1">
      <c r="B119" s="120"/>
      <c r="D119" s="121" t="s">
        <v>75</v>
      </c>
      <c r="E119" s="122" t="s">
        <v>261</v>
      </c>
      <c r="F119" s="122" t="s">
        <v>1585</v>
      </c>
      <c r="I119" s="123"/>
      <c r="J119" s="124">
        <f>BK119</f>
        <v>0</v>
      </c>
      <c r="L119" s="120"/>
      <c r="M119" s="125"/>
      <c r="P119" s="126">
        <f>P120</f>
        <v>0</v>
      </c>
      <c r="R119" s="126">
        <f>R120</f>
        <v>0</v>
      </c>
      <c r="T119" s="127">
        <f>T120</f>
        <v>0</v>
      </c>
      <c r="AR119" s="121" t="s">
        <v>173</v>
      </c>
      <c r="AT119" s="128" t="s">
        <v>75</v>
      </c>
      <c r="AU119" s="128" t="s">
        <v>76</v>
      </c>
      <c r="AY119" s="121" t="s">
        <v>159</v>
      </c>
      <c r="BK119" s="129">
        <f>BK120</f>
        <v>0</v>
      </c>
    </row>
    <row r="120" spans="2:65" s="11" customFormat="1" ht="22.8" customHeight="1">
      <c r="B120" s="120"/>
      <c r="D120" s="121" t="s">
        <v>75</v>
      </c>
      <c r="E120" s="130" t="s">
        <v>2233</v>
      </c>
      <c r="F120" s="130" t="s">
        <v>2234</v>
      </c>
      <c r="I120" s="123"/>
      <c r="J120" s="131">
        <f>BK120</f>
        <v>0</v>
      </c>
      <c r="L120" s="120"/>
      <c r="M120" s="125"/>
      <c r="P120" s="126">
        <f>P121</f>
        <v>0</v>
      </c>
      <c r="R120" s="126">
        <f>R121</f>
        <v>0</v>
      </c>
      <c r="T120" s="127">
        <f>T121</f>
        <v>0</v>
      </c>
      <c r="AR120" s="121" t="s">
        <v>173</v>
      </c>
      <c r="AT120" s="128" t="s">
        <v>75</v>
      </c>
      <c r="AU120" s="128" t="s">
        <v>84</v>
      </c>
      <c r="AY120" s="121" t="s">
        <v>159</v>
      </c>
      <c r="BK120" s="129">
        <f>BK121</f>
        <v>0</v>
      </c>
    </row>
    <row r="121" spans="2:65" s="1" customFormat="1" ht="14.4" customHeight="1">
      <c r="B121" s="132"/>
      <c r="C121" s="133" t="s">
        <v>84</v>
      </c>
      <c r="D121" s="133" t="s">
        <v>161</v>
      </c>
      <c r="E121" s="134" t="s">
        <v>2235</v>
      </c>
      <c r="F121" s="135" t="s">
        <v>2236</v>
      </c>
      <c r="G121" s="136" t="s">
        <v>289</v>
      </c>
      <c r="H121" s="137">
        <v>1</v>
      </c>
      <c r="I121" s="138"/>
      <c r="J121" s="139">
        <f>ROUND(I121*H121,2)</f>
        <v>0</v>
      </c>
      <c r="K121" s="140"/>
      <c r="L121" s="31"/>
      <c r="M121" s="180" t="s">
        <v>1</v>
      </c>
      <c r="N121" s="181" t="s">
        <v>41</v>
      </c>
      <c r="O121" s="182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AR121" s="145" t="s">
        <v>490</v>
      </c>
      <c r="AT121" s="145" t="s">
        <v>161</v>
      </c>
      <c r="AU121" s="145" t="s">
        <v>86</v>
      </c>
      <c r="AY121" s="16" t="s">
        <v>159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6" t="s">
        <v>84</v>
      </c>
      <c r="BK121" s="146">
        <f>ROUND(I121*H121,2)</f>
        <v>0</v>
      </c>
      <c r="BL121" s="16" t="s">
        <v>490</v>
      </c>
      <c r="BM121" s="145" t="s">
        <v>2237</v>
      </c>
    </row>
    <row r="122" spans="2:65" s="1" customFormat="1" ht="6.9" customHeight="1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31"/>
    </row>
  </sheetData>
  <autoFilter ref="C117:K121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43"/>
  <sheetViews>
    <sheetView showGridLines="0" topLeftCell="A172" workbookViewId="0">
      <selection activeCell="F190" sqref="F190"/>
    </sheetView>
  </sheetViews>
  <sheetFormatPr defaultRowHeight="14.4"/>
  <cols>
    <col min="1" max="1" width="8.85546875" customWidth="1"/>
    <col min="2" max="2" width="1.140625" customWidth="1"/>
    <col min="3" max="3" width="4.42578125" customWidth="1"/>
    <col min="4" max="4" width="4.5703125" customWidth="1"/>
    <col min="5" max="5" width="18.28515625" customWidth="1"/>
    <col min="6" max="6" width="108" customWidth="1"/>
    <col min="7" max="7" width="8" customWidth="1"/>
    <col min="8" max="8" width="15" customWidth="1"/>
    <col min="9" max="9" width="16.85546875" customWidth="1"/>
    <col min="10" max="10" width="23.85546875" customWidth="1"/>
    <col min="11" max="11" width="23.85546875" hidden="1" customWidth="1"/>
    <col min="12" max="12" width="10" customWidth="1"/>
    <col min="13" max="13" width="11.5703125" hidden="1" customWidth="1"/>
    <col min="14" max="14" width="9.140625" hidden="1"/>
    <col min="15" max="20" width="15.140625" hidden="1" customWidth="1"/>
    <col min="21" max="21" width="17.42578125" hidden="1" customWidth="1"/>
    <col min="22" max="22" width="13.140625" customWidth="1"/>
    <col min="23" max="23" width="17.42578125" customWidth="1"/>
    <col min="24" max="24" width="13.140625" customWidth="1"/>
    <col min="25" max="25" width="16" customWidth="1"/>
    <col min="26" max="26" width="11.7109375" customWidth="1"/>
    <col min="27" max="27" width="16" customWidth="1"/>
    <col min="28" max="28" width="17.42578125" customWidth="1"/>
    <col min="29" max="29" width="11.7109375" customWidth="1"/>
    <col min="30" max="30" width="16" customWidth="1"/>
    <col min="31" max="31" width="17.42578125" customWidth="1"/>
    <col min="44" max="65" width="9.140625" hidden="1"/>
  </cols>
  <sheetData>
    <row r="2" spans="2:46" ht="36.9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101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" customHeight="1">
      <c r="B4" s="19"/>
      <c r="D4" s="20" t="s">
        <v>108</v>
      </c>
      <c r="L4" s="19"/>
      <c r="M4" s="87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24" t="str">
        <f>'Rekapitulace stavby'!K6</f>
        <v>ZŠ Husova I.-II. stupeň a spojovací chodba, Chodov</v>
      </c>
      <c r="F7" s="225"/>
      <c r="G7" s="225"/>
      <c r="H7" s="225"/>
      <c r="L7" s="19"/>
    </row>
    <row r="8" spans="2:46" s="1" customFormat="1" ht="12" customHeight="1">
      <c r="B8" s="31"/>
      <c r="D8" s="26" t="s">
        <v>109</v>
      </c>
      <c r="L8" s="31"/>
    </row>
    <row r="9" spans="2:46" s="1" customFormat="1" ht="15.6" customHeight="1">
      <c r="B9" s="31"/>
      <c r="E9" s="185" t="s">
        <v>2238</v>
      </c>
      <c r="F9" s="226"/>
      <c r="G9" s="226"/>
      <c r="H9" s="226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5. 3. 2024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7" t="str">
        <f>'Rekapitulace stavby'!E14</f>
        <v>Vyplň údaj</v>
      </c>
      <c r="F18" s="207"/>
      <c r="G18" s="207"/>
      <c r="H18" s="207"/>
      <c r="I18" s="26" t="s">
        <v>27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4.4" customHeight="1">
      <c r="B27" s="88"/>
      <c r="E27" s="212" t="s">
        <v>1</v>
      </c>
      <c r="F27" s="212"/>
      <c r="G27" s="212"/>
      <c r="H27" s="212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36</v>
      </c>
      <c r="J30" s="65">
        <f>ROUND(J120,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" customHeight="1">
      <c r="B33" s="31"/>
      <c r="D33" s="54" t="s">
        <v>40</v>
      </c>
      <c r="E33" s="26" t="s">
        <v>41</v>
      </c>
      <c r="F33" s="90">
        <f>ROUND((SUM(BE120:BE242)),  2)</f>
        <v>0</v>
      </c>
      <c r="I33" s="91">
        <v>0.21</v>
      </c>
      <c r="J33" s="90">
        <f>ROUND(((SUM(BE120:BE242))*I33),  2)</f>
        <v>0</v>
      </c>
      <c r="L33" s="31"/>
    </row>
    <row r="34" spans="2:12" s="1" customFormat="1" ht="14.4" customHeight="1">
      <c r="B34" s="31"/>
      <c r="E34" s="26" t="s">
        <v>42</v>
      </c>
      <c r="F34" s="90">
        <f>ROUND((SUM(BF120:BF242)),  2)</f>
        <v>0</v>
      </c>
      <c r="I34" s="91">
        <v>0.12</v>
      </c>
      <c r="J34" s="90">
        <f>ROUND(((SUM(BF120:BF242))*I34),  2)</f>
        <v>0</v>
      </c>
      <c r="L34" s="31"/>
    </row>
    <row r="35" spans="2:12" s="1" customFormat="1" ht="14.4" hidden="1" customHeight="1">
      <c r="B35" s="31"/>
      <c r="E35" s="26" t="s">
        <v>43</v>
      </c>
      <c r="F35" s="90">
        <f>ROUND((SUM(BG120:BG242)),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44</v>
      </c>
      <c r="F36" s="90">
        <f>ROUND((SUM(BH120:BH242)),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45</v>
      </c>
      <c r="F37" s="90">
        <f>ROUND((SUM(BI120:BI242)),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6"/>
      <c r="F39" s="56"/>
      <c r="G39" s="94" t="s">
        <v>47</v>
      </c>
      <c r="H39" s="95" t="s">
        <v>48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51</v>
      </c>
      <c r="E61" s="33"/>
      <c r="F61" s="98" t="s">
        <v>52</v>
      </c>
      <c r="G61" s="42" t="s">
        <v>51</v>
      </c>
      <c r="H61" s="33"/>
      <c r="I61" s="33"/>
      <c r="J61" s="99" t="s">
        <v>52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51</v>
      </c>
      <c r="E76" s="33"/>
      <c r="F76" s="98" t="s">
        <v>52</v>
      </c>
      <c r="G76" s="42" t="s">
        <v>51</v>
      </c>
      <c r="H76" s="33"/>
      <c r="I76" s="33"/>
      <c r="J76" s="99" t="s">
        <v>52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111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4.4" customHeight="1">
      <c r="B85" s="31"/>
      <c r="E85" s="224" t="str">
        <f>E7</f>
        <v>ZŠ Husova I.-II. stupeň a spojovací chodba, Chodov</v>
      </c>
      <c r="F85" s="225"/>
      <c r="G85" s="225"/>
      <c r="H85" s="225"/>
      <c r="L85" s="31"/>
    </row>
    <row r="86" spans="2:47" s="1" customFormat="1" ht="12" customHeight="1">
      <c r="B86" s="31"/>
      <c r="C86" s="26" t="s">
        <v>109</v>
      </c>
      <c r="L86" s="31"/>
    </row>
    <row r="87" spans="2:47" s="1" customFormat="1" ht="15.6" customHeight="1">
      <c r="B87" s="31"/>
      <c r="E87" s="185" t="str">
        <f>E9</f>
        <v>004.3 - Elektroinstalace -1.np a 2.np</v>
      </c>
      <c r="F87" s="226"/>
      <c r="G87" s="226"/>
      <c r="H87" s="226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5. 3. 2024</v>
      </c>
      <c r="L89" s="31"/>
    </row>
    <row r="90" spans="2:47" s="1" customFormat="1" ht="6.9" customHeight="1">
      <c r="B90" s="31"/>
      <c r="L90" s="31"/>
    </row>
    <row r="91" spans="2:47" s="1" customFormat="1" ht="26.4" customHeight="1">
      <c r="B91" s="31"/>
      <c r="C91" s="26" t="s">
        <v>24</v>
      </c>
      <c r="F91" s="24" t="str">
        <f>E15</f>
        <v>Město Chodov</v>
      </c>
      <c r="I91" s="26" t="s">
        <v>30</v>
      </c>
      <c r="J91" s="29" t="str">
        <f>E21</f>
        <v>P.Dindák, Staré Sedlo</v>
      </c>
      <c r="L91" s="31"/>
    </row>
    <row r="92" spans="2:47" s="1" customFormat="1" ht="15.6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Šimková Dita, K.Vary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112</v>
      </c>
      <c r="D94" s="92"/>
      <c r="E94" s="92"/>
      <c r="F94" s="92"/>
      <c r="G94" s="92"/>
      <c r="H94" s="92"/>
      <c r="I94" s="92"/>
      <c r="J94" s="101" t="s">
        <v>113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2" t="s">
        <v>114</v>
      </c>
      <c r="J96" s="65">
        <f>J120</f>
        <v>0</v>
      </c>
      <c r="L96" s="31"/>
      <c r="AU96" s="16" t="s">
        <v>115</v>
      </c>
    </row>
    <row r="97" spans="2:12" s="8" customFormat="1" ht="24.9" customHeight="1">
      <c r="B97" s="103"/>
      <c r="D97" s="104" t="s">
        <v>127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9" customFormat="1" ht="19.95" customHeight="1">
      <c r="B98" s="107"/>
      <c r="D98" s="108" t="s">
        <v>1970</v>
      </c>
      <c r="E98" s="109"/>
      <c r="F98" s="109"/>
      <c r="G98" s="109"/>
      <c r="H98" s="109"/>
      <c r="I98" s="109"/>
      <c r="J98" s="110">
        <f>J122</f>
        <v>0</v>
      </c>
      <c r="L98" s="107"/>
    </row>
    <row r="99" spans="2:12" s="9" customFormat="1" ht="19.95" customHeight="1">
      <c r="B99" s="107"/>
      <c r="D99" s="108" t="s">
        <v>1971</v>
      </c>
      <c r="E99" s="109"/>
      <c r="F99" s="109"/>
      <c r="G99" s="109"/>
      <c r="H99" s="109"/>
      <c r="I99" s="109"/>
      <c r="J99" s="110">
        <f>J190</f>
        <v>0</v>
      </c>
      <c r="L99" s="107"/>
    </row>
    <row r="100" spans="2:12" s="8" customFormat="1" ht="24.9" customHeight="1">
      <c r="B100" s="103"/>
      <c r="D100" s="104" t="s">
        <v>1972</v>
      </c>
      <c r="E100" s="105"/>
      <c r="F100" s="105"/>
      <c r="G100" s="105"/>
      <c r="H100" s="105"/>
      <c r="I100" s="105"/>
      <c r="J100" s="106">
        <f>J239</f>
        <v>0</v>
      </c>
      <c r="L100" s="103"/>
    </row>
    <row r="101" spans="2:12" s="1" customFormat="1" ht="21.75" customHeight="1">
      <c r="B101" s="31"/>
      <c r="L101" s="31"/>
    </row>
    <row r="102" spans="2:12" s="1" customFormat="1" ht="6.9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" customHeight="1">
      <c r="B107" s="31"/>
      <c r="C107" s="20" t="s">
        <v>144</v>
      </c>
      <c r="L107" s="31"/>
    </row>
    <row r="108" spans="2:12" s="1" customFormat="1" ht="6.9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14.4" customHeight="1">
      <c r="B110" s="31"/>
      <c r="E110" s="224" t="str">
        <f>E7</f>
        <v>ZŠ Husova I.-II. stupeň a spojovací chodba, Chodov</v>
      </c>
      <c r="F110" s="225"/>
      <c r="G110" s="225"/>
      <c r="H110" s="225"/>
      <c r="L110" s="31"/>
    </row>
    <row r="111" spans="2:12" s="1" customFormat="1" ht="12" customHeight="1">
      <c r="B111" s="31"/>
      <c r="C111" s="26" t="s">
        <v>109</v>
      </c>
      <c r="L111" s="31"/>
    </row>
    <row r="112" spans="2:12" s="1" customFormat="1" ht="15.6" customHeight="1">
      <c r="B112" s="31"/>
      <c r="E112" s="185" t="str">
        <f>E9</f>
        <v>004.3 - Elektroinstalace -1.np a 2.np</v>
      </c>
      <c r="F112" s="226"/>
      <c r="G112" s="226"/>
      <c r="H112" s="226"/>
      <c r="L112" s="31"/>
    </row>
    <row r="113" spans="2:65" s="1" customFormat="1" ht="6.9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 xml:space="preserve"> </v>
      </c>
      <c r="I114" s="26" t="s">
        <v>22</v>
      </c>
      <c r="J114" s="51" t="str">
        <f>IF(J12="","",J12)</f>
        <v>5. 3. 2024</v>
      </c>
      <c r="L114" s="31"/>
    </row>
    <row r="115" spans="2:65" s="1" customFormat="1" ht="6.9" customHeight="1">
      <c r="B115" s="31"/>
      <c r="L115" s="31"/>
    </row>
    <row r="116" spans="2:65" s="1" customFormat="1" ht="26.4" customHeight="1">
      <c r="B116" s="31"/>
      <c r="C116" s="26" t="s">
        <v>24</v>
      </c>
      <c r="F116" s="24" t="str">
        <f>E15</f>
        <v>Město Chodov</v>
      </c>
      <c r="I116" s="26" t="s">
        <v>30</v>
      </c>
      <c r="J116" s="29" t="str">
        <f>E21</f>
        <v>P.Dindák, Staré Sedlo</v>
      </c>
      <c r="L116" s="31"/>
    </row>
    <row r="117" spans="2:65" s="1" customFormat="1" ht="15.6" customHeight="1">
      <c r="B117" s="31"/>
      <c r="C117" s="26" t="s">
        <v>28</v>
      </c>
      <c r="F117" s="24" t="str">
        <f>IF(E18="","",E18)</f>
        <v>Vyplň údaj</v>
      </c>
      <c r="I117" s="26" t="s">
        <v>33</v>
      </c>
      <c r="J117" s="29" t="str">
        <f>E24</f>
        <v>Šimková Dita, K.Vary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1"/>
      <c r="C119" s="112" t="s">
        <v>145</v>
      </c>
      <c r="D119" s="113" t="s">
        <v>61</v>
      </c>
      <c r="E119" s="113" t="s">
        <v>57</v>
      </c>
      <c r="F119" s="113" t="s">
        <v>58</v>
      </c>
      <c r="G119" s="113" t="s">
        <v>146</v>
      </c>
      <c r="H119" s="113" t="s">
        <v>147</v>
      </c>
      <c r="I119" s="113" t="s">
        <v>148</v>
      </c>
      <c r="J119" s="114" t="s">
        <v>113</v>
      </c>
      <c r="K119" s="115" t="s">
        <v>149</v>
      </c>
      <c r="L119" s="111"/>
      <c r="M119" s="58" t="s">
        <v>1</v>
      </c>
      <c r="N119" s="59" t="s">
        <v>40</v>
      </c>
      <c r="O119" s="59" t="s">
        <v>150</v>
      </c>
      <c r="P119" s="59" t="s">
        <v>151</v>
      </c>
      <c r="Q119" s="59" t="s">
        <v>152</v>
      </c>
      <c r="R119" s="59" t="s">
        <v>153</v>
      </c>
      <c r="S119" s="59" t="s">
        <v>154</v>
      </c>
      <c r="T119" s="60" t="s">
        <v>155</v>
      </c>
    </row>
    <row r="120" spans="2:65" s="1" customFormat="1" ht="22.8" customHeight="1">
      <c r="B120" s="31"/>
      <c r="C120" s="63" t="s">
        <v>156</v>
      </c>
      <c r="J120" s="116">
        <f>BK120</f>
        <v>0</v>
      </c>
      <c r="L120" s="31"/>
      <c r="M120" s="61"/>
      <c r="N120" s="52"/>
      <c r="O120" s="52"/>
      <c r="P120" s="117">
        <f>P121+P239</f>
        <v>0</v>
      </c>
      <c r="Q120" s="52"/>
      <c r="R120" s="117">
        <f>R121+R239</f>
        <v>0</v>
      </c>
      <c r="S120" s="52"/>
      <c r="T120" s="118">
        <f>T121+T239</f>
        <v>0</v>
      </c>
      <c r="AT120" s="16" t="s">
        <v>75</v>
      </c>
      <c r="AU120" s="16" t="s">
        <v>115</v>
      </c>
      <c r="BK120" s="119">
        <f>BK121+BK239</f>
        <v>0</v>
      </c>
    </row>
    <row r="121" spans="2:65" s="11" customFormat="1" ht="25.95" customHeight="1">
      <c r="B121" s="120"/>
      <c r="D121" s="121" t="s">
        <v>75</v>
      </c>
      <c r="E121" s="122" t="s">
        <v>965</v>
      </c>
      <c r="F121" s="122" t="s">
        <v>966</v>
      </c>
      <c r="I121" s="123"/>
      <c r="J121" s="124">
        <f>BK121</f>
        <v>0</v>
      </c>
      <c r="L121" s="120"/>
      <c r="M121" s="125"/>
      <c r="P121" s="126">
        <f>P122+P190</f>
        <v>0</v>
      </c>
      <c r="R121" s="126">
        <f>R122+R190</f>
        <v>0</v>
      </c>
      <c r="T121" s="127">
        <f>T122+T190</f>
        <v>0</v>
      </c>
      <c r="AR121" s="121" t="s">
        <v>86</v>
      </c>
      <c r="AT121" s="128" t="s">
        <v>75</v>
      </c>
      <c r="AU121" s="128" t="s">
        <v>76</v>
      </c>
      <c r="AY121" s="121" t="s">
        <v>159</v>
      </c>
      <c r="BK121" s="129">
        <f>BK122+BK190</f>
        <v>0</v>
      </c>
    </row>
    <row r="122" spans="2:65" s="11" customFormat="1" ht="22.8" customHeight="1">
      <c r="B122" s="120"/>
      <c r="D122" s="121" t="s">
        <v>75</v>
      </c>
      <c r="E122" s="130" t="s">
        <v>1973</v>
      </c>
      <c r="F122" s="130" t="s">
        <v>1974</v>
      </c>
      <c r="I122" s="123"/>
      <c r="J122" s="131">
        <f>BK122</f>
        <v>0</v>
      </c>
      <c r="L122" s="120"/>
      <c r="M122" s="125"/>
      <c r="P122" s="126">
        <f>SUM(P123:P189)</f>
        <v>0</v>
      </c>
      <c r="R122" s="126">
        <f>SUM(R123:R189)</f>
        <v>0</v>
      </c>
      <c r="T122" s="127">
        <f>SUM(T123:T189)</f>
        <v>0</v>
      </c>
      <c r="AR122" s="121" t="s">
        <v>86</v>
      </c>
      <c r="AT122" s="128" t="s">
        <v>75</v>
      </c>
      <c r="AU122" s="128" t="s">
        <v>84</v>
      </c>
      <c r="AY122" s="121" t="s">
        <v>159</v>
      </c>
      <c r="BK122" s="129">
        <f>SUM(BK123:BK189)</f>
        <v>0</v>
      </c>
    </row>
    <row r="123" spans="2:65" s="1" customFormat="1" ht="22.2" customHeight="1">
      <c r="B123" s="132"/>
      <c r="C123" s="133" t="s">
        <v>84</v>
      </c>
      <c r="D123" s="133" t="s">
        <v>161</v>
      </c>
      <c r="E123" s="134" t="s">
        <v>1975</v>
      </c>
      <c r="F123" s="135" t="s">
        <v>1976</v>
      </c>
      <c r="G123" s="136" t="s">
        <v>176</v>
      </c>
      <c r="H123" s="137">
        <v>25</v>
      </c>
      <c r="I123" s="138"/>
      <c r="J123" s="139">
        <f>ROUND(I123*H123,2)</f>
        <v>0</v>
      </c>
      <c r="K123" s="140"/>
      <c r="L123" s="31"/>
      <c r="M123" s="141" t="s">
        <v>1</v>
      </c>
      <c r="N123" s="142" t="s">
        <v>41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237</v>
      </c>
      <c r="AT123" s="145" t="s">
        <v>161</v>
      </c>
      <c r="AU123" s="145" t="s">
        <v>86</v>
      </c>
      <c r="AY123" s="16" t="s">
        <v>159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6" t="s">
        <v>84</v>
      </c>
      <c r="BK123" s="146">
        <f>ROUND(I123*H123,2)</f>
        <v>0</v>
      </c>
      <c r="BL123" s="16" t="s">
        <v>237</v>
      </c>
      <c r="BM123" s="145" t="s">
        <v>2239</v>
      </c>
    </row>
    <row r="124" spans="2:65" s="1" customFormat="1" ht="14.4" customHeight="1">
      <c r="B124" s="132"/>
      <c r="C124" s="162" t="s">
        <v>86</v>
      </c>
      <c r="D124" s="162" t="s">
        <v>261</v>
      </c>
      <c r="E124" s="163" t="s">
        <v>1978</v>
      </c>
      <c r="F124" s="164" t="s">
        <v>1979</v>
      </c>
      <c r="G124" s="165" t="s">
        <v>176</v>
      </c>
      <c r="H124" s="166">
        <v>26.25</v>
      </c>
      <c r="I124" s="167"/>
      <c r="J124" s="168">
        <f>ROUND(I124*H124,2)</f>
        <v>0</v>
      </c>
      <c r="K124" s="169"/>
      <c r="L124" s="170"/>
      <c r="M124" s="171" t="s">
        <v>1</v>
      </c>
      <c r="N124" s="172" t="s">
        <v>41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324</v>
      </c>
      <c r="AT124" s="145" t="s">
        <v>261</v>
      </c>
      <c r="AU124" s="145" t="s">
        <v>86</v>
      </c>
      <c r="AY124" s="16" t="s">
        <v>159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6" t="s">
        <v>84</v>
      </c>
      <c r="BK124" s="146">
        <f>ROUND(I124*H124,2)</f>
        <v>0</v>
      </c>
      <c r="BL124" s="16" t="s">
        <v>237</v>
      </c>
      <c r="BM124" s="145" t="s">
        <v>2240</v>
      </c>
    </row>
    <row r="125" spans="2:65" s="12" customFormat="1" ht="10.199999999999999">
      <c r="B125" s="147"/>
      <c r="D125" s="148" t="s">
        <v>167</v>
      </c>
      <c r="E125" s="149" t="s">
        <v>1</v>
      </c>
      <c r="F125" s="150" t="s">
        <v>2241</v>
      </c>
      <c r="H125" s="151">
        <v>26.25</v>
      </c>
      <c r="I125" s="152"/>
      <c r="L125" s="147"/>
      <c r="M125" s="153"/>
      <c r="T125" s="154"/>
      <c r="AT125" s="149" t="s">
        <v>167</v>
      </c>
      <c r="AU125" s="149" t="s">
        <v>86</v>
      </c>
      <c r="AV125" s="12" t="s">
        <v>86</v>
      </c>
      <c r="AW125" s="12" t="s">
        <v>32</v>
      </c>
      <c r="AX125" s="12" t="s">
        <v>76</v>
      </c>
      <c r="AY125" s="149" t="s">
        <v>159</v>
      </c>
    </row>
    <row r="126" spans="2:65" s="13" customFormat="1" ht="10.199999999999999">
      <c r="B126" s="155"/>
      <c r="D126" s="148" t="s">
        <v>167</v>
      </c>
      <c r="E126" s="156" t="s">
        <v>1</v>
      </c>
      <c r="F126" s="157" t="s">
        <v>236</v>
      </c>
      <c r="H126" s="158">
        <v>26.25</v>
      </c>
      <c r="I126" s="159"/>
      <c r="L126" s="155"/>
      <c r="M126" s="160"/>
      <c r="T126" s="161"/>
      <c r="AT126" s="156" t="s">
        <v>167</v>
      </c>
      <c r="AU126" s="156" t="s">
        <v>86</v>
      </c>
      <c r="AV126" s="13" t="s">
        <v>165</v>
      </c>
      <c r="AW126" s="13" t="s">
        <v>32</v>
      </c>
      <c r="AX126" s="13" t="s">
        <v>84</v>
      </c>
      <c r="AY126" s="156" t="s">
        <v>159</v>
      </c>
    </row>
    <row r="127" spans="2:65" s="1" customFormat="1" ht="22.2" customHeight="1">
      <c r="B127" s="132"/>
      <c r="C127" s="133" t="s">
        <v>173</v>
      </c>
      <c r="D127" s="133" t="s">
        <v>161</v>
      </c>
      <c r="E127" s="134" t="s">
        <v>1989</v>
      </c>
      <c r="F127" s="135" t="s">
        <v>1990</v>
      </c>
      <c r="G127" s="136" t="s">
        <v>176</v>
      </c>
      <c r="H127" s="137">
        <v>46</v>
      </c>
      <c r="I127" s="138"/>
      <c r="J127" s="139">
        <f>ROUND(I127*H127,2)</f>
        <v>0</v>
      </c>
      <c r="K127" s="140"/>
      <c r="L127" s="31"/>
      <c r="M127" s="141" t="s">
        <v>1</v>
      </c>
      <c r="N127" s="142" t="s">
        <v>41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237</v>
      </c>
      <c r="AT127" s="145" t="s">
        <v>161</v>
      </c>
      <c r="AU127" s="145" t="s">
        <v>86</v>
      </c>
      <c r="AY127" s="16" t="s">
        <v>159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6" t="s">
        <v>84</v>
      </c>
      <c r="BK127" s="146">
        <f>ROUND(I127*H127,2)</f>
        <v>0</v>
      </c>
      <c r="BL127" s="16" t="s">
        <v>237</v>
      </c>
      <c r="BM127" s="145" t="s">
        <v>2242</v>
      </c>
    </row>
    <row r="128" spans="2:65" s="1" customFormat="1" ht="14.4" customHeight="1">
      <c r="B128" s="132"/>
      <c r="C128" s="162" t="s">
        <v>165</v>
      </c>
      <c r="D128" s="162" t="s">
        <v>261</v>
      </c>
      <c r="E128" s="163" t="s">
        <v>1992</v>
      </c>
      <c r="F128" s="164" t="s">
        <v>1993</v>
      </c>
      <c r="G128" s="165" t="s">
        <v>176</v>
      </c>
      <c r="H128" s="166">
        <v>48.3</v>
      </c>
      <c r="I128" s="167"/>
      <c r="J128" s="168">
        <f>ROUND(I128*H128,2)</f>
        <v>0</v>
      </c>
      <c r="K128" s="169"/>
      <c r="L128" s="170"/>
      <c r="M128" s="171" t="s">
        <v>1</v>
      </c>
      <c r="N128" s="172" t="s">
        <v>41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324</v>
      </c>
      <c r="AT128" s="145" t="s">
        <v>261</v>
      </c>
      <c r="AU128" s="145" t="s">
        <v>86</v>
      </c>
      <c r="AY128" s="16" t="s">
        <v>159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6" t="s">
        <v>84</v>
      </c>
      <c r="BK128" s="146">
        <f>ROUND(I128*H128,2)</f>
        <v>0</v>
      </c>
      <c r="BL128" s="16" t="s">
        <v>237</v>
      </c>
      <c r="BM128" s="145" t="s">
        <v>2243</v>
      </c>
    </row>
    <row r="129" spans="2:65" s="12" customFormat="1" ht="10.199999999999999">
      <c r="B129" s="147"/>
      <c r="D129" s="148" t="s">
        <v>167</v>
      </c>
      <c r="E129" s="149" t="s">
        <v>1</v>
      </c>
      <c r="F129" s="150" t="s">
        <v>2244</v>
      </c>
      <c r="H129" s="151">
        <v>48.3</v>
      </c>
      <c r="I129" s="152"/>
      <c r="L129" s="147"/>
      <c r="M129" s="153"/>
      <c r="T129" s="154"/>
      <c r="AT129" s="149" t="s">
        <v>167</v>
      </c>
      <c r="AU129" s="149" t="s">
        <v>86</v>
      </c>
      <c r="AV129" s="12" t="s">
        <v>86</v>
      </c>
      <c r="AW129" s="12" t="s">
        <v>32</v>
      </c>
      <c r="AX129" s="12" t="s">
        <v>76</v>
      </c>
      <c r="AY129" s="149" t="s">
        <v>159</v>
      </c>
    </row>
    <row r="130" spans="2:65" s="13" customFormat="1" ht="10.199999999999999">
      <c r="B130" s="155"/>
      <c r="D130" s="148" t="s">
        <v>167</v>
      </c>
      <c r="E130" s="156" t="s">
        <v>1</v>
      </c>
      <c r="F130" s="157" t="s">
        <v>236</v>
      </c>
      <c r="H130" s="158">
        <v>48.3</v>
      </c>
      <c r="I130" s="159"/>
      <c r="L130" s="155"/>
      <c r="M130" s="160"/>
      <c r="T130" s="161"/>
      <c r="AT130" s="156" t="s">
        <v>167</v>
      </c>
      <c r="AU130" s="156" t="s">
        <v>86</v>
      </c>
      <c r="AV130" s="13" t="s">
        <v>165</v>
      </c>
      <c r="AW130" s="13" t="s">
        <v>32</v>
      </c>
      <c r="AX130" s="13" t="s">
        <v>84</v>
      </c>
      <c r="AY130" s="156" t="s">
        <v>159</v>
      </c>
    </row>
    <row r="131" spans="2:65" s="1" customFormat="1" ht="14.4" customHeight="1">
      <c r="B131" s="132"/>
      <c r="C131" s="162" t="s">
        <v>184</v>
      </c>
      <c r="D131" s="162" t="s">
        <v>261</v>
      </c>
      <c r="E131" s="163" t="s">
        <v>2245</v>
      </c>
      <c r="F131" s="164" t="s">
        <v>2246</v>
      </c>
      <c r="G131" s="165" t="s">
        <v>390</v>
      </c>
      <c r="H131" s="166">
        <v>27</v>
      </c>
      <c r="I131" s="167"/>
      <c r="J131" s="168">
        <f t="shared" ref="J131:J146" si="0">ROUND(I131*H131,2)</f>
        <v>0</v>
      </c>
      <c r="K131" s="169"/>
      <c r="L131" s="170"/>
      <c r="M131" s="171" t="s">
        <v>1</v>
      </c>
      <c r="N131" s="172" t="s">
        <v>41</v>
      </c>
      <c r="P131" s="143">
        <f t="shared" ref="P131:P146" si="1">O131*H131</f>
        <v>0</v>
      </c>
      <c r="Q131" s="143">
        <v>0</v>
      </c>
      <c r="R131" s="143">
        <f t="shared" ref="R131:R146" si="2">Q131*H131</f>
        <v>0</v>
      </c>
      <c r="S131" s="143">
        <v>0</v>
      </c>
      <c r="T131" s="144">
        <f t="shared" ref="T131:T146" si="3">S131*H131</f>
        <v>0</v>
      </c>
      <c r="AR131" s="145" t="s">
        <v>324</v>
      </c>
      <c r="AT131" s="145" t="s">
        <v>261</v>
      </c>
      <c r="AU131" s="145" t="s">
        <v>86</v>
      </c>
      <c r="AY131" s="16" t="s">
        <v>159</v>
      </c>
      <c r="BE131" s="146">
        <f t="shared" ref="BE131:BE146" si="4">IF(N131="základní",J131,0)</f>
        <v>0</v>
      </c>
      <c r="BF131" s="146">
        <f t="shared" ref="BF131:BF146" si="5">IF(N131="snížená",J131,0)</f>
        <v>0</v>
      </c>
      <c r="BG131" s="146">
        <f t="shared" ref="BG131:BG146" si="6">IF(N131="zákl. přenesená",J131,0)</f>
        <v>0</v>
      </c>
      <c r="BH131" s="146">
        <f t="shared" ref="BH131:BH146" si="7">IF(N131="sníž. přenesená",J131,0)</f>
        <v>0</v>
      </c>
      <c r="BI131" s="146">
        <f t="shared" ref="BI131:BI146" si="8">IF(N131="nulová",J131,0)</f>
        <v>0</v>
      </c>
      <c r="BJ131" s="16" t="s">
        <v>84</v>
      </c>
      <c r="BK131" s="146">
        <f t="shared" ref="BK131:BK146" si="9">ROUND(I131*H131,2)</f>
        <v>0</v>
      </c>
      <c r="BL131" s="16" t="s">
        <v>237</v>
      </c>
      <c r="BM131" s="145" t="s">
        <v>2247</v>
      </c>
    </row>
    <row r="132" spans="2:65" s="1" customFormat="1" ht="14.4" customHeight="1">
      <c r="B132" s="132"/>
      <c r="C132" s="162" t="s">
        <v>189</v>
      </c>
      <c r="D132" s="162" t="s">
        <v>261</v>
      </c>
      <c r="E132" s="163" t="s">
        <v>1996</v>
      </c>
      <c r="F132" s="164" t="s">
        <v>1997</v>
      </c>
      <c r="G132" s="165" t="s">
        <v>390</v>
      </c>
      <c r="H132" s="166">
        <v>5</v>
      </c>
      <c r="I132" s="167"/>
      <c r="J132" s="168">
        <f t="shared" si="0"/>
        <v>0</v>
      </c>
      <c r="K132" s="169"/>
      <c r="L132" s="170"/>
      <c r="M132" s="171" t="s">
        <v>1</v>
      </c>
      <c r="N132" s="172" t="s">
        <v>41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AR132" s="145" t="s">
        <v>324</v>
      </c>
      <c r="AT132" s="145" t="s">
        <v>261</v>
      </c>
      <c r="AU132" s="145" t="s">
        <v>86</v>
      </c>
      <c r="AY132" s="16" t="s">
        <v>159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6" t="s">
        <v>84</v>
      </c>
      <c r="BK132" s="146">
        <f t="shared" si="9"/>
        <v>0</v>
      </c>
      <c r="BL132" s="16" t="s">
        <v>237</v>
      </c>
      <c r="BM132" s="145" t="s">
        <v>2248</v>
      </c>
    </row>
    <row r="133" spans="2:65" s="1" customFormat="1" ht="14.4" customHeight="1">
      <c r="B133" s="132"/>
      <c r="C133" s="162" t="s">
        <v>193</v>
      </c>
      <c r="D133" s="162" t="s">
        <v>261</v>
      </c>
      <c r="E133" s="163" t="s">
        <v>1999</v>
      </c>
      <c r="F133" s="164" t="s">
        <v>2000</v>
      </c>
      <c r="G133" s="165" t="s">
        <v>390</v>
      </c>
      <c r="H133" s="166">
        <v>24</v>
      </c>
      <c r="I133" s="167"/>
      <c r="J133" s="168">
        <f t="shared" si="0"/>
        <v>0</v>
      </c>
      <c r="K133" s="169"/>
      <c r="L133" s="170"/>
      <c r="M133" s="171" t="s">
        <v>1</v>
      </c>
      <c r="N133" s="172" t="s">
        <v>41</v>
      </c>
      <c r="P133" s="143">
        <f t="shared" si="1"/>
        <v>0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AR133" s="145" t="s">
        <v>324</v>
      </c>
      <c r="AT133" s="145" t="s">
        <v>261</v>
      </c>
      <c r="AU133" s="145" t="s">
        <v>86</v>
      </c>
      <c r="AY133" s="16" t="s">
        <v>159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6" t="s">
        <v>84</v>
      </c>
      <c r="BK133" s="146">
        <f t="shared" si="9"/>
        <v>0</v>
      </c>
      <c r="BL133" s="16" t="s">
        <v>237</v>
      </c>
      <c r="BM133" s="145" t="s">
        <v>2249</v>
      </c>
    </row>
    <row r="134" spans="2:65" s="1" customFormat="1" ht="14.4" customHeight="1">
      <c r="B134" s="132"/>
      <c r="C134" s="162" t="s">
        <v>199</v>
      </c>
      <c r="D134" s="162" t="s">
        <v>261</v>
      </c>
      <c r="E134" s="163" t="s">
        <v>2002</v>
      </c>
      <c r="F134" s="164" t="s">
        <v>2003</v>
      </c>
      <c r="G134" s="165" t="s">
        <v>390</v>
      </c>
      <c r="H134" s="166">
        <v>3</v>
      </c>
      <c r="I134" s="167"/>
      <c r="J134" s="168">
        <f t="shared" si="0"/>
        <v>0</v>
      </c>
      <c r="K134" s="169"/>
      <c r="L134" s="170"/>
      <c r="M134" s="171" t="s">
        <v>1</v>
      </c>
      <c r="N134" s="172" t="s">
        <v>41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AR134" s="145" t="s">
        <v>324</v>
      </c>
      <c r="AT134" s="145" t="s">
        <v>261</v>
      </c>
      <c r="AU134" s="145" t="s">
        <v>86</v>
      </c>
      <c r="AY134" s="16" t="s">
        <v>159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6" t="s">
        <v>84</v>
      </c>
      <c r="BK134" s="146">
        <f t="shared" si="9"/>
        <v>0</v>
      </c>
      <c r="BL134" s="16" t="s">
        <v>237</v>
      </c>
      <c r="BM134" s="145" t="s">
        <v>2250</v>
      </c>
    </row>
    <row r="135" spans="2:65" s="1" customFormat="1" ht="14.4" customHeight="1">
      <c r="B135" s="132"/>
      <c r="C135" s="162" t="s">
        <v>204</v>
      </c>
      <c r="D135" s="162" t="s">
        <v>261</v>
      </c>
      <c r="E135" s="163" t="s">
        <v>2005</v>
      </c>
      <c r="F135" s="164" t="s">
        <v>2006</v>
      </c>
      <c r="G135" s="165" t="s">
        <v>390</v>
      </c>
      <c r="H135" s="166">
        <v>1</v>
      </c>
      <c r="I135" s="167"/>
      <c r="J135" s="168">
        <f t="shared" si="0"/>
        <v>0</v>
      </c>
      <c r="K135" s="169"/>
      <c r="L135" s="170"/>
      <c r="M135" s="171" t="s">
        <v>1</v>
      </c>
      <c r="N135" s="172" t="s">
        <v>41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324</v>
      </c>
      <c r="AT135" s="145" t="s">
        <v>261</v>
      </c>
      <c r="AU135" s="145" t="s">
        <v>86</v>
      </c>
      <c r="AY135" s="16" t="s">
        <v>159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6" t="s">
        <v>84</v>
      </c>
      <c r="BK135" s="146">
        <f t="shared" si="9"/>
        <v>0</v>
      </c>
      <c r="BL135" s="16" t="s">
        <v>237</v>
      </c>
      <c r="BM135" s="145" t="s">
        <v>2251</v>
      </c>
    </row>
    <row r="136" spans="2:65" s="1" customFormat="1" ht="14.4" customHeight="1">
      <c r="B136" s="132"/>
      <c r="C136" s="162" t="s">
        <v>209</v>
      </c>
      <c r="D136" s="162" t="s">
        <v>261</v>
      </c>
      <c r="E136" s="163" t="s">
        <v>2008</v>
      </c>
      <c r="F136" s="164" t="s">
        <v>2009</v>
      </c>
      <c r="G136" s="165" t="s">
        <v>390</v>
      </c>
      <c r="H136" s="166">
        <v>11</v>
      </c>
      <c r="I136" s="167"/>
      <c r="J136" s="168">
        <f t="shared" si="0"/>
        <v>0</v>
      </c>
      <c r="K136" s="169"/>
      <c r="L136" s="170"/>
      <c r="M136" s="171" t="s">
        <v>1</v>
      </c>
      <c r="N136" s="172" t="s">
        <v>41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AR136" s="145" t="s">
        <v>324</v>
      </c>
      <c r="AT136" s="145" t="s">
        <v>261</v>
      </c>
      <c r="AU136" s="145" t="s">
        <v>86</v>
      </c>
      <c r="AY136" s="16" t="s">
        <v>159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6" t="s">
        <v>84</v>
      </c>
      <c r="BK136" s="146">
        <f t="shared" si="9"/>
        <v>0</v>
      </c>
      <c r="BL136" s="16" t="s">
        <v>237</v>
      </c>
      <c r="BM136" s="145" t="s">
        <v>2252</v>
      </c>
    </row>
    <row r="137" spans="2:65" s="1" customFormat="1" ht="14.4" customHeight="1">
      <c r="B137" s="132"/>
      <c r="C137" s="162" t="s">
        <v>214</v>
      </c>
      <c r="D137" s="162" t="s">
        <v>261</v>
      </c>
      <c r="E137" s="163" t="s">
        <v>2011</v>
      </c>
      <c r="F137" s="164" t="s">
        <v>2012</v>
      </c>
      <c r="G137" s="165" t="s">
        <v>390</v>
      </c>
      <c r="H137" s="166">
        <v>10</v>
      </c>
      <c r="I137" s="167"/>
      <c r="J137" s="168">
        <f t="shared" si="0"/>
        <v>0</v>
      </c>
      <c r="K137" s="169"/>
      <c r="L137" s="170"/>
      <c r="M137" s="171" t="s">
        <v>1</v>
      </c>
      <c r="N137" s="172" t="s">
        <v>41</v>
      </c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AR137" s="145" t="s">
        <v>324</v>
      </c>
      <c r="AT137" s="145" t="s">
        <v>261</v>
      </c>
      <c r="AU137" s="145" t="s">
        <v>86</v>
      </c>
      <c r="AY137" s="16" t="s">
        <v>159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6" t="s">
        <v>84</v>
      </c>
      <c r="BK137" s="146">
        <f t="shared" si="9"/>
        <v>0</v>
      </c>
      <c r="BL137" s="16" t="s">
        <v>237</v>
      </c>
      <c r="BM137" s="145" t="s">
        <v>2253</v>
      </c>
    </row>
    <row r="138" spans="2:65" s="1" customFormat="1" ht="14.4" customHeight="1">
      <c r="B138" s="132"/>
      <c r="C138" s="162" t="s">
        <v>8</v>
      </c>
      <c r="D138" s="162" t="s">
        <v>261</v>
      </c>
      <c r="E138" s="163" t="s">
        <v>2254</v>
      </c>
      <c r="F138" s="164" t="s">
        <v>2255</v>
      </c>
      <c r="G138" s="165" t="s">
        <v>176</v>
      </c>
      <c r="H138" s="166">
        <v>46</v>
      </c>
      <c r="I138" s="167"/>
      <c r="J138" s="168">
        <f t="shared" si="0"/>
        <v>0</v>
      </c>
      <c r="K138" s="169"/>
      <c r="L138" s="170"/>
      <c r="M138" s="171" t="s">
        <v>1</v>
      </c>
      <c r="N138" s="172" t="s">
        <v>41</v>
      </c>
      <c r="P138" s="143">
        <f t="shared" si="1"/>
        <v>0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AR138" s="145" t="s">
        <v>324</v>
      </c>
      <c r="AT138" s="145" t="s">
        <v>261</v>
      </c>
      <c r="AU138" s="145" t="s">
        <v>86</v>
      </c>
      <c r="AY138" s="16" t="s">
        <v>159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6" t="s">
        <v>84</v>
      </c>
      <c r="BK138" s="146">
        <f t="shared" si="9"/>
        <v>0</v>
      </c>
      <c r="BL138" s="16" t="s">
        <v>237</v>
      </c>
      <c r="BM138" s="145" t="s">
        <v>2256</v>
      </c>
    </row>
    <row r="139" spans="2:65" s="1" customFormat="1" ht="14.4" customHeight="1">
      <c r="B139" s="132"/>
      <c r="C139" s="162" t="s">
        <v>222</v>
      </c>
      <c r="D139" s="162" t="s">
        <v>261</v>
      </c>
      <c r="E139" s="163" t="s">
        <v>2257</v>
      </c>
      <c r="F139" s="164" t="s">
        <v>2258</v>
      </c>
      <c r="G139" s="165" t="s">
        <v>390</v>
      </c>
      <c r="H139" s="166">
        <v>9</v>
      </c>
      <c r="I139" s="167"/>
      <c r="J139" s="168">
        <f t="shared" si="0"/>
        <v>0</v>
      </c>
      <c r="K139" s="169"/>
      <c r="L139" s="170"/>
      <c r="M139" s="171" t="s">
        <v>1</v>
      </c>
      <c r="N139" s="172" t="s">
        <v>41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324</v>
      </c>
      <c r="AT139" s="145" t="s">
        <v>261</v>
      </c>
      <c r="AU139" s="145" t="s">
        <v>86</v>
      </c>
      <c r="AY139" s="16" t="s">
        <v>159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6" t="s">
        <v>84</v>
      </c>
      <c r="BK139" s="146">
        <f t="shared" si="9"/>
        <v>0</v>
      </c>
      <c r="BL139" s="16" t="s">
        <v>237</v>
      </c>
      <c r="BM139" s="145" t="s">
        <v>2259</v>
      </c>
    </row>
    <row r="140" spans="2:65" s="1" customFormat="1" ht="14.4" customHeight="1">
      <c r="B140" s="132"/>
      <c r="C140" s="162" t="s">
        <v>226</v>
      </c>
      <c r="D140" s="162" t="s">
        <v>261</v>
      </c>
      <c r="E140" s="163" t="s">
        <v>2260</v>
      </c>
      <c r="F140" s="164" t="s">
        <v>2261</v>
      </c>
      <c r="G140" s="165" t="s">
        <v>390</v>
      </c>
      <c r="H140" s="166">
        <v>24</v>
      </c>
      <c r="I140" s="167"/>
      <c r="J140" s="168">
        <f t="shared" si="0"/>
        <v>0</v>
      </c>
      <c r="K140" s="169"/>
      <c r="L140" s="170"/>
      <c r="M140" s="171" t="s">
        <v>1</v>
      </c>
      <c r="N140" s="172" t="s">
        <v>41</v>
      </c>
      <c r="P140" s="143">
        <f t="shared" si="1"/>
        <v>0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AR140" s="145" t="s">
        <v>324</v>
      </c>
      <c r="AT140" s="145" t="s">
        <v>261</v>
      </c>
      <c r="AU140" s="145" t="s">
        <v>86</v>
      </c>
      <c r="AY140" s="16" t="s">
        <v>159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6" t="s">
        <v>84</v>
      </c>
      <c r="BK140" s="146">
        <f t="shared" si="9"/>
        <v>0</v>
      </c>
      <c r="BL140" s="16" t="s">
        <v>237</v>
      </c>
      <c r="BM140" s="145" t="s">
        <v>2262</v>
      </c>
    </row>
    <row r="141" spans="2:65" s="1" customFormat="1" ht="22.2" customHeight="1">
      <c r="B141" s="132"/>
      <c r="C141" s="133" t="s">
        <v>231</v>
      </c>
      <c r="D141" s="133" t="s">
        <v>161</v>
      </c>
      <c r="E141" s="134" t="s">
        <v>2014</v>
      </c>
      <c r="F141" s="135" t="s">
        <v>2015</v>
      </c>
      <c r="G141" s="136" t="s">
        <v>390</v>
      </c>
      <c r="H141" s="137">
        <v>9</v>
      </c>
      <c r="I141" s="138"/>
      <c r="J141" s="139">
        <f t="shared" si="0"/>
        <v>0</v>
      </c>
      <c r="K141" s="140"/>
      <c r="L141" s="31"/>
      <c r="M141" s="141" t="s">
        <v>1</v>
      </c>
      <c r="N141" s="142" t="s">
        <v>41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237</v>
      </c>
      <c r="AT141" s="145" t="s">
        <v>161</v>
      </c>
      <c r="AU141" s="145" t="s">
        <v>86</v>
      </c>
      <c r="AY141" s="16" t="s">
        <v>159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6" t="s">
        <v>84</v>
      </c>
      <c r="BK141" s="146">
        <f t="shared" si="9"/>
        <v>0</v>
      </c>
      <c r="BL141" s="16" t="s">
        <v>237</v>
      </c>
      <c r="BM141" s="145" t="s">
        <v>2263</v>
      </c>
    </row>
    <row r="142" spans="2:65" s="1" customFormat="1" ht="14.4" customHeight="1">
      <c r="B142" s="132"/>
      <c r="C142" s="162" t="s">
        <v>237</v>
      </c>
      <c r="D142" s="162" t="s">
        <v>261</v>
      </c>
      <c r="E142" s="163" t="s">
        <v>2017</v>
      </c>
      <c r="F142" s="164" t="s">
        <v>2018</v>
      </c>
      <c r="G142" s="165" t="s">
        <v>390</v>
      </c>
      <c r="H142" s="166">
        <v>9</v>
      </c>
      <c r="I142" s="167"/>
      <c r="J142" s="168">
        <f t="shared" si="0"/>
        <v>0</v>
      </c>
      <c r="K142" s="169"/>
      <c r="L142" s="170"/>
      <c r="M142" s="171" t="s">
        <v>1</v>
      </c>
      <c r="N142" s="172" t="s">
        <v>41</v>
      </c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AR142" s="145" t="s">
        <v>324</v>
      </c>
      <c r="AT142" s="145" t="s">
        <v>261</v>
      </c>
      <c r="AU142" s="145" t="s">
        <v>86</v>
      </c>
      <c r="AY142" s="16" t="s">
        <v>159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6" t="s">
        <v>84</v>
      </c>
      <c r="BK142" s="146">
        <f t="shared" si="9"/>
        <v>0</v>
      </c>
      <c r="BL142" s="16" t="s">
        <v>237</v>
      </c>
      <c r="BM142" s="145" t="s">
        <v>2264</v>
      </c>
    </row>
    <row r="143" spans="2:65" s="1" customFormat="1" ht="22.2" customHeight="1">
      <c r="B143" s="132"/>
      <c r="C143" s="133" t="s">
        <v>241</v>
      </c>
      <c r="D143" s="133" t="s">
        <v>161</v>
      </c>
      <c r="E143" s="134" t="s">
        <v>2020</v>
      </c>
      <c r="F143" s="135" t="s">
        <v>2021</v>
      </c>
      <c r="G143" s="136" t="s">
        <v>390</v>
      </c>
      <c r="H143" s="137">
        <v>15</v>
      </c>
      <c r="I143" s="138"/>
      <c r="J143" s="139">
        <f t="shared" si="0"/>
        <v>0</v>
      </c>
      <c r="K143" s="140"/>
      <c r="L143" s="31"/>
      <c r="M143" s="141" t="s">
        <v>1</v>
      </c>
      <c r="N143" s="142" t="s">
        <v>41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237</v>
      </c>
      <c r="AT143" s="145" t="s">
        <v>161</v>
      </c>
      <c r="AU143" s="145" t="s">
        <v>86</v>
      </c>
      <c r="AY143" s="16" t="s">
        <v>159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6" t="s">
        <v>84</v>
      </c>
      <c r="BK143" s="146">
        <f t="shared" si="9"/>
        <v>0</v>
      </c>
      <c r="BL143" s="16" t="s">
        <v>237</v>
      </c>
      <c r="BM143" s="145" t="s">
        <v>2265</v>
      </c>
    </row>
    <row r="144" spans="2:65" s="1" customFormat="1" ht="14.4" customHeight="1">
      <c r="B144" s="132"/>
      <c r="C144" s="162" t="s">
        <v>247</v>
      </c>
      <c r="D144" s="162" t="s">
        <v>261</v>
      </c>
      <c r="E144" s="163" t="s">
        <v>2023</v>
      </c>
      <c r="F144" s="164" t="s">
        <v>2024</v>
      </c>
      <c r="G144" s="165" t="s">
        <v>390</v>
      </c>
      <c r="H144" s="166">
        <v>15</v>
      </c>
      <c r="I144" s="167"/>
      <c r="J144" s="168">
        <f t="shared" si="0"/>
        <v>0</v>
      </c>
      <c r="K144" s="169"/>
      <c r="L144" s="170"/>
      <c r="M144" s="171" t="s">
        <v>1</v>
      </c>
      <c r="N144" s="172" t="s">
        <v>41</v>
      </c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AR144" s="145" t="s">
        <v>324</v>
      </c>
      <c r="AT144" s="145" t="s">
        <v>261</v>
      </c>
      <c r="AU144" s="145" t="s">
        <v>86</v>
      </c>
      <c r="AY144" s="16" t="s">
        <v>159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6" t="s">
        <v>84</v>
      </c>
      <c r="BK144" s="146">
        <f t="shared" si="9"/>
        <v>0</v>
      </c>
      <c r="BL144" s="16" t="s">
        <v>237</v>
      </c>
      <c r="BM144" s="145" t="s">
        <v>2266</v>
      </c>
    </row>
    <row r="145" spans="2:65" s="1" customFormat="1" ht="22.2" customHeight="1">
      <c r="B145" s="132"/>
      <c r="C145" s="133" t="s">
        <v>253</v>
      </c>
      <c r="D145" s="133" t="s">
        <v>161</v>
      </c>
      <c r="E145" s="134" t="s">
        <v>2033</v>
      </c>
      <c r="F145" s="135" t="s">
        <v>2034</v>
      </c>
      <c r="G145" s="136" t="s">
        <v>176</v>
      </c>
      <c r="H145" s="137">
        <v>240</v>
      </c>
      <c r="I145" s="138"/>
      <c r="J145" s="139">
        <f t="shared" si="0"/>
        <v>0</v>
      </c>
      <c r="K145" s="140"/>
      <c r="L145" s="31"/>
      <c r="M145" s="141" t="s">
        <v>1</v>
      </c>
      <c r="N145" s="142" t="s">
        <v>41</v>
      </c>
      <c r="P145" s="143">
        <f t="shared" si="1"/>
        <v>0</v>
      </c>
      <c r="Q145" s="143">
        <v>0</v>
      </c>
      <c r="R145" s="143">
        <f t="shared" si="2"/>
        <v>0</v>
      </c>
      <c r="S145" s="143">
        <v>0</v>
      </c>
      <c r="T145" s="144">
        <f t="shared" si="3"/>
        <v>0</v>
      </c>
      <c r="AR145" s="145" t="s">
        <v>237</v>
      </c>
      <c r="AT145" s="145" t="s">
        <v>161</v>
      </c>
      <c r="AU145" s="145" t="s">
        <v>86</v>
      </c>
      <c r="AY145" s="16" t="s">
        <v>159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6" t="s">
        <v>84</v>
      </c>
      <c r="BK145" s="146">
        <f t="shared" si="9"/>
        <v>0</v>
      </c>
      <c r="BL145" s="16" t="s">
        <v>237</v>
      </c>
      <c r="BM145" s="145" t="s">
        <v>2267</v>
      </c>
    </row>
    <row r="146" spans="2:65" s="1" customFormat="1" ht="14.4" customHeight="1">
      <c r="B146" s="132"/>
      <c r="C146" s="162" t="s">
        <v>257</v>
      </c>
      <c r="D146" s="162" t="s">
        <v>261</v>
      </c>
      <c r="E146" s="163" t="s">
        <v>2036</v>
      </c>
      <c r="F146" s="164" t="s">
        <v>2037</v>
      </c>
      <c r="G146" s="165" t="s">
        <v>176</v>
      </c>
      <c r="H146" s="166">
        <v>276</v>
      </c>
      <c r="I146" s="167"/>
      <c r="J146" s="168">
        <f t="shared" si="0"/>
        <v>0</v>
      </c>
      <c r="K146" s="169"/>
      <c r="L146" s="170"/>
      <c r="M146" s="171" t="s">
        <v>1</v>
      </c>
      <c r="N146" s="172" t="s">
        <v>41</v>
      </c>
      <c r="P146" s="143">
        <f t="shared" si="1"/>
        <v>0</v>
      </c>
      <c r="Q146" s="143">
        <v>0</v>
      </c>
      <c r="R146" s="143">
        <f t="shared" si="2"/>
        <v>0</v>
      </c>
      <c r="S146" s="143">
        <v>0</v>
      </c>
      <c r="T146" s="144">
        <f t="shared" si="3"/>
        <v>0</v>
      </c>
      <c r="AR146" s="145" t="s">
        <v>324</v>
      </c>
      <c r="AT146" s="145" t="s">
        <v>261</v>
      </c>
      <c r="AU146" s="145" t="s">
        <v>86</v>
      </c>
      <c r="AY146" s="16" t="s">
        <v>159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6" t="s">
        <v>84</v>
      </c>
      <c r="BK146" s="146">
        <f t="shared" si="9"/>
        <v>0</v>
      </c>
      <c r="BL146" s="16" t="s">
        <v>237</v>
      </c>
      <c r="BM146" s="145" t="s">
        <v>2268</v>
      </c>
    </row>
    <row r="147" spans="2:65" s="12" customFormat="1" ht="10.199999999999999">
      <c r="B147" s="147"/>
      <c r="D147" s="148" t="s">
        <v>167</v>
      </c>
      <c r="E147" s="149" t="s">
        <v>1</v>
      </c>
      <c r="F147" s="150" t="s">
        <v>2269</v>
      </c>
      <c r="H147" s="151">
        <v>35</v>
      </c>
      <c r="I147" s="152"/>
      <c r="L147" s="147"/>
      <c r="M147" s="153"/>
      <c r="T147" s="154"/>
      <c r="AT147" s="149" t="s">
        <v>167</v>
      </c>
      <c r="AU147" s="149" t="s">
        <v>86</v>
      </c>
      <c r="AV147" s="12" t="s">
        <v>86</v>
      </c>
      <c r="AW147" s="12" t="s">
        <v>32</v>
      </c>
      <c r="AX147" s="12" t="s">
        <v>76</v>
      </c>
      <c r="AY147" s="149" t="s">
        <v>159</v>
      </c>
    </row>
    <row r="148" spans="2:65" s="12" customFormat="1" ht="10.199999999999999">
      <c r="B148" s="147"/>
      <c r="D148" s="148" t="s">
        <v>167</v>
      </c>
      <c r="E148" s="149" t="s">
        <v>1</v>
      </c>
      <c r="F148" s="150" t="s">
        <v>2270</v>
      </c>
      <c r="H148" s="151">
        <v>205</v>
      </c>
      <c r="I148" s="152"/>
      <c r="L148" s="147"/>
      <c r="M148" s="153"/>
      <c r="T148" s="154"/>
      <c r="AT148" s="149" t="s">
        <v>167</v>
      </c>
      <c r="AU148" s="149" t="s">
        <v>86</v>
      </c>
      <c r="AV148" s="12" t="s">
        <v>86</v>
      </c>
      <c r="AW148" s="12" t="s">
        <v>32</v>
      </c>
      <c r="AX148" s="12" t="s">
        <v>76</v>
      </c>
      <c r="AY148" s="149" t="s">
        <v>159</v>
      </c>
    </row>
    <row r="149" spans="2:65" s="13" customFormat="1" ht="10.199999999999999">
      <c r="B149" s="155"/>
      <c r="D149" s="148" t="s">
        <v>167</v>
      </c>
      <c r="E149" s="156" t="s">
        <v>1</v>
      </c>
      <c r="F149" s="157" t="s">
        <v>236</v>
      </c>
      <c r="H149" s="158">
        <v>240</v>
      </c>
      <c r="I149" s="159"/>
      <c r="L149" s="155"/>
      <c r="M149" s="160"/>
      <c r="T149" s="161"/>
      <c r="AT149" s="156" t="s">
        <v>167</v>
      </c>
      <c r="AU149" s="156" t="s">
        <v>86</v>
      </c>
      <c r="AV149" s="13" t="s">
        <v>165</v>
      </c>
      <c r="AW149" s="13" t="s">
        <v>32</v>
      </c>
      <c r="AX149" s="13" t="s">
        <v>76</v>
      </c>
      <c r="AY149" s="156" t="s">
        <v>159</v>
      </c>
    </row>
    <row r="150" spans="2:65" s="12" customFormat="1" ht="10.199999999999999">
      <c r="B150" s="147"/>
      <c r="D150" s="148" t="s">
        <v>167</v>
      </c>
      <c r="E150" s="149" t="s">
        <v>1</v>
      </c>
      <c r="F150" s="150" t="s">
        <v>2271</v>
      </c>
      <c r="H150" s="151">
        <v>276</v>
      </c>
      <c r="I150" s="152"/>
      <c r="L150" s="147"/>
      <c r="M150" s="153"/>
      <c r="T150" s="154"/>
      <c r="AT150" s="149" t="s">
        <v>167</v>
      </c>
      <c r="AU150" s="149" t="s">
        <v>86</v>
      </c>
      <c r="AV150" s="12" t="s">
        <v>86</v>
      </c>
      <c r="AW150" s="12" t="s">
        <v>32</v>
      </c>
      <c r="AX150" s="12" t="s">
        <v>76</v>
      </c>
      <c r="AY150" s="149" t="s">
        <v>159</v>
      </c>
    </row>
    <row r="151" spans="2:65" s="13" customFormat="1" ht="10.199999999999999">
      <c r="B151" s="155"/>
      <c r="D151" s="148" t="s">
        <v>167</v>
      </c>
      <c r="E151" s="156" t="s">
        <v>1</v>
      </c>
      <c r="F151" s="157" t="s">
        <v>236</v>
      </c>
      <c r="H151" s="158">
        <v>276</v>
      </c>
      <c r="I151" s="159"/>
      <c r="L151" s="155"/>
      <c r="M151" s="160"/>
      <c r="T151" s="161"/>
      <c r="AT151" s="156" t="s">
        <v>167</v>
      </c>
      <c r="AU151" s="156" t="s">
        <v>86</v>
      </c>
      <c r="AV151" s="13" t="s">
        <v>165</v>
      </c>
      <c r="AW151" s="13" t="s">
        <v>32</v>
      </c>
      <c r="AX151" s="13" t="s">
        <v>84</v>
      </c>
      <c r="AY151" s="156" t="s">
        <v>159</v>
      </c>
    </row>
    <row r="152" spans="2:65" s="1" customFormat="1" ht="22.2" customHeight="1">
      <c r="B152" s="132"/>
      <c r="C152" s="133" t="s">
        <v>7</v>
      </c>
      <c r="D152" s="133" t="s">
        <v>161</v>
      </c>
      <c r="E152" s="134" t="s">
        <v>2044</v>
      </c>
      <c r="F152" s="135" t="s">
        <v>2045</v>
      </c>
      <c r="G152" s="136" t="s">
        <v>176</v>
      </c>
      <c r="H152" s="137">
        <v>110</v>
      </c>
      <c r="I152" s="138"/>
      <c r="J152" s="139">
        <f>ROUND(I152*H152,2)</f>
        <v>0</v>
      </c>
      <c r="K152" s="140"/>
      <c r="L152" s="31"/>
      <c r="M152" s="141" t="s">
        <v>1</v>
      </c>
      <c r="N152" s="142" t="s">
        <v>41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237</v>
      </c>
      <c r="AT152" s="145" t="s">
        <v>161</v>
      </c>
      <c r="AU152" s="145" t="s">
        <v>86</v>
      </c>
      <c r="AY152" s="16" t="s">
        <v>159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6" t="s">
        <v>84</v>
      </c>
      <c r="BK152" s="146">
        <f>ROUND(I152*H152,2)</f>
        <v>0</v>
      </c>
      <c r="BL152" s="16" t="s">
        <v>237</v>
      </c>
      <c r="BM152" s="145" t="s">
        <v>2272</v>
      </c>
    </row>
    <row r="153" spans="2:65" s="1" customFormat="1" ht="14.4" customHeight="1">
      <c r="B153" s="132"/>
      <c r="C153" s="162" t="s">
        <v>267</v>
      </c>
      <c r="D153" s="162" t="s">
        <v>261</v>
      </c>
      <c r="E153" s="163" t="s">
        <v>2047</v>
      </c>
      <c r="F153" s="164" t="s">
        <v>2048</v>
      </c>
      <c r="G153" s="165" t="s">
        <v>176</v>
      </c>
      <c r="H153" s="166">
        <v>126.5</v>
      </c>
      <c r="I153" s="167"/>
      <c r="J153" s="168">
        <f>ROUND(I153*H153,2)</f>
        <v>0</v>
      </c>
      <c r="K153" s="169"/>
      <c r="L153" s="170"/>
      <c r="M153" s="171" t="s">
        <v>1</v>
      </c>
      <c r="N153" s="172" t="s">
        <v>41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324</v>
      </c>
      <c r="AT153" s="145" t="s">
        <v>261</v>
      </c>
      <c r="AU153" s="145" t="s">
        <v>86</v>
      </c>
      <c r="AY153" s="16" t="s">
        <v>159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6" t="s">
        <v>84</v>
      </c>
      <c r="BK153" s="146">
        <f>ROUND(I153*H153,2)</f>
        <v>0</v>
      </c>
      <c r="BL153" s="16" t="s">
        <v>237</v>
      </c>
      <c r="BM153" s="145" t="s">
        <v>2273</v>
      </c>
    </row>
    <row r="154" spans="2:65" s="12" customFormat="1" ht="10.199999999999999">
      <c r="B154" s="147"/>
      <c r="D154" s="148" t="s">
        <v>167</v>
      </c>
      <c r="E154" s="149" t="s">
        <v>1</v>
      </c>
      <c r="F154" s="150" t="s">
        <v>2061</v>
      </c>
      <c r="H154" s="151">
        <v>126.5</v>
      </c>
      <c r="I154" s="152"/>
      <c r="L154" s="147"/>
      <c r="M154" s="153"/>
      <c r="T154" s="154"/>
      <c r="AT154" s="149" t="s">
        <v>167</v>
      </c>
      <c r="AU154" s="149" t="s">
        <v>86</v>
      </c>
      <c r="AV154" s="12" t="s">
        <v>86</v>
      </c>
      <c r="AW154" s="12" t="s">
        <v>32</v>
      </c>
      <c r="AX154" s="12" t="s">
        <v>76</v>
      </c>
      <c r="AY154" s="149" t="s">
        <v>159</v>
      </c>
    </row>
    <row r="155" spans="2:65" s="13" customFormat="1" ht="10.199999999999999">
      <c r="B155" s="155"/>
      <c r="D155" s="148" t="s">
        <v>167</v>
      </c>
      <c r="E155" s="156" t="s">
        <v>1</v>
      </c>
      <c r="F155" s="157" t="s">
        <v>236</v>
      </c>
      <c r="H155" s="158">
        <v>126.5</v>
      </c>
      <c r="I155" s="159"/>
      <c r="L155" s="155"/>
      <c r="M155" s="160"/>
      <c r="T155" s="161"/>
      <c r="AT155" s="156" t="s">
        <v>167</v>
      </c>
      <c r="AU155" s="156" t="s">
        <v>86</v>
      </c>
      <c r="AV155" s="13" t="s">
        <v>165</v>
      </c>
      <c r="AW155" s="13" t="s">
        <v>32</v>
      </c>
      <c r="AX155" s="13" t="s">
        <v>84</v>
      </c>
      <c r="AY155" s="156" t="s">
        <v>159</v>
      </c>
    </row>
    <row r="156" spans="2:65" s="1" customFormat="1" ht="22.2" customHeight="1">
      <c r="B156" s="132"/>
      <c r="C156" s="133" t="s">
        <v>272</v>
      </c>
      <c r="D156" s="133" t="s">
        <v>161</v>
      </c>
      <c r="E156" s="134" t="s">
        <v>2051</v>
      </c>
      <c r="F156" s="135" t="s">
        <v>2052</v>
      </c>
      <c r="G156" s="136" t="s">
        <v>176</v>
      </c>
      <c r="H156" s="137">
        <v>40</v>
      </c>
      <c r="I156" s="138"/>
      <c r="J156" s="139">
        <f>ROUND(I156*H156,2)</f>
        <v>0</v>
      </c>
      <c r="K156" s="140"/>
      <c r="L156" s="31"/>
      <c r="M156" s="141" t="s">
        <v>1</v>
      </c>
      <c r="N156" s="142" t="s">
        <v>41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237</v>
      </c>
      <c r="AT156" s="145" t="s">
        <v>161</v>
      </c>
      <c r="AU156" s="145" t="s">
        <v>86</v>
      </c>
      <c r="AY156" s="16" t="s">
        <v>159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6" t="s">
        <v>84</v>
      </c>
      <c r="BK156" s="146">
        <f>ROUND(I156*H156,2)</f>
        <v>0</v>
      </c>
      <c r="BL156" s="16" t="s">
        <v>237</v>
      </c>
      <c r="BM156" s="145" t="s">
        <v>2274</v>
      </c>
    </row>
    <row r="157" spans="2:65" s="1" customFormat="1" ht="14.4" customHeight="1">
      <c r="B157" s="132"/>
      <c r="C157" s="162" t="s">
        <v>280</v>
      </c>
      <c r="D157" s="162" t="s">
        <v>261</v>
      </c>
      <c r="E157" s="163" t="s">
        <v>2058</v>
      </c>
      <c r="F157" s="164" t="s">
        <v>2059</v>
      </c>
      <c r="G157" s="165" t="s">
        <v>176</v>
      </c>
      <c r="H157" s="166">
        <v>46</v>
      </c>
      <c r="I157" s="167"/>
      <c r="J157" s="168">
        <f>ROUND(I157*H157,2)</f>
        <v>0</v>
      </c>
      <c r="K157" s="169"/>
      <c r="L157" s="170"/>
      <c r="M157" s="171" t="s">
        <v>1</v>
      </c>
      <c r="N157" s="172" t="s">
        <v>41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324</v>
      </c>
      <c r="AT157" s="145" t="s">
        <v>261</v>
      </c>
      <c r="AU157" s="145" t="s">
        <v>86</v>
      </c>
      <c r="AY157" s="16" t="s">
        <v>159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6" t="s">
        <v>84</v>
      </c>
      <c r="BK157" s="146">
        <f>ROUND(I157*H157,2)</f>
        <v>0</v>
      </c>
      <c r="BL157" s="16" t="s">
        <v>237</v>
      </c>
      <c r="BM157" s="145" t="s">
        <v>2275</v>
      </c>
    </row>
    <row r="158" spans="2:65" s="12" customFormat="1" ht="10.199999999999999">
      <c r="B158" s="147"/>
      <c r="D158" s="148" t="s">
        <v>167</v>
      </c>
      <c r="E158" s="149" t="s">
        <v>1</v>
      </c>
      <c r="F158" s="150" t="s">
        <v>2276</v>
      </c>
      <c r="H158" s="151">
        <v>46</v>
      </c>
      <c r="I158" s="152"/>
      <c r="L158" s="147"/>
      <c r="M158" s="153"/>
      <c r="T158" s="154"/>
      <c r="AT158" s="149" t="s">
        <v>167</v>
      </c>
      <c r="AU158" s="149" t="s">
        <v>86</v>
      </c>
      <c r="AV158" s="12" t="s">
        <v>86</v>
      </c>
      <c r="AW158" s="12" t="s">
        <v>32</v>
      </c>
      <c r="AX158" s="12" t="s">
        <v>76</v>
      </c>
      <c r="AY158" s="149" t="s">
        <v>159</v>
      </c>
    </row>
    <row r="159" spans="2:65" s="13" customFormat="1" ht="10.199999999999999">
      <c r="B159" s="155"/>
      <c r="D159" s="148" t="s">
        <v>167</v>
      </c>
      <c r="E159" s="156" t="s">
        <v>1</v>
      </c>
      <c r="F159" s="157" t="s">
        <v>236</v>
      </c>
      <c r="H159" s="158">
        <v>46</v>
      </c>
      <c r="I159" s="159"/>
      <c r="L159" s="155"/>
      <c r="M159" s="160"/>
      <c r="T159" s="161"/>
      <c r="AT159" s="156" t="s">
        <v>167</v>
      </c>
      <c r="AU159" s="156" t="s">
        <v>86</v>
      </c>
      <c r="AV159" s="13" t="s">
        <v>165</v>
      </c>
      <c r="AW159" s="13" t="s">
        <v>32</v>
      </c>
      <c r="AX159" s="13" t="s">
        <v>84</v>
      </c>
      <c r="AY159" s="156" t="s">
        <v>159</v>
      </c>
    </row>
    <row r="160" spans="2:65" s="1" customFormat="1" ht="19.8" customHeight="1">
      <c r="B160" s="132"/>
      <c r="C160" s="133" t="s">
        <v>286</v>
      </c>
      <c r="D160" s="133" t="s">
        <v>161</v>
      </c>
      <c r="E160" s="134" t="s">
        <v>2066</v>
      </c>
      <c r="F160" s="135" t="s">
        <v>2067</v>
      </c>
      <c r="G160" s="136" t="s">
        <v>390</v>
      </c>
      <c r="H160" s="137">
        <v>123</v>
      </c>
      <c r="I160" s="138"/>
      <c r="J160" s="139">
        <f t="shared" ref="J160:J189" si="10">ROUND(I160*H160,2)</f>
        <v>0</v>
      </c>
      <c r="K160" s="140"/>
      <c r="L160" s="31"/>
      <c r="M160" s="141" t="s">
        <v>1</v>
      </c>
      <c r="N160" s="142" t="s">
        <v>41</v>
      </c>
      <c r="P160" s="143">
        <f t="shared" ref="P160:P189" si="11">O160*H160</f>
        <v>0</v>
      </c>
      <c r="Q160" s="143">
        <v>0</v>
      </c>
      <c r="R160" s="143">
        <f t="shared" ref="R160:R189" si="12">Q160*H160</f>
        <v>0</v>
      </c>
      <c r="S160" s="143">
        <v>0</v>
      </c>
      <c r="T160" s="144">
        <f t="shared" ref="T160:T189" si="13">S160*H160</f>
        <v>0</v>
      </c>
      <c r="AR160" s="145" t="s">
        <v>237</v>
      </c>
      <c r="AT160" s="145" t="s">
        <v>161</v>
      </c>
      <c r="AU160" s="145" t="s">
        <v>86</v>
      </c>
      <c r="AY160" s="16" t="s">
        <v>159</v>
      </c>
      <c r="BE160" s="146">
        <f t="shared" ref="BE160:BE189" si="14">IF(N160="základní",J160,0)</f>
        <v>0</v>
      </c>
      <c r="BF160" s="146">
        <f t="shared" ref="BF160:BF189" si="15">IF(N160="snížená",J160,0)</f>
        <v>0</v>
      </c>
      <c r="BG160" s="146">
        <f t="shared" ref="BG160:BG189" si="16">IF(N160="zákl. přenesená",J160,0)</f>
        <v>0</v>
      </c>
      <c r="BH160" s="146">
        <f t="shared" ref="BH160:BH189" si="17">IF(N160="sníž. přenesená",J160,0)</f>
        <v>0</v>
      </c>
      <c r="BI160" s="146">
        <f t="shared" ref="BI160:BI189" si="18">IF(N160="nulová",J160,0)</f>
        <v>0</v>
      </c>
      <c r="BJ160" s="16" t="s">
        <v>84</v>
      </c>
      <c r="BK160" s="146">
        <f t="shared" ref="BK160:BK189" si="19">ROUND(I160*H160,2)</f>
        <v>0</v>
      </c>
      <c r="BL160" s="16" t="s">
        <v>237</v>
      </c>
      <c r="BM160" s="145" t="s">
        <v>2277</v>
      </c>
    </row>
    <row r="161" spans="2:65" s="1" customFormat="1" ht="22.2" customHeight="1">
      <c r="B161" s="132"/>
      <c r="C161" s="133" t="s">
        <v>291</v>
      </c>
      <c r="D161" s="133" t="s">
        <v>161</v>
      </c>
      <c r="E161" s="134" t="s">
        <v>2078</v>
      </c>
      <c r="F161" s="135" t="s">
        <v>2079</v>
      </c>
      <c r="G161" s="136" t="s">
        <v>390</v>
      </c>
      <c r="H161" s="137">
        <v>3</v>
      </c>
      <c r="I161" s="138"/>
      <c r="J161" s="139">
        <f t="shared" si="10"/>
        <v>0</v>
      </c>
      <c r="K161" s="140"/>
      <c r="L161" s="31"/>
      <c r="M161" s="141" t="s">
        <v>1</v>
      </c>
      <c r="N161" s="142" t="s">
        <v>41</v>
      </c>
      <c r="P161" s="143">
        <f t="shared" si="11"/>
        <v>0</v>
      </c>
      <c r="Q161" s="143">
        <v>0</v>
      </c>
      <c r="R161" s="143">
        <f t="shared" si="12"/>
        <v>0</v>
      </c>
      <c r="S161" s="143">
        <v>0</v>
      </c>
      <c r="T161" s="144">
        <f t="shared" si="13"/>
        <v>0</v>
      </c>
      <c r="AR161" s="145" t="s">
        <v>237</v>
      </c>
      <c r="AT161" s="145" t="s">
        <v>161</v>
      </c>
      <c r="AU161" s="145" t="s">
        <v>86</v>
      </c>
      <c r="AY161" s="16" t="s">
        <v>159</v>
      </c>
      <c r="BE161" s="146">
        <f t="shared" si="14"/>
        <v>0</v>
      </c>
      <c r="BF161" s="146">
        <f t="shared" si="15"/>
        <v>0</v>
      </c>
      <c r="BG161" s="146">
        <f t="shared" si="16"/>
        <v>0</v>
      </c>
      <c r="BH161" s="146">
        <f t="shared" si="17"/>
        <v>0</v>
      </c>
      <c r="BI161" s="146">
        <f t="shared" si="18"/>
        <v>0</v>
      </c>
      <c r="BJ161" s="16" t="s">
        <v>84</v>
      </c>
      <c r="BK161" s="146">
        <f t="shared" si="19"/>
        <v>0</v>
      </c>
      <c r="BL161" s="16" t="s">
        <v>237</v>
      </c>
      <c r="BM161" s="145" t="s">
        <v>2278</v>
      </c>
    </row>
    <row r="162" spans="2:65" s="1" customFormat="1" ht="14.4" customHeight="1">
      <c r="B162" s="132"/>
      <c r="C162" s="162" t="s">
        <v>298</v>
      </c>
      <c r="D162" s="162" t="s">
        <v>261</v>
      </c>
      <c r="E162" s="163" t="s">
        <v>2081</v>
      </c>
      <c r="F162" s="164" t="s">
        <v>2082</v>
      </c>
      <c r="G162" s="165" t="s">
        <v>390</v>
      </c>
      <c r="H162" s="166">
        <v>3</v>
      </c>
      <c r="I162" s="167"/>
      <c r="J162" s="168">
        <f t="shared" si="10"/>
        <v>0</v>
      </c>
      <c r="K162" s="169"/>
      <c r="L162" s="170"/>
      <c r="M162" s="171" t="s">
        <v>1</v>
      </c>
      <c r="N162" s="172" t="s">
        <v>41</v>
      </c>
      <c r="P162" s="143">
        <f t="shared" si="11"/>
        <v>0</v>
      </c>
      <c r="Q162" s="143">
        <v>0</v>
      </c>
      <c r="R162" s="143">
        <f t="shared" si="12"/>
        <v>0</v>
      </c>
      <c r="S162" s="143">
        <v>0</v>
      </c>
      <c r="T162" s="144">
        <f t="shared" si="13"/>
        <v>0</v>
      </c>
      <c r="AR162" s="145" t="s">
        <v>324</v>
      </c>
      <c r="AT162" s="145" t="s">
        <v>261</v>
      </c>
      <c r="AU162" s="145" t="s">
        <v>86</v>
      </c>
      <c r="AY162" s="16" t="s">
        <v>159</v>
      </c>
      <c r="BE162" s="146">
        <f t="shared" si="14"/>
        <v>0</v>
      </c>
      <c r="BF162" s="146">
        <f t="shared" si="15"/>
        <v>0</v>
      </c>
      <c r="BG162" s="146">
        <f t="shared" si="16"/>
        <v>0</v>
      </c>
      <c r="BH162" s="146">
        <f t="shared" si="17"/>
        <v>0</v>
      </c>
      <c r="BI162" s="146">
        <f t="shared" si="18"/>
        <v>0</v>
      </c>
      <c r="BJ162" s="16" t="s">
        <v>84</v>
      </c>
      <c r="BK162" s="146">
        <f t="shared" si="19"/>
        <v>0</v>
      </c>
      <c r="BL162" s="16" t="s">
        <v>237</v>
      </c>
      <c r="BM162" s="145" t="s">
        <v>2279</v>
      </c>
    </row>
    <row r="163" spans="2:65" s="1" customFormat="1" ht="14.4" customHeight="1">
      <c r="B163" s="132"/>
      <c r="C163" s="162" t="s">
        <v>304</v>
      </c>
      <c r="D163" s="162" t="s">
        <v>261</v>
      </c>
      <c r="E163" s="163" t="s">
        <v>2084</v>
      </c>
      <c r="F163" s="164" t="s">
        <v>2085</v>
      </c>
      <c r="G163" s="165" t="s">
        <v>390</v>
      </c>
      <c r="H163" s="166">
        <v>3</v>
      </c>
      <c r="I163" s="167"/>
      <c r="J163" s="168">
        <f t="shared" si="10"/>
        <v>0</v>
      </c>
      <c r="K163" s="169"/>
      <c r="L163" s="170"/>
      <c r="M163" s="171" t="s">
        <v>1</v>
      </c>
      <c r="N163" s="172" t="s">
        <v>41</v>
      </c>
      <c r="P163" s="143">
        <f t="shared" si="11"/>
        <v>0</v>
      </c>
      <c r="Q163" s="143">
        <v>0</v>
      </c>
      <c r="R163" s="143">
        <f t="shared" si="12"/>
        <v>0</v>
      </c>
      <c r="S163" s="143">
        <v>0</v>
      </c>
      <c r="T163" s="144">
        <f t="shared" si="13"/>
        <v>0</v>
      </c>
      <c r="AR163" s="145" t="s">
        <v>324</v>
      </c>
      <c r="AT163" s="145" t="s">
        <v>261</v>
      </c>
      <c r="AU163" s="145" t="s">
        <v>86</v>
      </c>
      <c r="AY163" s="16" t="s">
        <v>159</v>
      </c>
      <c r="BE163" s="146">
        <f t="shared" si="14"/>
        <v>0</v>
      </c>
      <c r="BF163" s="146">
        <f t="shared" si="15"/>
        <v>0</v>
      </c>
      <c r="BG163" s="146">
        <f t="shared" si="16"/>
        <v>0</v>
      </c>
      <c r="BH163" s="146">
        <f t="shared" si="17"/>
        <v>0</v>
      </c>
      <c r="BI163" s="146">
        <f t="shared" si="18"/>
        <v>0</v>
      </c>
      <c r="BJ163" s="16" t="s">
        <v>84</v>
      </c>
      <c r="BK163" s="146">
        <f t="shared" si="19"/>
        <v>0</v>
      </c>
      <c r="BL163" s="16" t="s">
        <v>237</v>
      </c>
      <c r="BM163" s="145" t="s">
        <v>2280</v>
      </c>
    </row>
    <row r="164" spans="2:65" s="1" customFormat="1" ht="14.4" customHeight="1">
      <c r="B164" s="132"/>
      <c r="C164" s="162" t="s">
        <v>310</v>
      </c>
      <c r="D164" s="162" t="s">
        <v>261</v>
      </c>
      <c r="E164" s="163" t="s">
        <v>2087</v>
      </c>
      <c r="F164" s="164" t="s">
        <v>2088</v>
      </c>
      <c r="G164" s="165" t="s">
        <v>390</v>
      </c>
      <c r="H164" s="166">
        <v>3</v>
      </c>
      <c r="I164" s="167"/>
      <c r="J164" s="168">
        <f t="shared" si="10"/>
        <v>0</v>
      </c>
      <c r="K164" s="169"/>
      <c r="L164" s="170"/>
      <c r="M164" s="171" t="s">
        <v>1</v>
      </c>
      <c r="N164" s="172" t="s">
        <v>41</v>
      </c>
      <c r="P164" s="143">
        <f t="shared" si="11"/>
        <v>0</v>
      </c>
      <c r="Q164" s="143">
        <v>0</v>
      </c>
      <c r="R164" s="143">
        <f t="shared" si="12"/>
        <v>0</v>
      </c>
      <c r="S164" s="143">
        <v>0</v>
      </c>
      <c r="T164" s="144">
        <f t="shared" si="13"/>
        <v>0</v>
      </c>
      <c r="AR164" s="145" t="s">
        <v>324</v>
      </c>
      <c r="AT164" s="145" t="s">
        <v>261</v>
      </c>
      <c r="AU164" s="145" t="s">
        <v>86</v>
      </c>
      <c r="AY164" s="16" t="s">
        <v>159</v>
      </c>
      <c r="BE164" s="146">
        <f t="shared" si="14"/>
        <v>0</v>
      </c>
      <c r="BF164" s="146">
        <f t="shared" si="15"/>
        <v>0</v>
      </c>
      <c r="BG164" s="146">
        <f t="shared" si="16"/>
        <v>0</v>
      </c>
      <c r="BH164" s="146">
        <f t="shared" si="17"/>
        <v>0</v>
      </c>
      <c r="BI164" s="146">
        <f t="shared" si="18"/>
        <v>0</v>
      </c>
      <c r="BJ164" s="16" t="s">
        <v>84</v>
      </c>
      <c r="BK164" s="146">
        <f t="shared" si="19"/>
        <v>0</v>
      </c>
      <c r="BL164" s="16" t="s">
        <v>237</v>
      </c>
      <c r="BM164" s="145" t="s">
        <v>2281</v>
      </c>
    </row>
    <row r="165" spans="2:65" s="1" customFormat="1" ht="22.2" customHeight="1">
      <c r="B165" s="132"/>
      <c r="C165" s="133" t="s">
        <v>315</v>
      </c>
      <c r="D165" s="133" t="s">
        <v>161</v>
      </c>
      <c r="E165" s="134" t="s">
        <v>2090</v>
      </c>
      <c r="F165" s="135" t="s">
        <v>2091</v>
      </c>
      <c r="G165" s="136" t="s">
        <v>390</v>
      </c>
      <c r="H165" s="137">
        <v>4</v>
      </c>
      <c r="I165" s="138"/>
      <c r="J165" s="139">
        <f t="shared" si="10"/>
        <v>0</v>
      </c>
      <c r="K165" s="140"/>
      <c r="L165" s="31"/>
      <c r="M165" s="141" t="s">
        <v>1</v>
      </c>
      <c r="N165" s="142" t="s">
        <v>41</v>
      </c>
      <c r="P165" s="143">
        <f t="shared" si="11"/>
        <v>0</v>
      </c>
      <c r="Q165" s="143">
        <v>0</v>
      </c>
      <c r="R165" s="143">
        <f t="shared" si="12"/>
        <v>0</v>
      </c>
      <c r="S165" s="143">
        <v>0</v>
      </c>
      <c r="T165" s="144">
        <f t="shared" si="13"/>
        <v>0</v>
      </c>
      <c r="AR165" s="145" t="s">
        <v>237</v>
      </c>
      <c r="AT165" s="145" t="s">
        <v>161</v>
      </c>
      <c r="AU165" s="145" t="s">
        <v>86</v>
      </c>
      <c r="AY165" s="16" t="s">
        <v>159</v>
      </c>
      <c r="BE165" s="146">
        <f t="shared" si="14"/>
        <v>0</v>
      </c>
      <c r="BF165" s="146">
        <f t="shared" si="15"/>
        <v>0</v>
      </c>
      <c r="BG165" s="146">
        <f t="shared" si="16"/>
        <v>0</v>
      </c>
      <c r="BH165" s="146">
        <f t="shared" si="17"/>
        <v>0</v>
      </c>
      <c r="BI165" s="146">
        <f t="shared" si="18"/>
        <v>0</v>
      </c>
      <c r="BJ165" s="16" t="s">
        <v>84</v>
      </c>
      <c r="BK165" s="146">
        <f t="shared" si="19"/>
        <v>0</v>
      </c>
      <c r="BL165" s="16" t="s">
        <v>237</v>
      </c>
      <c r="BM165" s="145" t="s">
        <v>2282</v>
      </c>
    </row>
    <row r="166" spans="2:65" s="1" customFormat="1" ht="14.4" customHeight="1">
      <c r="B166" s="132"/>
      <c r="C166" s="162" t="s">
        <v>319</v>
      </c>
      <c r="D166" s="162" t="s">
        <v>261</v>
      </c>
      <c r="E166" s="163" t="s">
        <v>2093</v>
      </c>
      <c r="F166" s="164" t="s">
        <v>2094</v>
      </c>
      <c r="G166" s="165" t="s">
        <v>390</v>
      </c>
      <c r="H166" s="166">
        <v>4</v>
      </c>
      <c r="I166" s="167"/>
      <c r="J166" s="168">
        <f t="shared" si="10"/>
        <v>0</v>
      </c>
      <c r="K166" s="169"/>
      <c r="L166" s="170"/>
      <c r="M166" s="171" t="s">
        <v>1</v>
      </c>
      <c r="N166" s="172" t="s">
        <v>41</v>
      </c>
      <c r="P166" s="143">
        <f t="shared" si="11"/>
        <v>0</v>
      </c>
      <c r="Q166" s="143">
        <v>0</v>
      </c>
      <c r="R166" s="143">
        <f t="shared" si="12"/>
        <v>0</v>
      </c>
      <c r="S166" s="143">
        <v>0</v>
      </c>
      <c r="T166" s="144">
        <f t="shared" si="13"/>
        <v>0</v>
      </c>
      <c r="AR166" s="145" t="s">
        <v>324</v>
      </c>
      <c r="AT166" s="145" t="s">
        <v>261</v>
      </c>
      <c r="AU166" s="145" t="s">
        <v>86</v>
      </c>
      <c r="AY166" s="16" t="s">
        <v>159</v>
      </c>
      <c r="BE166" s="146">
        <f t="shared" si="14"/>
        <v>0</v>
      </c>
      <c r="BF166" s="146">
        <f t="shared" si="15"/>
        <v>0</v>
      </c>
      <c r="BG166" s="146">
        <f t="shared" si="16"/>
        <v>0</v>
      </c>
      <c r="BH166" s="146">
        <f t="shared" si="17"/>
        <v>0</v>
      </c>
      <c r="BI166" s="146">
        <f t="shared" si="18"/>
        <v>0</v>
      </c>
      <c r="BJ166" s="16" t="s">
        <v>84</v>
      </c>
      <c r="BK166" s="146">
        <f t="shared" si="19"/>
        <v>0</v>
      </c>
      <c r="BL166" s="16" t="s">
        <v>237</v>
      </c>
      <c r="BM166" s="145" t="s">
        <v>2283</v>
      </c>
    </row>
    <row r="167" spans="2:65" s="1" customFormat="1" ht="14.4" customHeight="1">
      <c r="B167" s="132"/>
      <c r="C167" s="162" t="s">
        <v>324</v>
      </c>
      <c r="D167" s="162" t="s">
        <v>261</v>
      </c>
      <c r="E167" s="163" t="s">
        <v>2096</v>
      </c>
      <c r="F167" s="164" t="s">
        <v>2097</v>
      </c>
      <c r="G167" s="165" t="s">
        <v>390</v>
      </c>
      <c r="H167" s="166">
        <v>4</v>
      </c>
      <c r="I167" s="167"/>
      <c r="J167" s="168">
        <f t="shared" si="10"/>
        <v>0</v>
      </c>
      <c r="K167" s="169"/>
      <c r="L167" s="170"/>
      <c r="M167" s="171" t="s">
        <v>1</v>
      </c>
      <c r="N167" s="172" t="s">
        <v>41</v>
      </c>
      <c r="P167" s="143">
        <f t="shared" si="11"/>
        <v>0</v>
      </c>
      <c r="Q167" s="143">
        <v>0</v>
      </c>
      <c r="R167" s="143">
        <f t="shared" si="12"/>
        <v>0</v>
      </c>
      <c r="S167" s="143">
        <v>0</v>
      </c>
      <c r="T167" s="144">
        <f t="shared" si="13"/>
        <v>0</v>
      </c>
      <c r="AR167" s="145" t="s">
        <v>324</v>
      </c>
      <c r="AT167" s="145" t="s">
        <v>261</v>
      </c>
      <c r="AU167" s="145" t="s">
        <v>86</v>
      </c>
      <c r="AY167" s="16" t="s">
        <v>159</v>
      </c>
      <c r="BE167" s="146">
        <f t="shared" si="14"/>
        <v>0</v>
      </c>
      <c r="BF167" s="146">
        <f t="shared" si="15"/>
        <v>0</v>
      </c>
      <c r="BG167" s="146">
        <f t="shared" si="16"/>
        <v>0</v>
      </c>
      <c r="BH167" s="146">
        <f t="shared" si="17"/>
        <v>0</v>
      </c>
      <c r="BI167" s="146">
        <f t="shared" si="18"/>
        <v>0</v>
      </c>
      <c r="BJ167" s="16" t="s">
        <v>84</v>
      </c>
      <c r="BK167" s="146">
        <f t="shared" si="19"/>
        <v>0</v>
      </c>
      <c r="BL167" s="16" t="s">
        <v>237</v>
      </c>
      <c r="BM167" s="145" t="s">
        <v>2284</v>
      </c>
    </row>
    <row r="168" spans="2:65" s="1" customFormat="1" ht="14.4" customHeight="1">
      <c r="B168" s="132"/>
      <c r="C168" s="162" t="s">
        <v>329</v>
      </c>
      <c r="D168" s="162" t="s">
        <v>261</v>
      </c>
      <c r="E168" s="163" t="s">
        <v>2087</v>
      </c>
      <c r="F168" s="164" t="s">
        <v>2088</v>
      </c>
      <c r="G168" s="165" t="s">
        <v>390</v>
      </c>
      <c r="H168" s="166">
        <v>4</v>
      </c>
      <c r="I168" s="167"/>
      <c r="J168" s="168">
        <f t="shared" si="10"/>
        <v>0</v>
      </c>
      <c r="K168" s="169"/>
      <c r="L168" s="170"/>
      <c r="M168" s="171" t="s">
        <v>1</v>
      </c>
      <c r="N168" s="172" t="s">
        <v>41</v>
      </c>
      <c r="P168" s="143">
        <f t="shared" si="11"/>
        <v>0</v>
      </c>
      <c r="Q168" s="143">
        <v>0</v>
      </c>
      <c r="R168" s="143">
        <f t="shared" si="12"/>
        <v>0</v>
      </c>
      <c r="S168" s="143">
        <v>0</v>
      </c>
      <c r="T168" s="144">
        <f t="shared" si="13"/>
        <v>0</v>
      </c>
      <c r="AR168" s="145" t="s">
        <v>324</v>
      </c>
      <c r="AT168" s="145" t="s">
        <v>261</v>
      </c>
      <c r="AU168" s="145" t="s">
        <v>86</v>
      </c>
      <c r="AY168" s="16" t="s">
        <v>159</v>
      </c>
      <c r="BE168" s="146">
        <f t="shared" si="14"/>
        <v>0</v>
      </c>
      <c r="BF168" s="146">
        <f t="shared" si="15"/>
        <v>0</v>
      </c>
      <c r="BG168" s="146">
        <f t="shared" si="16"/>
        <v>0</v>
      </c>
      <c r="BH168" s="146">
        <f t="shared" si="17"/>
        <v>0</v>
      </c>
      <c r="BI168" s="146">
        <f t="shared" si="18"/>
        <v>0</v>
      </c>
      <c r="BJ168" s="16" t="s">
        <v>84</v>
      </c>
      <c r="BK168" s="146">
        <f t="shared" si="19"/>
        <v>0</v>
      </c>
      <c r="BL168" s="16" t="s">
        <v>237</v>
      </c>
      <c r="BM168" s="145" t="s">
        <v>2285</v>
      </c>
    </row>
    <row r="169" spans="2:65" s="1" customFormat="1" ht="14.4" customHeight="1">
      <c r="B169" s="132"/>
      <c r="C169" s="133" t="s">
        <v>334</v>
      </c>
      <c r="D169" s="133" t="s">
        <v>161</v>
      </c>
      <c r="E169" s="134" t="s">
        <v>2100</v>
      </c>
      <c r="F169" s="135" t="s">
        <v>2101</v>
      </c>
      <c r="G169" s="136" t="s">
        <v>390</v>
      </c>
      <c r="H169" s="137">
        <v>3</v>
      </c>
      <c r="I169" s="138"/>
      <c r="J169" s="139">
        <f t="shared" si="10"/>
        <v>0</v>
      </c>
      <c r="K169" s="140"/>
      <c r="L169" s="31"/>
      <c r="M169" s="141" t="s">
        <v>1</v>
      </c>
      <c r="N169" s="142" t="s">
        <v>41</v>
      </c>
      <c r="P169" s="143">
        <f t="shared" si="11"/>
        <v>0</v>
      </c>
      <c r="Q169" s="143">
        <v>0</v>
      </c>
      <c r="R169" s="143">
        <f t="shared" si="12"/>
        <v>0</v>
      </c>
      <c r="S169" s="143">
        <v>0</v>
      </c>
      <c r="T169" s="144">
        <f t="shared" si="13"/>
        <v>0</v>
      </c>
      <c r="AR169" s="145" t="s">
        <v>237</v>
      </c>
      <c r="AT169" s="145" t="s">
        <v>161</v>
      </c>
      <c r="AU169" s="145" t="s">
        <v>86</v>
      </c>
      <c r="AY169" s="16" t="s">
        <v>159</v>
      </c>
      <c r="BE169" s="146">
        <f t="shared" si="14"/>
        <v>0</v>
      </c>
      <c r="BF169" s="146">
        <f t="shared" si="15"/>
        <v>0</v>
      </c>
      <c r="BG169" s="146">
        <f t="shared" si="16"/>
        <v>0</v>
      </c>
      <c r="BH169" s="146">
        <f t="shared" si="17"/>
        <v>0</v>
      </c>
      <c r="BI169" s="146">
        <f t="shared" si="18"/>
        <v>0</v>
      </c>
      <c r="BJ169" s="16" t="s">
        <v>84</v>
      </c>
      <c r="BK169" s="146">
        <f t="shared" si="19"/>
        <v>0</v>
      </c>
      <c r="BL169" s="16" t="s">
        <v>237</v>
      </c>
      <c r="BM169" s="145" t="s">
        <v>2286</v>
      </c>
    </row>
    <row r="170" spans="2:65" s="1" customFormat="1" ht="14.4" customHeight="1">
      <c r="B170" s="132"/>
      <c r="C170" s="162" t="s">
        <v>338</v>
      </c>
      <c r="D170" s="162" t="s">
        <v>261</v>
      </c>
      <c r="E170" s="163" t="s">
        <v>2103</v>
      </c>
      <c r="F170" s="164" t="s">
        <v>2104</v>
      </c>
      <c r="G170" s="165" t="s">
        <v>390</v>
      </c>
      <c r="H170" s="166">
        <v>3</v>
      </c>
      <c r="I170" s="167"/>
      <c r="J170" s="168">
        <f t="shared" si="10"/>
        <v>0</v>
      </c>
      <c r="K170" s="169"/>
      <c r="L170" s="170"/>
      <c r="M170" s="171" t="s">
        <v>1</v>
      </c>
      <c r="N170" s="172" t="s">
        <v>41</v>
      </c>
      <c r="P170" s="143">
        <f t="shared" si="11"/>
        <v>0</v>
      </c>
      <c r="Q170" s="143">
        <v>0</v>
      </c>
      <c r="R170" s="143">
        <f t="shared" si="12"/>
        <v>0</v>
      </c>
      <c r="S170" s="143">
        <v>0</v>
      </c>
      <c r="T170" s="144">
        <f t="shared" si="13"/>
        <v>0</v>
      </c>
      <c r="AR170" s="145" t="s">
        <v>324</v>
      </c>
      <c r="AT170" s="145" t="s">
        <v>261</v>
      </c>
      <c r="AU170" s="145" t="s">
        <v>86</v>
      </c>
      <c r="AY170" s="16" t="s">
        <v>159</v>
      </c>
      <c r="BE170" s="146">
        <f t="shared" si="14"/>
        <v>0</v>
      </c>
      <c r="BF170" s="146">
        <f t="shared" si="15"/>
        <v>0</v>
      </c>
      <c r="BG170" s="146">
        <f t="shared" si="16"/>
        <v>0</v>
      </c>
      <c r="BH170" s="146">
        <f t="shared" si="17"/>
        <v>0</v>
      </c>
      <c r="BI170" s="146">
        <f t="shared" si="18"/>
        <v>0</v>
      </c>
      <c r="BJ170" s="16" t="s">
        <v>84</v>
      </c>
      <c r="BK170" s="146">
        <f t="shared" si="19"/>
        <v>0</v>
      </c>
      <c r="BL170" s="16" t="s">
        <v>237</v>
      </c>
      <c r="BM170" s="145" t="s">
        <v>2287</v>
      </c>
    </row>
    <row r="171" spans="2:65" s="1" customFormat="1" ht="22.2" customHeight="1">
      <c r="B171" s="132"/>
      <c r="C171" s="133" t="s">
        <v>343</v>
      </c>
      <c r="D171" s="133" t="s">
        <v>161</v>
      </c>
      <c r="E171" s="134" t="s">
        <v>2288</v>
      </c>
      <c r="F171" s="135" t="s">
        <v>2289</v>
      </c>
      <c r="G171" s="136" t="s">
        <v>390</v>
      </c>
      <c r="H171" s="137">
        <v>18</v>
      </c>
      <c r="I171" s="138"/>
      <c r="J171" s="139">
        <f t="shared" si="10"/>
        <v>0</v>
      </c>
      <c r="K171" s="140"/>
      <c r="L171" s="31"/>
      <c r="M171" s="141" t="s">
        <v>1</v>
      </c>
      <c r="N171" s="142" t="s">
        <v>41</v>
      </c>
      <c r="P171" s="143">
        <f t="shared" si="11"/>
        <v>0</v>
      </c>
      <c r="Q171" s="143">
        <v>0</v>
      </c>
      <c r="R171" s="143">
        <f t="shared" si="12"/>
        <v>0</v>
      </c>
      <c r="S171" s="143">
        <v>0</v>
      </c>
      <c r="T171" s="144">
        <f t="shared" si="13"/>
        <v>0</v>
      </c>
      <c r="AR171" s="145" t="s">
        <v>237</v>
      </c>
      <c r="AT171" s="145" t="s">
        <v>161</v>
      </c>
      <c r="AU171" s="145" t="s">
        <v>86</v>
      </c>
      <c r="AY171" s="16" t="s">
        <v>159</v>
      </c>
      <c r="BE171" s="146">
        <f t="shared" si="14"/>
        <v>0</v>
      </c>
      <c r="BF171" s="146">
        <f t="shared" si="15"/>
        <v>0</v>
      </c>
      <c r="BG171" s="146">
        <f t="shared" si="16"/>
        <v>0</v>
      </c>
      <c r="BH171" s="146">
        <f t="shared" si="17"/>
        <v>0</v>
      </c>
      <c r="BI171" s="146">
        <f t="shared" si="18"/>
        <v>0</v>
      </c>
      <c r="BJ171" s="16" t="s">
        <v>84</v>
      </c>
      <c r="BK171" s="146">
        <f t="shared" si="19"/>
        <v>0</v>
      </c>
      <c r="BL171" s="16" t="s">
        <v>237</v>
      </c>
      <c r="BM171" s="145" t="s">
        <v>2290</v>
      </c>
    </row>
    <row r="172" spans="2:65" s="1" customFormat="1" ht="14.4" customHeight="1">
      <c r="B172" s="132"/>
      <c r="C172" s="162" t="s">
        <v>348</v>
      </c>
      <c r="D172" s="162" t="s">
        <v>261</v>
      </c>
      <c r="E172" s="163" t="s">
        <v>2291</v>
      </c>
      <c r="F172" s="164" t="s">
        <v>2292</v>
      </c>
      <c r="G172" s="165" t="s">
        <v>390</v>
      </c>
      <c r="H172" s="166">
        <v>18</v>
      </c>
      <c r="I172" s="167"/>
      <c r="J172" s="168">
        <f t="shared" si="10"/>
        <v>0</v>
      </c>
      <c r="K172" s="169"/>
      <c r="L172" s="170"/>
      <c r="M172" s="171" t="s">
        <v>1</v>
      </c>
      <c r="N172" s="172" t="s">
        <v>41</v>
      </c>
      <c r="P172" s="143">
        <f t="shared" si="11"/>
        <v>0</v>
      </c>
      <c r="Q172" s="143">
        <v>0</v>
      </c>
      <c r="R172" s="143">
        <f t="shared" si="12"/>
        <v>0</v>
      </c>
      <c r="S172" s="143">
        <v>0</v>
      </c>
      <c r="T172" s="144">
        <f t="shared" si="13"/>
        <v>0</v>
      </c>
      <c r="AR172" s="145" t="s">
        <v>324</v>
      </c>
      <c r="AT172" s="145" t="s">
        <v>261</v>
      </c>
      <c r="AU172" s="145" t="s">
        <v>86</v>
      </c>
      <c r="AY172" s="16" t="s">
        <v>159</v>
      </c>
      <c r="BE172" s="146">
        <f t="shared" si="14"/>
        <v>0</v>
      </c>
      <c r="BF172" s="146">
        <f t="shared" si="15"/>
        <v>0</v>
      </c>
      <c r="BG172" s="146">
        <f t="shared" si="16"/>
        <v>0</v>
      </c>
      <c r="BH172" s="146">
        <f t="shared" si="17"/>
        <v>0</v>
      </c>
      <c r="BI172" s="146">
        <f t="shared" si="18"/>
        <v>0</v>
      </c>
      <c r="BJ172" s="16" t="s">
        <v>84</v>
      </c>
      <c r="BK172" s="146">
        <f t="shared" si="19"/>
        <v>0</v>
      </c>
      <c r="BL172" s="16" t="s">
        <v>237</v>
      </c>
      <c r="BM172" s="145" t="s">
        <v>2293</v>
      </c>
    </row>
    <row r="173" spans="2:65" s="1" customFormat="1" ht="14.4" customHeight="1">
      <c r="B173" s="132"/>
      <c r="C173" s="162" t="s">
        <v>353</v>
      </c>
      <c r="D173" s="162" t="s">
        <v>261</v>
      </c>
      <c r="E173" s="163" t="s">
        <v>2294</v>
      </c>
      <c r="F173" s="164" t="s">
        <v>2295</v>
      </c>
      <c r="G173" s="165" t="s">
        <v>390</v>
      </c>
      <c r="H173" s="166">
        <v>9</v>
      </c>
      <c r="I173" s="167"/>
      <c r="J173" s="168">
        <f t="shared" si="10"/>
        <v>0</v>
      </c>
      <c r="K173" s="169"/>
      <c r="L173" s="170"/>
      <c r="M173" s="171" t="s">
        <v>1</v>
      </c>
      <c r="N173" s="172" t="s">
        <v>41</v>
      </c>
      <c r="P173" s="143">
        <f t="shared" si="11"/>
        <v>0</v>
      </c>
      <c r="Q173" s="143">
        <v>0</v>
      </c>
      <c r="R173" s="143">
        <f t="shared" si="12"/>
        <v>0</v>
      </c>
      <c r="S173" s="143">
        <v>0</v>
      </c>
      <c r="T173" s="144">
        <f t="shared" si="13"/>
        <v>0</v>
      </c>
      <c r="AR173" s="145" t="s">
        <v>324</v>
      </c>
      <c r="AT173" s="145" t="s">
        <v>261</v>
      </c>
      <c r="AU173" s="145" t="s">
        <v>86</v>
      </c>
      <c r="AY173" s="16" t="s">
        <v>159</v>
      </c>
      <c r="BE173" s="146">
        <f t="shared" si="14"/>
        <v>0</v>
      </c>
      <c r="BF173" s="146">
        <f t="shared" si="15"/>
        <v>0</v>
      </c>
      <c r="BG173" s="146">
        <f t="shared" si="16"/>
        <v>0</v>
      </c>
      <c r="BH173" s="146">
        <f t="shared" si="17"/>
        <v>0</v>
      </c>
      <c r="BI173" s="146">
        <f t="shared" si="18"/>
        <v>0</v>
      </c>
      <c r="BJ173" s="16" t="s">
        <v>84</v>
      </c>
      <c r="BK173" s="146">
        <f t="shared" si="19"/>
        <v>0</v>
      </c>
      <c r="BL173" s="16" t="s">
        <v>237</v>
      </c>
      <c r="BM173" s="145" t="s">
        <v>2296</v>
      </c>
    </row>
    <row r="174" spans="2:65" s="1" customFormat="1" ht="22.2" customHeight="1">
      <c r="B174" s="132"/>
      <c r="C174" s="133" t="s">
        <v>357</v>
      </c>
      <c r="D174" s="133" t="s">
        <v>161</v>
      </c>
      <c r="E174" s="134" t="s">
        <v>2106</v>
      </c>
      <c r="F174" s="135" t="s">
        <v>2107</v>
      </c>
      <c r="G174" s="136" t="s">
        <v>390</v>
      </c>
      <c r="H174" s="137">
        <v>2</v>
      </c>
      <c r="I174" s="138"/>
      <c r="J174" s="139">
        <f t="shared" si="10"/>
        <v>0</v>
      </c>
      <c r="K174" s="140"/>
      <c r="L174" s="31"/>
      <c r="M174" s="141" t="s">
        <v>1</v>
      </c>
      <c r="N174" s="142" t="s">
        <v>41</v>
      </c>
      <c r="P174" s="143">
        <f t="shared" si="11"/>
        <v>0</v>
      </c>
      <c r="Q174" s="143">
        <v>0</v>
      </c>
      <c r="R174" s="143">
        <f t="shared" si="12"/>
        <v>0</v>
      </c>
      <c r="S174" s="143">
        <v>0</v>
      </c>
      <c r="T174" s="144">
        <f t="shared" si="13"/>
        <v>0</v>
      </c>
      <c r="AR174" s="145" t="s">
        <v>237</v>
      </c>
      <c r="AT174" s="145" t="s">
        <v>161</v>
      </c>
      <c r="AU174" s="145" t="s">
        <v>86</v>
      </c>
      <c r="AY174" s="16" t="s">
        <v>159</v>
      </c>
      <c r="BE174" s="146">
        <f t="shared" si="14"/>
        <v>0</v>
      </c>
      <c r="BF174" s="146">
        <f t="shared" si="15"/>
        <v>0</v>
      </c>
      <c r="BG174" s="146">
        <f t="shared" si="16"/>
        <v>0</v>
      </c>
      <c r="BH174" s="146">
        <f t="shared" si="17"/>
        <v>0</v>
      </c>
      <c r="BI174" s="146">
        <f t="shared" si="18"/>
        <v>0</v>
      </c>
      <c r="BJ174" s="16" t="s">
        <v>84</v>
      </c>
      <c r="BK174" s="146">
        <f t="shared" si="19"/>
        <v>0</v>
      </c>
      <c r="BL174" s="16" t="s">
        <v>237</v>
      </c>
      <c r="BM174" s="145" t="s">
        <v>2297</v>
      </c>
    </row>
    <row r="175" spans="2:65" s="1" customFormat="1" ht="14.4" customHeight="1">
      <c r="B175" s="132"/>
      <c r="C175" s="162" t="s">
        <v>363</v>
      </c>
      <c r="D175" s="162" t="s">
        <v>261</v>
      </c>
      <c r="E175" s="163" t="s">
        <v>2109</v>
      </c>
      <c r="F175" s="164" t="s">
        <v>2110</v>
      </c>
      <c r="G175" s="165" t="s">
        <v>390</v>
      </c>
      <c r="H175" s="166">
        <v>2</v>
      </c>
      <c r="I175" s="167"/>
      <c r="J175" s="168">
        <f t="shared" si="10"/>
        <v>0</v>
      </c>
      <c r="K175" s="169"/>
      <c r="L175" s="170"/>
      <c r="M175" s="171" t="s">
        <v>1</v>
      </c>
      <c r="N175" s="172" t="s">
        <v>41</v>
      </c>
      <c r="P175" s="143">
        <f t="shared" si="11"/>
        <v>0</v>
      </c>
      <c r="Q175" s="143">
        <v>0</v>
      </c>
      <c r="R175" s="143">
        <f t="shared" si="12"/>
        <v>0</v>
      </c>
      <c r="S175" s="143">
        <v>0</v>
      </c>
      <c r="T175" s="144">
        <f t="shared" si="13"/>
        <v>0</v>
      </c>
      <c r="AR175" s="145" t="s">
        <v>324</v>
      </c>
      <c r="AT175" s="145" t="s">
        <v>261</v>
      </c>
      <c r="AU175" s="145" t="s">
        <v>86</v>
      </c>
      <c r="AY175" s="16" t="s">
        <v>159</v>
      </c>
      <c r="BE175" s="146">
        <f t="shared" si="14"/>
        <v>0</v>
      </c>
      <c r="BF175" s="146">
        <f t="shared" si="15"/>
        <v>0</v>
      </c>
      <c r="BG175" s="146">
        <f t="shared" si="16"/>
        <v>0</v>
      </c>
      <c r="BH175" s="146">
        <f t="shared" si="17"/>
        <v>0</v>
      </c>
      <c r="BI175" s="146">
        <f t="shared" si="18"/>
        <v>0</v>
      </c>
      <c r="BJ175" s="16" t="s">
        <v>84</v>
      </c>
      <c r="BK175" s="146">
        <f t="shared" si="19"/>
        <v>0</v>
      </c>
      <c r="BL175" s="16" t="s">
        <v>237</v>
      </c>
      <c r="BM175" s="145" t="s">
        <v>2298</v>
      </c>
    </row>
    <row r="176" spans="2:65" s="1" customFormat="1" ht="14.4" customHeight="1">
      <c r="B176" s="132"/>
      <c r="C176" s="133" t="s">
        <v>369</v>
      </c>
      <c r="D176" s="133" t="s">
        <v>161</v>
      </c>
      <c r="E176" s="134" t="s">
        <v>2299</v>
      </c>
      <c r="F176" s="135" t="s">
        <v>2300</v>
      </c>
      <c r="G176" s="136" t="s">
        <v>390</v>
      </c>
      <c r="H176" s="137">
        <v>4</v>
      </c>
      <c r="I176" s="138"/>
      <c r="J176" s="139">
        <f t="shared" si="10"/>
        <v>0</v>
      </c>
      <c r="K176" s="140"/>
      <c r="L176" s="31"/>
      <c r="M176" s="141" t="s">
        <v>1</v>
      </c>
      <c r="N176" s="142" t="s">
        <v>41</v>
      </c>
      <c r="P176" s="143">
        <f t="shared" si="11"/>
        <v>0</v>
      </c>
      <c r="Q176" s="143">
        <v>0</v>
      </c>
      <c r="R176" s="143">
        <f t="shared" si="12"/>
        <v>0</v>
      </c>
      <c r="S176" s="143">
        <v>0</v>
      </c>
      <c r="T176" s="144">
        <f t="shared" si="13"/>
        <v>0</v>
      </c>
      <c r="AR176" s="145" t="s">
        <v>237</v>
      </c>
      <c r="AT176" s="145" t="s">
        <v>161</v>
      </c>
      <c r="AU176" s="145" t="s">
        <v>86</v>
      </c>
      <c r="AY176" s="16" t="s">
        <v>159</v>
      </c>
      <c r="BE176" s="146">
        <f t="shared" si="14"/>
        <v>0</v>
      </c>
      <c r="BF176" s="146">
        <f t="shared" si="15"/>
        <v>0</v>
      </c>
      <c r="BG176" s="146">
        <f t="shared" si="16"/>
        <v>0</v>
      </c>
      <c r="BH176" s="146">
        <f t="shared" si="17"/>
        <v>0</v>
      </c>
      <c r="BI176" s="146">
        <f t="shared" si="18"/>
        <v>0</v>
      </c>
      <c r="BJ176" s="16" t="s">
        <v>84</v>
      </c>
      <c r="BK176" s="146">
        <f t="shared" si="19"/>
        <v>0</v>
      </c>
      <c r="BL176" s="16" t="s">
        <v>237</v>
      </c>
      <c r="BM176" s="145" t="s">
        <v>2301</v>
      </c>
    </row>
    <row r="177" spans="2:65" s="1" customFormat="1" ht="14.4" customHeight="1">
      <c r="B177" s="132"/>
      <c r="C177" s="162" t="s">
        <v>374</v>
      </c>
      <c r="D177" s="162" t="s">
        <v>261</v>
      </c>
      <c r="E177" s="163" t="s">
        <v>2302</v>
      </c>
      <c r="F177" s="164" t="s">
        <v>2303</v>
      </c>
      <c r="G177" s="165" t="s">
        <v>390</v>
      </c>
      <c r="H177" s="166">
        <v>4</v>
      </c>
      <c r="I177" s="167"/>
      <c r="J177" s="168">
        <f t="shared" si="10"/>
        <v>0</v>
      </c>
      <c r="K177" s="169"/>
      <c r="L177" s="170"/>
      <c r="M177" s="171" t="s">
        <v>1</v>
      </c>
      <c r="N177" s="172" t="s">
        <v>41</v>
      </c>
      <c r="P177" s="143">
        <f t="shared" si="11"/>
        <v>0</v>
      </c>
      <c r="Q177" s="143">
        <v>0</v>
      </c>
      <c r="R177" s="143">
        <f t="shared" si="12"/>
        <v>0</v>
      </c>
      <c r="S177" s="143">
        <v>0</v>
      </c>
      <c r="T177" s="144">
        <f t="shared" si="13"/>
        <v>0</v>
      </c>
      <c r="AR177" s="145" t="s">
        <v>324</v>
      </c>
      <c r="AT177" s="145" t="s">
        <v>261</v>
      </c>
      <c r="AU177" s="145" t="s">
        <v>86</v>
      </c>
      <c r="AY177" s="16" t="s">
        <v>159</v>
      </c>
      <c r="BE177" s="146">
        <f t="shared" si="14"/>
        <v>0</v>
      </c>
      <c r="BF177" s="146">
        <f t="shared" si="15"/>
        <v>0</v>
      </c>
      <c r="BG177" s="146">
        <f t="shared" si="16"/>
        <v>0</v>
      </c>
      <c r="BH177" s="146">
        <f t="shared" si="17"/>
        <v>0</v>
      </c>
      <c r="BI177" s="146">
        <f t="shared" si="18"/>
        <v>0</v>
      </c>
      <c r="BJ177" s="16" t="s">
        <v>84</v>
      </c>
      <c r="BK177" s="146">
        <f t="shared" si="19"/>
        <v>0</v>
      </c>
      <c r="BL177" s="16" t="s">
        <v>237</v>
      </c>
      <c r="BM177" s="145" t="s">
        <v>2304</v>
      </c>
    </row>
    <row r="178" spans="2:65" s="1" customFormat="1" ht="14.4" customHeight="1">
      <c r="B178" s="132"/>
      <c r="C178" s="133" t="s">
        <v>381</v>
      </c>
      <c r="D178" s="133" t="s">
        <v>161</v>
      </c>
      <c r="E178" s="134" t="s">
        <v>2305</v>
      </c>
      <c r="F178" s="135" t="s">
        <v>2306</v>
      </c>
      <c r="G178" s="136" t="s">
        <v>390</v>
      </c>
      <c r="H178" s="137">
        <v>3</v>
      </c>
      <c r="I178" s="138"/>
      <c r="J178" s="139">
        <f t="shared" si="10"/>
        <v>0</v>
      </c>
      <c r="K178" s="140"/>
      <c r="L178" s="31"/>
      <c r="M178" s="141" t="s">
        <v>1</v>
      </c>
      <c r="N178" s="142" t="s">
        <v>41</v>
      </c>
      <c r="P178" s="143">
        <f t="shared" si="11"/>
        <v>0</v>
      </c>
      <c r="Q178" s="143">
        <v>0</v>
      </c>
      <c r="R178" s="143">
        <f t="shared" si="12"/>
        <v>0</v>
      </c>
      <c r="S178" s="143">
        <v>0</v>
      </c>
      <c r="T178" s="144">
        <f t="shared" si="13"/>
        <v>0</v>
      </c>
      <c r="AR178" s="145" t="s">
        <v>237</v>
      </c>
      <c r="AT178" s="145" t="s">
        <v>161</v>
      </c>
      <c r="AU178" s="145" t="s">
        <v>86</v>
      </c>
      <c r="AY178" s="16" t="s">
        <v>159</v>
      </c>
      <c r="BE178" s="146">
        <f t="shared" si="14"/>
        <v>0</v>
      </c>
      <c r="BF178" s="146">
        <f t="shared" si="15"/>
        <v>0</v>
      </c>
      <c r="BG178" s="146">
        <f t="shared" si="16"/>
        <v>0</v>
      </c>
      <c r="BH178" s="146">
        <f t="shared" si="17"/>
        <v>0</v>
      </c>
      <c r="BI178" s="146">
        <f t="shared" si="18"/>
        <v>0</v>
      </c>
      <c r="BJ178" s="16" t="s">
        <v>84</v>
      </c>
      <c r="BK178" s="146">
        <f t="shared" si="19"/>
        <v>0</v>
      </c>
      <c r="BL178" s="16" t="s">
        <v>237</v>
      </c>
      <c r="BM178" s="145" t="s">
        <v>2307</v>
      </c>
    </row>
    <row r="179" spans="2:65" s="1" customFormat="1" ht="22.2" customHeight="1">
      <c r="B179" s="132"/>
      <c r="C179" s="162" t="s">
        <v>387</v>
      </c>
      <c r="D179" s="162" t="s">
        <v>261</v>
      </c>
      <c r="E179" s="163" t="s">
        <v>2308</v>
      </c>
      <c r="F179" s="164" t="s">
        <v>2309</v>
      </c>
      <c r="G179" s="165" t="s">
        <v>390</v>
      </c>
      <c r="H179" s="166">
        <v>3</v>
      </c>
      <c r="I179" s="167"/>
      <c r="J179" s="168">
        <f t="shared" si="10"/>
        <v>0</v>
      </c>
      <c r="K179" s="169"/>
      <c r="L179" s="170"/>
      <c r="M179" s="171" t="s">
        <v>1</v>
      </c>
      <c r="N179" s="172" t="s">
        <v>41</v>
      </c>
      <c r="P179" s="143">
        <f t="shared" si="11"/>
        <v>0</v>
      </c>
      <c r="Q179" s="143">
        <v>0</v>
      </c>
      <c r="R179" s="143">
        <f t="shared" si="12"/>
        <v>0</v>
      </c>
      <c r="S179" s="143">
        <v>0</v>
      </c>
      <c r="T179" s="144">
        <f t="shared" si="13"/>
        <v>0</v>
      </c>
      <c r="AR179" s="145" t="s">
        <v>324</v>
      </c>
      <c r="AT179" s="145" t="s">
        <v>261</v>
      </c>
      <c r="AU179" s="145" t="s">
        <v>86</v>
      </c>
      <c r="AY179" s="16" t="s">
        <v>159</v>
      </c>
      <c r="BE179" s="146">
        <f t="shared" si="14"/>
        <v>0</v>
      </c>
      <c r="BF179" s="146">
        <f t="shared" si="15"/>
        <v>0</v>
      </c>
      <c r="BG179" s="146">
        <f t="shared" si="16"/>
        <v>0</v>
      </c>
      <c r="BH179" s="146">
        <f t="shared" si="17"/>
        <v>0</v>
      </c>
      <c r="BI179" s="146">
        <f t="shared" si="18"/>
        <v>0</v>
      </c>
      <c r="BJ179" s="16" t="s">
        <v>84</v>
      </c>
      <c r="BK179" s="146">
        <f t="shared" si="19"/>
        <v>0</v>
      </c>
      <c r="BL179" s="16" t="s">
        <v>237</v>
      </c>
      <c r="BM179" s="145" t="s">
        <v>2310</v>
      </c>
    </row>
    <row r="180" spans="2:65" s="1" customFormat="1" ht="22.2" customHeight="1">
      <c r="B180" s="132"/>
      <c r="C180" s="133" t="s">
        <v>393</v>
      </c>
      <c r="D180" s="133" t="s">
        <v>161</v>
      </c>
      <c r="E180" s="134" t="s">
        <v>2118</v>
      </c>
      <c r="F180" s="135" t="s">
        <v>2119</v>
      </c>
      <c r="G180" s="136" t="s">
        <v>390</v>
      </c>
      <c r="H180" s="137">
        <v>4</v>
      </c>
      <c r="I180" s="138"/>
      <c r="J180" s="139">
        <f t="shared" si="10"/>
        <v>0</v>
      </c>
      <c r="K180" s="140"/>
      <c r="L180" s="31"/>
      <c r="M180" s="141" t="s">
        <v>1</v>
      </c>
      <c r="N180" s="142" t="s">
        <v>41</v>
      </c>
      <c r="P180" s="143">
        <f t="shared" si="11"/>
        <v>0</v>
      </c>
      <c r="Q180" s="143">
        <v>0</v>
      </c>
      <c r="R180" s="143">
        <f t="shared" si="12"/>
        <v>0</v>
      </c>
      <c r="S180" s="143">
        <v>0</v>
      </c>
      <c r="T180" s="144">
        <f t="shared" si="13"/>
        <v>0</v>
      </c>
      <c r="AR180" s="145" t="s">
        <v>237</v>
      </c>
      <c r="AT180" s="145" t="s">
        <v>161</v>
      </c>
      <c r="AU180" s="145" t="s">
        <v>86</v>
      </c>
      <c r="AY180" s="16" t="s">
        <v>159</v>
      </c>
      <c r="BE180" s="146">
        <f t="shared" si="14"/>
        <v>0</v>
      </c>
      <c r="BF180" s="146">
        <f t="shared" si="15"/>
        <v>0</v>
      </c>
      <c r="BG180" s="146">
        <f t="shared" si="16"/>
        <v>0</v>
      </c>
      <c r="BH180" s="146">
        <f t="shared" si="17"/>
        <v>0</v>
      </c>
      <c r="BI180" s="146">
        <f t="shared" si="18"/>
        <v>0</v>
      </c>
      <c r="BJ180" s="16" t="s">
        <v>84</v>
      </c>
      <c r="BK180" s="146">
        <f t="shared" si="19"/>
        <v>0</v>
      </c>
      <c r="BL180" s="16" t="s">
        <v>237</v>
      </c>
      <c r="BM180" s="145" t="s">
        <v>2311</v>
      </c>
    </row>
    <row r="181" spans="2:65" s="1" customFormat="1" ht="22.2" customHeight="1">
      <c r="B181" s="132"/>
      <c r="C181" s="162" t="s">
        <v>400</v>
      </c>
      <c r="D181" s="162" t="s">
        <v>261</v>
      </c>
      <c r="E181" s="163" t="s">
        <v>2121</v>
      </c>
      <c r="F181" s="164" t="s">
        <v>2610</v>
      </c>
      <c r="G181" s="165" t="s">
        <v>390</v>
      </c>
      <c r="H181" s="166">
        <v>4</v>
      </c>
      <c r="I181" s="167"/>
      <c r="J181" s="168">
        <f t="shared" si="10"/>
        <v>0</v>
      </c>
      <c r="K181" s="169"/>
      <c r="L181" s="170"/>
      <c r="M181" s="171" t="s">
        <v>1</v>
      </c>
      <c r="N181" s="172" t="s">
        <v>41</v>
      </c>
      <c r="P181" s="143">
        <f t="shared" si="11"/>
        <v>0</v>
      </c>
      <c r="Q181" s="143">
        <v>0</v>
      </c>
      <c r="R181" s="143">
        <f t="shared" si="12"/>
        <v>0</v>
      </c>
      <c r="S181" s="143">
        <v>0</v>
      </c>
      <c r="T181" s="144">
        <f t="shared" si="13"/>
        <v>0</v>
      </c>
      <c r="AR181" s="145" t="s">
        <v>324</v>
      </c>
      <c r="AT181" s="145" t="s">
        <v>261</v>
      </c>
      <c r="AU181" s="145" t="s">
        <v>86</v>
      </c>
      <c r="AY181" s="16" t="s">
        <v>159</v>
      </c>
      <c r="BE181" s="146">
        <f t="shared" si="14"/>
        <v>0</v>
      </c>
      <c r="BF181" s="146">
        <f t="shared" si="15"/>
        <v>0</v>
      </c>
      <c r="BG181" s="146">
        <f t="shared" si="16"/>
        <v>0</v>
      </c>
      <c r="BH181" s="146">
        <f t="shared" si="17"/>
        <v>0</v>
      </c>
      <c r="BI181" s="146">
        <f t="shared" si="18"/>
        <v>0</v>
      </c>
      <c r="BJ181" s="16" t="s">
        <v>84</v>
      </c>
      <c r="BK181" s="146">
        <f t="shared" si="19"/>
        <v>0</v>
      </c>
      <c r="BL181" s="16" t="s">
        <v>237</v>
      </c>
      <c r="BM181" s="145" t="s">
        <v>2312</v>
      </c>
    </row>
    <row r="182" spans="2:65" s="1" customFormat="1" ht="22.2" customHeight="1">
      <c r="B182" s="132"/>
      <c r="C182" s="133" t="s">
        <v>405</v>
      </c>
      <c r="D182" s="133" t="s">
        <v>161</v>
      </c>
      <c r="E182" s="134" t="s">
        <v>2123</v>
      </c>
      <c r="F182" s="135" t="s">
        <v>2124</v>
      </c>
      <c r="G182" s="136" t="s">
        <v>390</v>
      </c>
      <c r="H182" s="137">
        <v>30</v>
      </c>
      <c r="I182" s="138"/>
      <c r="J182" s="139">
        <f t="shared" si="10"/>
        <v>0</v>
      </c>
      <c r="K182" s="140"/>
      <c r="L182" s="31"/>
      <c r="M182" s="141" t="s">
        <v>1</v>
      </c>
      <c r="N182" s="142" t="s">
        <v>41</v>
      </c>
      <c r="P182" s="143">
        <f t="shared" si="11"/>
        <v>0</v>
      </c>
      <c r="Q182" s="143">
        <v>0</v>
      </c>
      <c r="R182" s="143">
        <f t="shared" si="12"/>
        <v>0</v>
      </c>
      <c r="S182" s="143">
        <v>0</v>
      </c>
      <c r="T182" s="144">
        <f t="shared" si="13"/>
        <v>0</v>
      </c>
      <c r="AR182" s="145" t="s">
        <v>237</v>
      </c>
      <c r="AT182" s="145" t="s">
        <v>161</v>
      </c>
      <c r="AU182" s="145" t="s">
        <v>86</v>
      </c>
      <c r="AY182" s="16" t="s">
        <v>159</v>
      </c>
      <c r="BE182" s="146">
        <f t="shared" si="14"/>
        <v>0</v>
      </c>
      <c r="BF182" s="146">
        <f t="shared" si="15"/>
        <v>0</v>
      </c>
      <c r="BG182" s="146">
        <f t="shared" si="16"/>
        <v>0</v>
      </c>
      <c r="BH182" s="146">
        <f t="shared" si="17"/>
        <v>0</v>
      </c>
      <c r="BI182" s="146">
        <f t="shared" si="18"/>
        <v>0</v>
      </c>
      <c r="BJ182" s="16" t="s">
        <v>84</v>
      </c>
      <c r="BK182" s="146">
        <f t="shared" si="19"/>
        <v>0</v>
      </c>
      <c r="BL182" s="16" t="s">
        <v>237</v>
      </c>
      <c r="BM182" s="145" t="s">
        <v>2313</v>
      </c>
    </row>
    <row r="183" spans="2:65" s="1" customFormat="1" ht="22.2" customHeight="1">
      <c r="B183" s="132"/>
      <c r="C183" s="162" t="s">
        <v>413</v>
      </c>
      <c r="D183" s="162" t="s">
        <v>261</v>
      </c>
      <c r="E183" s="163" t="s">
        <v>2075</v>
      </c>
      <c r="F183" s="164" t="s">
        <v>2616</v>
      </c>
      <c r="G183" s="165" t="s">
        <v>390</v>
      </c>
      <c r="H183" s="166">
        <v>21</v>
      </c>
      <c r="I183" s="167"/>
      <c r="J183" s="168">
        <f t="shared" si="10"/>
        <v>0</v>
      </c>
      <c r="K183" s="169"/>
      <c r="L183" s="170"/>
      <c r="M183" s="171" t="s">
        <v>1</v>
      </c>
      <c r="N183" s="172" t="s">
        <v>41</v>
      </c>
      <c r="P183" s="143">
        <f t="shared" si="11"/>
        <v>0</v>
      </c>
      <c r="Q183" s="143">
        <v>0</v>
      </c>
      <c r="R183" s="143">
        <f t="shared" si="12"/>
        <v>0</v>
      </c>
      <c r="S183" s="143">
        <v>0</v>
      </c>
      <c r="T183" s="144">
        <f t="shared" si="13"/>
        <v>0</v>
      </c>
      <c r="AR183" s="145" t="s">
        <v>324</v>
      </c>
      <c r="AT183" s="145" t="s">
        <v>261</v>
      </c>
      <c r="AU183" s="145" t="s">
        <v>86</v>
      </c>
      <c r="AY183" s="16" t="s">
        <v>159</v>
      </c>
      <c r="BE183" s="146">
        <f t="shared" si="14"/>
        <v>0</v>
      </c>
      <c r="BF183" s="146">
        <f t="shared" si="15"/>
        <v>0</v>
      </c>
      <c r="BG183" s="146">
        <f t="shared" si="16"/>
        <v>0</v>
      </c>
      <c r="BH183" s="146">
        <f t="shared" si="17"/>
        <v>0</v>
      </c>
      <c r="BI183" s="146">
        <f t="shared" si="18"/>
        <v>0</v>
      </c>
      <c r="BJ183" s="16" t="s">
        <v>84</v>
      </c>
      <c r="BK183" s="146">
        <f t="shared" si="19"/>
        <v>0</v>
      </c>
      <c r="BL183" s="16" t="s">
        <v>237</v>
      </c>
      <c r="BM183" s="145" t="s">
        <v>2314</v>
      </c>
    </row>
    <row r="184" spans="2:65" s="1" customFormat="1" ht="22.2" customHeight="1">
      <c r="B184" s="132"/>
      <c r="C184" s="162" t="s">
        <v>419</v>
      </c>
      <c r="D184" s="162" t="s">
        <v>261</v>
      </c>
      <c r="E184" s="163" t="s">
        <v>2126</v>
      </c>
      <c r="F184" s="164" t="s">
        <v>2612</v>
      </c>
      <c r="G184" s="165" t="s">
        <v>390</v>
      </c>
      <c r="H184" s="166">
        <v>9</v>
      </c>
      <c r="I184" s="167"/>
      <c r="J184" s="168">
        <f t="shared" si="10"/>
        <v>0</v>
      </c>
      <c r="K184" s="169"/>
      <c r="L184" s="170"/>
      <c r="M184" s="171" t="s">
        <v>1</v>
      </c>
      <c r="N184" s="172" t="s">
        <v>41</v>
      </c>
      <c r="P184" s="143">
        <f t="shared" si="11"/>
        <v>0</v>
      </c>
      <c r="Q184" s="143">
        <v>0</v>
      </c>
      <c r="R184" s="143">
        <f t="shared" si="12"/>
        <v>0</v>
      </c>
      <c r="S184" s="143">
        <v>0</v>
      </c>
      <c r="T184" s="144">
        <f t="shared" si="13"/>
        <v>0</v>
      </c>
      <c r="AR184" s="145" t="s">
        <v>324</v>
      </c>
      <c r="AT184" s="145" t="s">
        <v>261</v>
      </c>
      <c r="AU184" s="145" t="s">
        <v>86</v>
      </c>
      <c r="AY184" s="16" t="s">
        <v>159</v>
      </c>
      <c r="BE184" s="146">
        <f t="shared" si="14"/>
        <v>0</v>
      </c>
      <c r="BF184" s="146">
        <f t="shared" si="15"/>
        <v>0</v>
      </c>
      <c r="BG184" s="146">
        <f t="shared" si="16"/>
        <v>0</v>
      </c>
      <c r="BH184" s="146">
        <f t="shared" si="17"/>
        <v>0</v>
      </c>
      <c r="BI184" s="146">
        <f t="shared" si="18"/>
        <v>0</v>
      </c>
      <c r="BJ184" s="16" t="s">
        <v>84</v>
      </c>
      <c r="BK184" s="146">
        <f t="shared" si="19"/>
        <v>0</v>
      </c>
      <c r="BL184" s="16" t="s">
        <v>237</v>
      </c>
      <c r="BM184" s="145" t="s">
        <v>2315</v>
      </c>
    </row>
    <row r="185" spans="2:65" s="1" customFormat="1" ht="22.2" customHeight="1">
      <c r="B185" s="132"/>
      <c r="C185" s="133" t="s">
        <v>424</v>
      </c>
      <c r="D185" s="133" t="s">
        <v>161</v>
      </c>
      <c r="E185" s="134" t="s">
        <v>2316</v>
      </c>
      <c r="F185" s="135" t="s">
        <v>2317</v>
      </c>
      <c r="G185" s="136" t="s">
        <v>390</v>
      </c>
      <c r="H185" s="137">
        <v>1</v>
      </c>
      <c r="I185" s="138"/>
      <c r="J185" s="139">
        <f t="shared" si="10"/>
        <v>0</v>
      </c>
      <c r="K185" s="140"/>
      <c r="L185" s="31"/>
      <c r="M185" s="141" t="s">
        <v>1</v>
      </c>
      <c r="N185" s="142" t="s">
        <v>41</v>
      </c>
      <c r="P185" s="143">
        <f t="shared" si="11"/>
        <v>0</v>
      </c>
      <c r="Q185" s="143">
        <v>0</v>
      </c>
      <c r="R185" s="143">
        <f t="shared" si="12"/>
        <v>0</v>
      </c>
      <c r="S185" s="143">
        <v>0</v>
      </c>
      <c r="T185" s="144">
        <f t="shared" si="13"/>
        <v>0</v>
      </c>
      <c r="AR185" s="145" t="s">
        <v>237</v>
      </c>
      <c r="AT185" s="145" t="s">
        <v>161</v>
      </c>
      <c r="AU185" s="145" t="s">
        <v>86</v>
      </c>
      <c r="AY185" s="16" t="s">
        <v>159</v>
      </c>
      <c r="BE185" s="146">
        <f t="shared" si="14"/>
        <v>0</v>
      </c>
      <c r="BF185" s="146">
        <f t="shared" si="15"/>
        <v>0</v>
      </c>
      <c r="BG185" s="146">
        <f t="shared" si="16"/>
        <v>0</v>
      </c>
      <c r="BH185" s="146">
        <f t="shared" si="17"/>
        <v>0</v>
      </c>
      <c r="BI185" s="146">
        <f t="shared" si="18"/>
        <v>0</v>
      </c>
      <c r="BJ185" s="16" t="s">
        <v>84</v>
      </c>
      <c r="BK185" s="146">
        <f t="shared" si="19"/>
        <v>0</v>
      </c>
      <c r="BL185" s="16" t="s">
        <v>237</v>
      </c>
      <c r="BM185" s="145" t="s">
        <v>2318</v>
      </c>
    </row>
    <row r="186" spans="2:65" s="1" customFormat="1" ht="22.2" customHeight="1">
      <c r="B186" s="132"/>
      <c r="C186" s="133" t="s">
        <v>429</v>
      </c>
      <c r="D186" s="133" t="s">
        <v>161</v>
      </c>
      <c r="E186" s="134" t="s">
        <v>2142</v>
      </c>
      <c r="F186" s="135" t="s">
        <v>2143</v>
      </c>
      <c r="G186" s="136" t="s">
        <v>390</v>
      </c>
      <c r="H186" s="137">
        <v>10</v>
      </c>
      <c r="I186" s="138"/>
      <c r="J186" s="139">
        <f t="shared" si="10"/>
        <v>0</v>
      </c>
      <c r="K186" s="140"/>
      <c r="L186" s="31"/>
      <c r="M186" s="141" t="s">
        <v>1</v>
      </c>
      <c r="N186" s="142" t="s">
        <v>41</v>
      </c>
      <c r="P186" s="143">
        <f t="shared" si="11"/>
        <v>0</v>
      </c>
      <c r="Q186" s="143">
        <v>0</v>
      </c>
      <c r="R186" s="143">
        <f t="shared" si="12"/>
        <v>0</v>
      </c>
      <c r="S186" s="143">
        <v>0</v>
      </c>
      <c r="T186" s="144">
        <f t="shared" si="13"/>
        <v>0</v>
      </c>
      <c r="AR186" s="145" t="s">
        <v>237</v>
      </c>
      <c r="AT186" s="145" t="s">
        <v>161</v>
      </c>
      <c r="AU186" s="145" t="s">
        <v>86</v>
      </c>
      <c r="AY186" s="16" t="s">
        <v>159</v>
      </c>
      <c r="BE186" s="146">
        <f t="shared" si="14"/>
        <v>0</v>
      </c>
      <c r="BF186" s="146">
        <f t="shared" si="15"/>
        <v>0</v>
      </c>
      <c r="BG186" s="146">
        <f t="shared" si="16"/>
        <v>0</v>
      </c>
      <c r="BH186" s="146">
        <f t="shared" si="17"/>
        <v>0</v>
      </c>
      <c r="BI186" s="146">
        <f t="shared" si="18"/>
        <v>0</v>
      </c>
      <c r="BJ186" s="16" t="s">
        <v>84</v>
      </c>
      <c r="BK186" s="146">
        <f t="shared" si="19"/>
        <v>0</v>
      </c>
      <c r="BL186" s="16" t="s">
        <v>237</v>
      </c>
      <c r="BM186" s="145" t="s">
        <v>2319</v>
      </c>
    </row>
    <row r="187" spans="2:65" s="1" customFormat="1" ht="22.2" customHeight="1">
      <c r="B187" s="132"/>
      <c r="C187" s="133" t="s">
        <v>434</v>
      </c>
      <c r="D187" s="133" t="s">
        <v>161</v>
      </c>
      <c r="E187" s="134" t="s">
        <v>2145</v>
      </c>
      <c r="F187" s="135" t="s">
        <v>2146</v>
      </c>
      <c r="G187" s="136" t="s">
        <v>244</v>
      </c>
      <c r="H187" s="137">
        <v>7.8E-2</v>
      </c>
      <c r="I187" s="138"/>
      <c r="J187" s="139">
        <f t="shared" si="10"/>
        <v>0</v>
      </c>
      <c r="K187" s="140"/>
      <c r="L187" s="31"/>
      <c r="M187" s="141" t="s">
        <v>1</v>
      </c>
      <c r="N187" s="142" t="s">
        <v>41</v>
      </c>
      <c r="P187" s="143">
        <f t="shared" si="11"/>
        <v>0</v>
      </c>
      <c r="Q187" s="143">
        <v>0</v>
      </c>
      <c r="R187" s="143">
        <f t="shared" si="12"/>
        <v>0</v>
      </c>
      <c r="S187" s="143">
        <v>0</v>
      </c>
      <c r="T187" s="144">
        <f t="shared" si="13"/>
        <v>0</v>
      </c>
      <c r="AR187" s="145" t="s">
        <v>237</v>
      </c>
      <c r="AT187" s="145" t="s">
        <v>161</v>
      </c>
      <c r="AU187" s="145" t="s">
        <v>86</v>
      </c>
      <c r="AY187" s="16" t="s">
        <v>159</v>
      </c>
      <c r="BE187" s="146">
        <f t="shared" si="14"/>
        <v>0</v>
      </c>
      <c r="BF187" s="146">
        <f t="shared" si="15"/>
        <v>0</v>
      </c>
      <c r="BG187" s="146">
        <f t="shared" si="16"/>
        <v>0</v>
      </c>
      <c r="BH187" s="146">
        <f t="shared" si="17"/>
        <v>0</v>
      </c>
      <c r="BI187" s="146">
        <f t="shared" si="18"/>
        <v>0</v>
      </c>
      <c r="BJ187" s="16" t="s">
        <v>84</v>
      </c>
      <c r="BK187" s="146">
        <f t="shared" si="19"/>
        <v>0</v>
      </c>
      <c r="BL187" s="16" t="s">
        <v>237</v>
      </c>
      <c r="BM187" s="145" t="s">
        <v>2320</v>
      </c>
    </row>
    <row r="188" spans="2:65" s="1" customFormat="1" ht="22.2" customHeight="1">
      <c r="B188" s="132"/>
      <c r="C188" s="133" t="s">
        <v>438</v>
      </c>
      <c r="D188" s="133" t="s">
        <v>161</v>
      </c>
      <c r="E188" s="134" t="s">
        <v>2148</v>
      </c>
      <c r="F188" s="135" t="s">
        <v>2149</v>
      </c>
      <c r="G188" s="136" t="s">
        <v>176</v>
      </c>
      <c r="H188" s="137">
        <v>10</v>
      </c>
      <c r="I188" s="138"/>
      <c r="J188" s="139">
        <f t="shared" si="10"/>
        <v>0</v>
      </c>
      <c r="K188" s="140"/>
      <c r="L188" s="31"/>
      <c r="M188" s="141" t="s">
        <v>1</v>
      </c>
      <c r="N188" s="142" t="s">
        <v>41</v>
      </c>
      <c r="P188" s="143">
        <f t="shared" si="11"/>
        <v>0</v>
      </c>
      <c r="Q188" s="143">
        <v>0</v>
      </c>
      <c r="R188" s="143">
        <f t="shared" si="12"/>
        <v>0</v>
      </c>
      <c r="S188" s="143">
        <v>0</v>
      </c>
      <c r="T188" s="144">
        <f t="shared" si="13"/>
        <v>0</v>
      </c>
      <c r="AR188" s="145" t="s">
        <v>237</v>
      </c>
      <c r="AT188" s="145" t="s">
        <v>161</v>
      </c>
      <c r="AU188" s="145" t="s">
        <v>86</v>
      </c>
      <c r="AY188" s="16" t="s">
        <v>159</v>
      </c>
      <c r="BE188" s="146">
        <f t="shared" si="14"/>
        <v>0</v>
      </c>
      <c r="BF188" s="146">
        <f t="shared" si="15"/>
        <v>0</v>
      </c>
      <c r="BG188" s="146">
        <f t="shared" si="16"/>
        <v>0</v>
      </c>
      <c r="BH188" s="146">
        <f t="shared" si="17"/>
        <v>0</v>
      </c>
      <c r="BI188" s="146">
        <f t="shared" si="18"/>
        <v>0</v>
      </c>
      <c r="BJ188" s="16" t="s">
        <v>84</v>
      </c>
      <c r="BK188" s="146">
        <f t="shared" si="19"/>
        <v>0</v>
      </c>
      <c r="BL188" s="16" t="s">
        <v>237</v>
      </c>
      <c r="BM188" s="145" t="s">
        <v>2321</v>
      </c>
    </row>
    <row r="189" spans="2:65" s="1" customFormat="1" ht="14.4" customHeight="1">
      <c r="B189" s="132"/>
      <c r="C189" s="162" t="s">
        <v>443</v>
      </c>
      <c r="D189" s="162" t="s">
        <v>261</v>
      </c>
      <c r="E189" s="163" t="s">
        <v>2151</v>
      </c>
      <c r="F189" s="164" t="s">
        <v>2152</v>
      </c>
      <c r="G189" s="165" t="s">
        <v>176</v>
      </c>
      <c r="H189" s="166">
        <v>10</v>
      </c>
      <c r="I189" s="167"/>
      <c r="J189" s="168">
        <f t="shared" si="10"/>
        <v>0</v>
      </c>
      <c r="K189" s="169"/>
      <c r="L189" s="170"/>
      <c r="M189" s="171" t="s">
        <v>1</v>
      </c>
      <c r="N189" s="172" t="s">
        <v>41</v>
      </c>
      <c r="P189" s="143">
        <f t="shared" si="11"/>
        <v>0</v>
      </c>
      <c r="Q189" s="143">
        <v>0</v>
      </c>
      <c r="R189" s="143">
        <f t="shared" si="12"/>
        <v>0</v>
      </c>
      <c r="S189" s="143">
        <v>0</v>
      </c>
      <c r="T189" s="144">
        <f t="shared" si="13"/>
        <v>0</v>
      </c>
      <c r="AR189" s="145" t="s">
        <v>324</v>
      </c>
      <c r="AT189" s="145" t="s">
        <v>261</v>
      </c>
      <c r="AU189" s="145" t="s">
        <v>86</v>
      </c>
      <c r="AY189" s="16" t="s">
        <v>159</v>
      </c>
      <c r="BE189" s="146">
        <f t="shared" si="14"/>
        <v>0</v>
      </c>
      <c r="BF189" s="146">
        <f t="shared" si="15"/>
        <v>0</v>
      </c>
      <c r="BG189" s="146">
        <f t="shared" si="16"/>
        <v>0</v>
      </c>
      <c r="BH189" s="146">
        <f t="shared" si="17"/>
        <v>0</v>
      </c>
      <c r="BI189" s="146">
        <f t="shared" si="18"/>
        <v>0</v>
      </c>
      <c r="BJ189" s="16" t="s">
        <v>84</v>
      </c>
      <c r="BK189" s="146">
        <f t="shared" si="19"/>
        <v>0</v>
      </c>
      <c r="BL189" s="16" t="s">
        <v>237</v>
      </c>
      <c r="BM189" s="145" t="s">
        <v>2322</v>
      </c>
    </row>
    <row r="190" spans="2:65" s="11" customFormat="1" ht="22.8" customHeight="1">
      <c r="B190" s="120"/>
      <c r="D190" s="121" t="s">
        <v>75</v>
      </c>
      <c r="E190" s="130" t="s">
        <v>2154</v>
      </c>
      <c r="F190" s="130" t="s">
        <v>2155</v>
      </c>
      <c r="I190" s="123"/>
      <c r="J190" s="131">
        <f>BK190</f>
        <v>0</v>
      </c>
      <c r="L190" s="120"/>
      <c r="M190" s="125"/>
      <c r="P190" s="126">
        <f>SUM(P191:P238)</f>
        <v>0</v>
      </c>
      <c r="R190" s="126">
        <f>SUM(R191:R238)</f>
        <v>0</v>
      </c>
      <c r="T190" s="127">
        <f>SUM(T191:T238)</f>
        <v>0</v>
      </c>
      <c r="AR190" s="121" t="s">
        <v>86</v>
      </c>
      <c r="AT190" s="128" t="s">
        <v>75</v>
      </c>
      <c r="AU190" s="128" t="s">
        <v>84</v>
      </c>
      <c r="AY190" s="121" t="s">
        <v>159</v>
      </c>
      <c r="BK190" s="129">
        <f>SUM(BK191:BK238)</f>
        <v>0</v>
      </c>
    </row>
    <row r="191" spans="2:65" s="1" customFormat="1" ht="14.4" customHeight="1">
      <c r="B191" s="132"/>
      <c r="C191" s="133" t="s">
        <v>448</v>
      </c>
      <c r="D191" s="133" t="s">
        <v>161</v>
      </c>
      <c r="E191" s="134" t="s">
        <v>2156</v>
      </c>
      <c r="F191" s="135" t="s">
        <v>2157</v>
      </c>
      <c r="G191" s="136" t="s">
        <v>176</v>
      </c>
      <c r="H191" s="137">
        <v>140</v>
      </c>
      <c r="I191" s="138"/>
      <c r="J191" s="139">
        <f>ROUND(I191*H191,2)</f>
        <v>0</v>
      </c>
      <c r="K191" s="140"/>
      <c r="L191" s="31"/>
      <c r="M191" s="141" t="s">
        <v>1</v>
      </c>
      <c r="N191" s="142" t="s">
        <v>41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237</v>
      </c>
      <c r="AT191" s="145" t="s">
        <v>161</v>
      </c>
      <c r="AU191" s="145" t="s">
        <v>86</v>
      </c>
      <c r="AY191" s="16" t="s">
        <v>159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6" t="s">
        <v>84</v>
      </c>
      <c r="BK191" s="146">
        <f>ROUND(I191*H191,2)</f>
        <v>0</v>
      </c>
      <c r="BL191" s="16" t="s">
        <v>237</v>
      </c>
      <c r="BM191" s="145" t="s">
        <v>2323</v>
      </c>
    </row>
    <row r="192" spans="2:65" s="1" customFormat="1" ht="14.4" customHeight="1">
      <c r="B192" s="132"/>
      <c r="C192" s="162" t="s">
        <v>452</v>
      </c>
      <c r="D192" s="162" t="s">
        <v>261</v>
      </c>
      <c r="E192" s="163" t="s">
        <v>2324</v>
      </c>
      <c r="F192" s="164" t="s">
        <v>2325</v>
      </c>
      <c r="G192" s="165" t="s">
        <v>176</v>
      </c>
      <c r="H192" s="166">
        <v>63</v>
      </c>
      <c r="I192" s="167"/>
      <c r="J192" s="168">
        <f>ROUND(I192*H192,2)</f>
        <v>0</v>
      </c>
      <c r="K192" s="169"/>
      <c r="L192" s="170"/>
      <c r="M192" s="171" t="s">
        <v>1</v>
      </c>
      <c r="N192" s="172" t="s">
        <v>41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324</v>
      </c>
      <c r="AT192" s="145" t="s">
        <v>261</v>
      </c>
      <c r="AU192" s="145" t="s">
        <v>86</v>
      </c>
      <c r="AY192" s="16" t="s">
        <v>159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6" t="s">
        <v>84</v>
      </c>
      <c r="BK192" s="146">
        <f>ROUND(I192*H192,2)</f>
        <v>0</v>
      </c>
      <c r="BL192" s="16" t="s">
        <v>237</v>
      </c>
      <c r="BM192" s="145" t="s">
        <v>2326</v>
      </c>
    </row>
    <row r="193" spans="2:65" s="12" customFormat="1" ht="10.199999999999999">
      <c r="B193" s="147"/>
      <c r="D193" s="148" t="s">
        <v>167</v>
      </c>
      <c r="E193" s="149" t="s">
        <v>1</v>
      </c>
      <c r="F193" s="150" t="s">
        <v>2162</v>
      </c>
      <c r="H193" s="151">
        <v>63</v>
      </c>
      <c r="I193" s="152"/>
      <c r="L193" s="147"/>
      <c r="M193" s="153"/>
      <c r="T193" s="154"/>
      <c r="AT193" s="149" t="s">
        <v>167</v>
      </c>
      <c r="AU193" s="149" t="s">
        <v>86</v>
      </c>
      <c r="AV193" s="12" t="s">
        <v>86</v>
      </c>
      <c r="AW193" s="12" t="s">
        <v>32</v>
      </c>
      <c r="AX193" s="12" t="s">
        <v>76</v>
      </c>
      <c r="AY193" s="149" t="s">
        <v>159</v>
      </c>
    </row>
    <row r="194" spans="2:65" s="13" customFormat="1" ht="10.199999999999999">
      <c r="B194" s="155"/>
      <c r="D194" s="148" t="s">
        <v>167</v>
      </c>
      <c r="E194" s="156" t="s">
        <v>1</v>
      </c>
      <c r="F194" s="157" t="s">
        <v>236</v>
      </c>
      <c r="H194" s="158">
        <v>63</v>
      </c>
      <c r="I194" s="159"/>
      <c r="L194" s="155"/>
      <c r="M194" s="160"/>
      <c r="T194" s="161"/>
      <c r="AT194" s="156" t="s">
        <v>167</v>
      </c>
      <c r="AU194" s="156" t="s">
        <v>86</v>
      </c>
      <c r="AV194" s="13" t="s">
        <v>165</v>
      </c>
      <c r="AW194" s="13" t="s">
        <v>32</v>
      </c>
      <c r="AX194" s="13" t="s">
        <v>84</v>
      </c>
      <c r="AY194" s="156" t="s">
        <v>159</v>
      </c>
    </row>
    <row r="195" spans="2:65" s="1" customFormat="1" ht="14.4" customHeight="1">
      <c r="B195" s="132"/>
      <c r="C195" s="162" t="s">
        <v>458</v>
      </c>
      <c r="D195" s="162" t="s">
        <v>261</v>
      </c>
      <c r="E195" s="163" t="s">
        <v>2327</v>
      </c>
      <c r="F195" s="164" t="s">
        <v>2328</v>
      </c>
      <c r="G195" s="165" t="s">
        <v>176</v>
      </c>
      <c r="H195" s="166">
        <v>84</v>
      </c>
      <c r="I195" s="167"/>
      <c r="J195" s="168">
        <f>ROUND(I195*H195,2)</f>
        <v>0</v>
      </c>
      <c r="K195" s="169"/>
      <c r="L195" s="170"/>
      <c r="M195" s="171" t="s">
        <v>1</v>
      </c>
      <c r="N195" s="172" t="s">
        <v>41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324</v>
      </c>
      <c r="AT195" s="145" t="s">
        <v>261</v>
      </c>
      <c r="AU195" s="145" t="s">
        <v>86</v>
      </c>
      <c r="AY195" s="16" t="s">
        <v>159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6" t="s">
        <v>84</v>
      </c>
      <c r="BK195" s="146">
        <f>ROUND(I195*H195,2)</f>
        <v>0</v>
      </c>
      <c r="BL195" s="16" t="s">
        <v>237</v>
      </c>
      <c r="BM195" s="145" t="s">
        <v>2329</v>
      </c>
    </row>
    <row r="196" spans="2:65" s="12" customFormat="1" ht="10.199999999999999">
      <c r="B196" s="147"/>
      <c r="D196" s="148" t="s">
        <v>167</v>
      </c>
      <c r="E196" s="149" t="s">
        <v>1</v>
      </c>
      <c r="F196" s="150" t="s">
        <v>2330</v>
      </c>
      <c r="H196" s="151">
        <v>84</v>
      </c>
      <c r="I196" s="152"/>
      <c r="L196" s="147"/>
      <c r="M196" s="153"/>
      <c r="T196" s="154"/>
      <c r="AT196" s="149" t="s">
        <v>167</v>
      </c>
      <c r="AU196" s="149" t="s">
        <v>86</v>
      </c>
      <c r="AV196" s="12" t="s">
        <v>86</v>
      </c>
      <c r="AW196" s="12" t="s">
        <v>32</v>
      </c>
      <c r="AX196" s="12" t="s">
        <v>76</v>
      </c>
      <c r="AY196" s="149" t="s">
        <v>159</v>
      </c>
    </row>
    <row r="197" spans="2:65" s="13" customFormat="1" ht="10.199999999999999">
      <c r="B197" s="155"/>
      <c r="D197" s="148" t="s">
        <v>167</v>
      </c>
      <c r="E197" s="156" t="s">
        <v>1</v>
      </c>
      <c r="F197" s="157" t="s">
        <v>236</v>
      </c>
      <c r="H197" s="158">
        <v>84</v>
      </c>
      <c r="I197" s="159"/>
      <c r="L197" s="155"/>
      <c r="M197" s="160"/>
      <c r="T197" s="161"/>
      <c r="AT197" s="156" t="s">
        <v>167</v>
      </c>
      <c r="AU197" s="156" t="s">
        <v>86</v>
      </c>
      <c r="AV197" s="13" t="s">
        <v>165</v>
      </c>
      <c r="AW197" s="13" t="s">
        <v>32</v>
      </c>
      <c r="AX197" s="13" t="s">
        <v>84</v>
      </c>
      <c r="AY197" s="156" t="s">
        <v>159</v>
      </c>
    </row>
    <row r="198" spans="2:65" s="1" customFormat="1" ht="14.4" customHeight="1">
      <c r="B198" s="132"/>
      <c r="C198" s="133" t="s">
        <v>463</v>
      </c>
      <c r="D198" s="133" t="s">
        <v>161</v>
      </c>
      <c r="E198" s="134" t="s">
        <v>2331</v>
      </c>
      <c r="F198" s="135" t="s">
        <v>2332</v>
      </c>
      <c r="G198" s="136" t="s">
        <v>176</v>
      </c>
      <c r="H198" s="137">
        <v>850</v>
      </c>
      <c r="I198" s="138"/>
      <c r="J198" s="139">
        <f>ROUND(I198*H198,2)</f>
        <v>0</v>
      </c>
      <c r="K198" s="140"/>
      <c r="L198" s="31"/>
      <c r="M198" s="141" t="s">
        <v>1</v>
      </c>
      <c r="N198" s="142" t="s">
        <v>41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237</v>
      </c>
      <c r="AT198" s="145" t="s">
        <v>161</v>
      </c>
      <c r="AU198" s="145" t="s">
        <v>86</v>
      </c>
      <c r="AY198" s="16" t="s">
        <v>159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6" t="s">
        <v>84</v>
      </c>
      <c r="BK198" s="146">
        <f>ROUND(I198*H198,2)</f>
        <v>0</v>
      </c>
      <c r="BL198" s="16" t="s">
        <v>237</v>
      </c>
      <c r="BM198" s="145" t="s">
        <v>2333</v>
      </c>
    </row>
    <row r="199" spans="2:65" s="1" customFormat="1" ht="14.4" customHeight="1">
      <c r="B199" s="132"/>
      <c r="C199" s="162" t="s">
        <v>467</v>
      </c>
      <c r="D199" s="162" t="s">
        <v>261</v>
      </c>
      <c r="E199" s="163" t="s">
        <v>2128</v>
      </c>
      <c r="F199" s="164" t="s">
        <v>2334</v>
      </c>
      <c r="G199" s="165" t="s">
        <v>176</v>
      </c>
      <c r="H199" s="166">
        <v>1020</v>
      </c>
      <c r="I199" s="167"/>
      <c r="J199" s="168">
        <f>ROUND(I199*H199,2)</f>
        <v>0</v>
      </c>
      <c r="K199" s="169"/>
      <c r="L199" s="170"/>
      <c r="M199" s="171" t="s">
        <v>1</v>
      </c>
      <c r="N199" s="172" t="s">
        <v>41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324</v>
      </c>
      <c r="AT199" s="145" t="s">
        <v>261</v>
      </c>
      <c r="AU199" s="145" t="s">
        <v>86</v>
      </c>
      <c r="AY199" s="16" t="s">
        <v>159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6" t="s">
        <v>84</v>
      </c>
      <c r="BK199" s="146">
        <f>ROUND(I199*H199,2)</f>
        <v>0</v>
      </c>
      <c r="BL199" s="16" t="s">
        <v>237</v>
      </c>
      <c r="BM199" s="145" t="s">
        <v>2335</v>
      </c>
    </row>
    <row r="200" spans="2:65" s="12" customFormat="1" ht="10.199999999999999">
      <c r="B200" s="147"/>
      <c r="D200" s="148" t="s">
        <v>167</v>
      </c>
      <c r="E200" s="149" t="s">
        <v>1</v>
      </c>
      <c r="F200" s="150" t="s">
        <v>2336</v>
      </c>
      <c r="H200" s="151">
        <v>1020</v>
      </c>
      <c r="I200" s="152"/>
      <c r="L200" s="147"/>
      <c r="M200" s="153"/>
      <c r="T200" s="154"/>
      <c r="AT200" s="149" t="s">
        <v>167</v>
      </c>
      <c r="AU200" s="149" t="s">
        <v>86</v>
      </c>
      <c r="AV200" s="12" t="s">
        <v>86</v>
      </c>
      <c r="AW200" s="12" t="s">
        <v>32</v>
      </c>
      <c r="AX200" s="12" t="s">
        <v>76</v>
      </c>
      <c r="AY200" s="149" t="s">
        <v>159</v>
      </c>
    </row>
    <row r="201" spans="2:65" s="13" customFormat="1" ht="10.199999999999999">
      <c r="B201" s="155"/>
      <c r="D201" s="148" t="s">
        <v>167</v>
      </c>
      <c r="E201" s="156" t="s">
        <v>1</v>
      </c>
      <c r="F201" s="157" t="s">
        <v>236</v>
      </c>
      <c r="H201" s="158">
        <v>1020</v>
      </c>
      <c r="I201" s="159"/>
      <c r="L201" s="155"/>
      <c r="M201" s="160"/>
      <c r="T201" s="161"/>
      <c r="AT201" s="156" t="s">
        <v>167</v>
      </c>
      <c r="AU201" s="156" t="s">
        <v>86</v>
      </c>
      <c r="AV201" s="13" t="s">
        <v>165</v>
      </c>
      <c r="AW201" s="13" t="s">
        <v>32</v>
      </c>
      <c r="AX201" s="13" t="s">
        <v>84</v>
      </c>
      <c r="AY201" s="156" t="s">
        <v>159</v>
      </c>
    </row>
    <row r="202" spans="2:65" s="1" customFormat="1" ht="14.4" customHeight="1">
      <c r="B202" s="132"/>
      <c r="C202" s="133" t="s">
        <v>472</v>
      </c>
      <c r="D202" s="133" t="s">
        <v>161</v>
      </c>
      <c r="E202" s="134" t="s">
        <v>2337</v>
      </c>
      <c r="F202" s="135" t="s">
        <v>2338</v>
      </c>
      <c r="G202" s="136" t="s">
        <v>390</v>
      </c>
      <c r="H202" s="137">
        <v>3</v>
      </c>
      <c r="I202" s="138"/>
      <c r="J202" s="139">
        <f t="shared" ref="J202:J238" si="20">ROUND(I202*H202,2)</f>
        <v>0</v>
      </c>
      <c r="K202" s="140"/>
      <c r="L202" s="31"/>
      <c r="M202" s="141" t="s">
        <v>1</v>
      </c>
      <c r="N202" s="142" t="s">
        <v>41</v>
      </c>
      <c r="P202" s="143">
        <f t="shared" ref="P202:P238" si="21">O202*H202</f>
        <v>0</v>
      </c>
      <c r="Q202" s="143">
        <v>0</v>
      </c>
      <c r="R202" s="143">
        <f t="shared" ref="R202:R238" si="22">Q202*H202</f>
        <v>0</v>
      </c>
      <c r="S202" s="143">
        <v>0</v>
      </c>
      <c r="T202" s="144">
        <f t="shared" ref="T202:T238" si="23">S202*H202</f>
        <v>0</v>
      </c>
      <c r="AR202" s="145" t="s">
        <v>237</v>
      </c>
      <c r="AT202" s="145" t="s">
        <v>161</v>
      </c>
      <c r="AU202" s="145" t="s">
        <v>86</v>
      </c>
      <c r="AY202" s="16" t="s">
        <v>159</v>
      </c>
      <c r="BE202" s="146">
        <f t="shared" ref="BE202:BE238" si="24">IF(N202="základní",J202,0)</f>
        <v>0</v>
      </c>
      <c r="BF202" s="146">
        <f t="shared" ref="BF202:BF238" si="25">IF(N202="snížená",J202,0)</f>
        <v>0</v>
      </c>
      <c r="BG202" s="146">
        <f t="shared" ref="BG202:BG238" si="26">IF(N202="zákl. přenesená",J202,0)</f>
        <v>0</v>
      </c>
      <c r="BH202" s="146">
        <f t="shared" ref="BH202:BH238" si="27">IF(N202="sníž. přenesená",J202,0)</f>
        <v>0</v>
      </c>
      <c r="BI202" s="146">
        <f t="shared" ref="BI202:BI238" si="28">IF(N202="nulová",J202,0)</f>
        <v>0</v>
      </c>
      <c r="BJ202" s="16" t="s">
        <v>84</v>
      </c>
      <c r="BK202" s="146">
        <f t="shared" ref="BK202:BK238" si="29">ROUND(I202*H202,2)</f>
        <v>0</v>
      </c>
      <c r="BL202" s="16" t="s">
        <v>237</v>
      </c>
      <c r="BM202" s="145" t="s">
        <v>2339</v>
      </c>
    </row>
    <row r="203" spans="2:65" s="1" customFormat="1" ht="14.4" customHeight="1">
      <c r="B203" s="132"/>
      <c r="C203" s="162" t="s">
        <v>476</v>
      </c>
      <c r="D203" s="162" t="s">
        <v>261</v>
      </c>
      <c r="E203" s="163" t="s">
        <v>2340</v>
      </c>
      <c r="F203" s="164" t="s">
        <v>2341</v>
      </c>
      <c r="G203" s="165" t="s">
        <v>390</v>
      </c>
      <c r="H203" s="166">
        <v>3</v>
      </c>
      <c r="I203" s="167"/>
      <c r="J203" s="168">
        <f t="shared" si="20"/>
        <v>0</v>
      </c>
      <c r="K203" s="169"/>
      <c r="L203" s="170"/>
      <c r="M203" s="171" t="s">
        <v>1</v>
      </c>
      <c r="N203" s="172" t="s">
        <v>41</v>
      </c>
      <c r="P203" s="143">
        <f t="shared" si="21"/>
        <v>0</v>
      </c>
      <c r="Q203" s="143">
        <v>0</v>
      </c>
      <c r="R203" s="143">
        <f t="shared" si="22"/>
        <v>0</v>
      </c>
      <c r="S203" s="143">
        <v>0</v>
      </c>
      <c r="T203" s="144">
        <f t="shared" si="23"/>
        <v>0</v>
      </c>
      <c r="AR203" s="145" t="s">
        <v>324</v>
      </c>
      <c r="AT203" s="145" t="s">
        <v>261</v>
      </c>
      <c r="AU203" s="145" t="s">
        <v>86</v>
      </c>
      <c r="AY203" s="16" t="s">
        <v>159</v>
      </c>
      <c r="BE203" s="146">
        <f t="shared" si="24"/>
        <v>0</v>
      </c>
      <c r="BF203" s="146">
        <f t="shared" si="25"/>
        <v>0</v>
      </c>
      <c r="BG203" s="146">
        <f t="shared" si="26"/>
        <v>0</v>
      </c>
      <c r="BH203" s="146">
        <f t="shared" si="27"/>
        <v>0</v>
      </c>
      <c r="BI203" s="146">
        <f t="shared" si="28"/>
        <v>0</v>
      </c>
      <c r="BJ203" s="16" t="s">
        <v>84</v>
      </c>
      <c r="BK203" s="146">
        <f t="shared" si="29"/>
        <v>0</v>
      </c>
      <c r="BL203" s="16" t="s">
        <v>237</v>
      </c>
      <c r="BM203" s="145" t="s">
        <v>2342</v>
      </c>
    </row>
    <row r="204" spans="2:65" s="1" customFormat="1" ht="14.4" customHeight="1">
      <c r="B204" s="132"/>
      <c r="C204" s="133" t="s">
        <v>480</v>
      </c>
      <c r="D204" s="133" t="s">
        <v>161</v>
      </c>
      <c r="E204" s="134" t="s">
        <v>2343</v>
      </c>
      <c r="F204" s="135" t="s">
        <v>2344</v>
      </c>
      <c r="G204" s="136" t="s">
        <v>390</v>
      </c>
      <c r="H204" s="137">
        <v>3</v>
      </c>
      <c r="I204" s="138"/>
      <c r="J204" s="139">
        <f t="shared" si="20"/>
        <v>0</v>
      </c>
      <c r="K204" s="140"/>
      <c r="L204" s="31"/>
      <c r="M204" s="141" t="s">
        <v>1</v>
      </c>
      <c r="N204" s="142" t="s">
        <v>41</v>
      </c>
      <c r="P204" s="143">
        <f t="shared" si="21"/>
        <v>0</v>
      </c>
      <c r="Q204" s="143">
        <v>0</v>
      </c>
      <c r="R204" s="143">
        <f t="shared" si="22"/>
        <v>0</v>
      </c>
      <c r="S204" s="143">
        <v>0</v>
      </c>
      <c r="T204" s="144">
        <f t="shared" si="23"/>
        <v>0</v>
      </c>
      <c r="AR204" s="145" t="s">
        <v>237</v>
      </c>
      <c r="AT204" s="145" t="s">
        <v>161</v>
      </c>
      <c r="AU204" s="145" t="s">
        <v>86</v>
      </c>
      <c r="AY204" s="16" t="s">
        <v>159</v>
      </c>
      <c r="BE204" s="146">
        <f t="shared" si="24"/>
        <v>0</v>
      </c>
      <c r="BF204" s="146">
        <f t="shared" si="25"/>
        <v>0</v>
      </c>
      <c r="BG204" s="146">
        <f t="shared" si="26"/>
        <v>0</v>
      </c>
      <c r="BH204" s="146">
        <f t="shared" si="27"/>
        <v>0</v>
      </c>
      <c r="BI204" s="146">
        <f t="shared" si="28"/>
        <v>0</v>
      </c>
      <c r="BJ204" s="16" t="s">
        <v>84</v>
      </c>
      <c r="BK204" s="146">
        <f t="shared" si="29"/>
        <v>0</v>
      </c>
      <c r="BL204" s="16" t="s">
        <v>237</v>
      </c>
      <c r="BM204" s="145" t="s">
        <v>2345</v>
      </c>
    </row>
    <row r="205" spans="2:65" s="1" customFormat="1" ht="14.4" customHeight="1">
      <c r="B205" s="132"/>
      <c r="C205" s="162" t="s">
        <v>485</v>
      </c>
      <c r="D205" s="162" t="s">
        <v>261</v>
      </c>
      <c r="E205" s="163" t="s">
        <v>2346</v>
      </c>
      <c r="F205" s="164" t="s">
        <v>2347</v>
      </c>
      <c r="G205" s="165" t="s">
        <v>390</v>
      </c>
      <c r="H205" s="166">
        <v>3</v>
      </c>
      <c r="I205" s="167"/>
      <c r="J205" s="168">
        <f t="shared" si="20"/>
        <v>0</v>
      </c>
      <c r="K205" s="169"/>
      <c r="L205" s="170"/>
      <c r="M205" s="171" t="s">
        <v>1</v>
      </c>
      <c r="N205" s="172" t="s">
        <v>41</v>
      </c>
      <c r="P205" s="143">
        <f t="shared" si="21"/>
        <v>0</v>
      </c>
      <c r="Q205" s="143">
        <v>0</v>
      </c>
      <c r="R205" s="143">
        <f t="shared" si="22"/>
        <v>0</v>
      </c>
      <c r="S205" s="143">
        <v>0</v>
      </c>
      <c r="T205" s="144">
        <f t="shared" si="23"/>
        <v>0</v>
      </c>
      <c r="AR205" s="145" t="s">
        <v>324</v>
      </c>
      <c r="AT205" s="145" t="s">
        <v>261</v>
      </c>
      <c r="AU205" s="145" t="s">
        <v>86</v>
      </c>
      <c r="AY205" s="16" t="s">
        <v>159</v>
      </c>
      <c r="BE205" s="146">
        <f t="shared" si="24"/>
        <v>0</v>
      </c>
      <c r="BF205" s="146">
        <f t="shared" si="25"/>
        <v>0</v>
      </c>
      <c r="BG205" s="146">
        <f t="shared" si="26"/>
        <v>0</v>
      </c>
      <c r="BH205" s="146">
        <f t="shared" si="27"/>
        <v>0</v>
      </c>
      <c r="BI205" s="146">
        <f t="shared" si="28"/>
        <v>0</v>
      </c>
      <c r="BJ205" s="16" t="s">
        <v>84</v>
      </c>
      <c r="BK205" s="146">
        <f t="shared" si="29"/>
        <v>0</v>
      </c>
      <c r="BL205" s="16" t="s">
        <v>237</v>
      </c>
      <c r="BM205" s="145" t="s">
        <v>2348</v>
      </c>
    </row>
    <row r="206" spans="2:65" s="1" customFormat="1" ht="14.4" customHeight="1">
      <c r="B206" s="132"/>
      <c r="C206" s="133" t="s">
        <v>490</v>
      </c>
      <c r="D206" s="133" t="s">
        <v>161</v>
      </c>
      <c r="E206" s="134" t="s">
        <v>2349</v>
      </c>
      <c r="F206" s="135" t="s">
        <v>2350</v>
      </c>
      <c r="G206" s="136" t="s">
        <v>1648</v>
      </c>
      <c r="H206" s="137">
        <v>16</v>
      </c>
      <c r="I206" s="138"/>
      <c r="J206" s="139">
        <f t="shared" si="20"/>
        <v>0</v>
      </c>
      <c r="K206" s="140"/>
      <c r="L206" s="31"/>
      <c r="M206" s="141" t="s">
        <v>1</v>
      </c>
      <c r="N206" s="142" t="s">
        <v>41</v>
      </c>
      <c r="P206" s="143">
        <f t="shared" si="21"/>
        <v>0</v>
      </c>
      <c r="Q206" s="143">
        <v>0</v>
      </c>
      <c r="R206" s="143">
        <f t="shared" si="22"/>
        <v>0</v>
      </c>
      <c r="S206" s="143">
        <v>0</v>
      </c>
      <c r="T206" s="144">
        <f t="shared" si="23"/>
        <v>0</v>
      </c>
      <c r="AR206" s="145" t="s">
        <v>237</v>
      </c>
      <c r="AT206" s="145" t="s">
        <v>161</v>
      </c>
      <c r="AU206" s="145" t="s">
        <v>86</v>
      </c>
      <c r="AY206" s="16" t="s">
        <v>159</v>
      </c>
      <c r="BE206" s="146">
        <f t="shared" si="24"/>
        <v>0</v>
      </c>
      <c r="BF206" s="146">
        <f t="shared" si="25"/>
        <v>0</v>
      </c>
      <c r="BG206" s="146">
        <f t="shared" si="26"/>
        <v>0</v>
      </c>
      <c r="BH206" s="146">
        <f t="shared" si="27"/>
        <v>0</v>
      </c>
      <c r="BI206" s="146">
        <f t="shared" si="28"/>
        <v>0</v>
      </c>
      <c r="BJ206" s="16" t="s">
        <v>84</v>
      </c>
      <c r="BK206" s="146">
        <f t="shared" si="29"/>
        <v>0</v>
      </c>
      <c r="BL206" s="16" t="s">
        <v>237</v>
      </c>
      <c r="BM206" s="145" t="s">
        <v>2351</v>
      </c>
    </row>
    <row r="207" spans="2:65" s="1" customFormat="1" ht="14.4" customHeight="1">
      <c r="B207" s="132"/>
      <c r="C207" s="162" t="s">
        <v>495</v>
      </c>
      <c r="D207" s="162" t="s">
        <v>261</v>
      </c>
      <c r="E207" s="163" t="s">
        <v>2352</v>
      </c>
      <c r="F207" s="164" t="s">
        <v>2353</v>
      </c>
      <c r="G207" s="165" t="s">
        <v>390</v>
      </c>
      <c r="H207" s="166">
        <v>16</v>
      </c>
      <c r="I207" s="167"/>
      <c r="J207" s="168">
        <f t="shared" si="20"/>
        <v>0</v>
      </c>
      <c r="K207" s="169"/>
      <c r="L207" s="170"/>
      <c r="M207" s="171" t="s">
        <v>1</v>
      </c>
      <c r="N207" s="172" t="s">
        <v>41</v>
      </c>
      <c r="P207" s="143">
        <f t="shared" si="21"/>
        <v>0</v>
      </c>
      <c r="Q207" s="143">
        <v>0</v>
      </c>
      <c r="R207" s="143">
        <f t="shared" si="22"/>
        <v>0</v>
      </c>
      <c r="S207" s="143">
        <v>0</v>
      </c>
      <c r="T207" s="144">
        <f t="shared" si="23"/>
        <v>0</v>
      </c>
      <c r="AR207" s="145" t="s">
        <v>324</v>
      </c>
      <c r="AT207" s="145" t="s">
        <v>261</v>
      </c>
      <c r="AU207" s="145" t="s">
        <v>86</v>
      </c>
      <c r="AY207" s="16" t="s">
        <v>159</v>
      </c>
      <c r="BE207" s="146">
        <f t="shared" si="24"/>
        <v>0</v>
      </c>
      <c r="BF207" s="146">
        <f t="shared" si="25"/>
        <v>0</v>
      </c>
      <c r="BG207" s="146">
        <f t="shared" si="26"/>
        <v>0</v>
      </c>
      <c r="BH207" s="146">
        <f t="shared" si="27"/>
        <v>0</v>
      </c>
      <c r="BI207" s="146">
        <f t="shared" si="28"/>
        <v>0</v>
      </c>
      <c r="BJ207" s="16" t="s">
        <v>84</v>
      </c>
      <c r="BK207" s="146">
        <f t="shared" si="29"/>
        <v>0</v>
      </c>
      <c r="BL207" s="16" t="s">
        <v>237</v>
      </c>
      <c r="BM207" s="145" t="s">
        <v>2354</v>
      </c>
    </row>
    <row r="208" spans="2:65" s="1" customFormat="1" ht="22.2" customHeight="1">
      <c r="B208" s="132"/>
      <c r="C208" s="133" t="s">
        <v>500</v>
      </c>
      <c r="D208" s="133" t="s">
        <v>161</v>
      </c>
      <c r="E208" s="134" t="s">
        <v>2355</v>
      </c>
      <c r="F208" s="135" t="s">
        <v>2356</v>
      </c>
      <c r="G208" s="136" t="s">
        <v>390</v>
      </c>
      <c r="H208" s="137">
        <v>6</v>
      </c>
      <c r="I208" s="138"/>
      <c r="J208" s="139">
        <f t="shared" si="20"/>
        <v>0</v>
      </c>
      <c r="K208" s="140"/>
      <c r="L208" s="31"/>
      <c r="M208" s="141" t="s">
        <v>1</v>
      </c>
      <c r="N208" s="142" t="s">
        <v>41</v>
      </c>
      <c r="P208" s="143">
        <f t="shared" si="21"/>
        <v>0</v>
      </c>
      <c r="Q208" s="143">
        <v>0</v>
      </c>
      <c r="R208" s="143">
        <f t="shared" si="22"/>
        <v>0</v>
      </c>
      <c r="S208" s="143">
        <v>0</v>
      </c>
      <c r="T208" s="144">
        <f t="shared" si="23"/>
        <v>0</v>
      </c>
      <c r="AR208" s="145" t="s">
        <v>237</v>
      </c>
      <c r="AT208" s="145" t="s">
        <v>161</v>
      </c>
      <c r="AU208" s="145" t="s">
        <v>86</v>
      </c>
      <c r="AY208" s="16" t="s">
        <v>159</v>
      </c>
      <c r="BE208" s="146">
        <f t="shared" si="24"/>
        <v>0</v>
      </c>
      <c r="BF208" s="146">
        <f t="shared" si="25"/>
        <v>0</v>
      </c>
      <c r="BG208" s="146">
        <f t="shared" si="26"/>
        <v>0</v>
      </c>
      <c r="BH208" s="146">
        <f t="shared" si="27"/>
        <v>0</v>
      </c>
      <c r="BI208" s="146">
        <f t="shared" si="28"/>
        <v>0</v>
      </c>
      <c r="BJ208" s="16" t="s">
        <v>84</v>
      </c>
      <c r="BK208" s="146">
        <f t="shared" si="29"/>
        <v>0</v>
      </c>
      <c r="BL208" s="16" t="s">
        <v>237</v>
      </c>
      <c r="BM208" s="145" t="s">
        <v>2357</v>
      </c>
    </row>
    <row r="209" spans="2:65" s="1" customFormat="1" ht="22.2" customHeight="1">
      <c r="B209" s="132"/>
      <c r="C209" s="162" t="s">
        <v>504</v>
      </c>
      <c r="D209" s="162" t="s">
        <v>261</v>
      </c>
      <c r="E209" s="163" t="s">
        <v>2358</v>
      </c>
      <c r="F209" s="164" t="s">
        <v>2356</v>
      </c>
      <c r="G209" s="165" t="s">
        <v>390</v>
      </c>
      <c r="H209" s="166">
        <v>6</v>
      </c>
      <c r="I209" s="167"/>
      <c r="J209" s="168">
        <f t="shared" si="20"/>
        <v>0</v>
      </c>
      <c r="K209" s="169"/>
      <c r="L209" s="170"/>
      <c r="M209" s="171" t="s">
        <v>1</v>
      </c>
      <c r="N209" s="172" t="s">
        <v>41</v>
      </c>
      <c r="P209" s="143">
        <f t="shared" si="21"/>
        <v>0</v>
      </c>
      <c r="Q209" s="143">
        <v>0</v>
      </c>
      <c r="R209" s="143">
        <f t="shared" si="22"/>
        <v>0</v>
      </c>
      <c r="S209" s="143">
        <v>0</v>
      </c>
      <c r="T209" s="144">
        <f t="shared" si="23"/>
        <v>0</v>
      </c>
      <c r="AR209" s="145" t="s">
        <v>324</v>
      </c>
      <c r="AT209" s="145" t="s">
        <v>261</v>
      </c>
      <c r="AU209" s="145" t="s">
        <v>86</v>
      </c>
      <c r="AY209" s="16" t="s">
        <v>159</v>
      </c>
      <c r="BE209" s="146">
        <f t="shared" si="24"/>
        <v>0</v>
      </c>
      <c r="BF209" s="146">
        <f t="shared" si="25"/>
        <v>0</v>
      </c>
      <c r="BG209" s="146">
        <f t="shared" si="26"/>
        <v>0</v>
      </c>
      <c r="BH209" s="146">
        <f t="shared" si="27"/>
        <v>0</v>
      </c>
      <c r="BI209" s="146">
        <f t="shared" si="28"/>
        <v>0</v>
      </c>
      <c r="BJ209" s="16" t="s">
        <v>84</v>
      </c>
      <c r="BK209" s="146">
        <f t="shared" si="29"/>
        <v>0</v>
      </c>
      <c r="BL209" s="16" t="s">
        <v>237</v>
      </c>
      <c r="BM209" s="145" t="s">
        <v>2359</v>
      </c>
    </row>
    <row r="210" spans="2:65" s="1" customFormat="1" ht="22.2" customHeight="1">
      <c r="B210" s="132"/>
      <c r="C210" s="133" t="s">
        <v>508</v>
      </c>
      <c r="D210" s="133" t="s">
        <v>161</v>
      </c>
      <c r="E210" s="134" t="s">
        <v>2360</v>
      </c>
      <c r="F210" s="135" t="s">
        <v>2361</v>
      </c>
      <c r="G210" s="136" t="s">
        <v>390</v>
      </c>
      <c r="H210" s="137">
        <v>6</v>
      </c>
      <c r="I210" s="138"/>
      <c r="J210" s="139">
        <f t="shared" si="20"/>
        <v>0</v>
      </c>
      <c r="K210" s="140"/>
      <c r="L210" s="31"/>
      <c r="M210" s="141" t="s">
        <v>1</v>
      </c>
      <c r="N210" s="142" t="s">
        <v>41</v>
      </c>
      <c r="P210" s="143">
        <f t="shared" si="21"/>
        <v>0</v>
      </c>
      <c r="Q210" s="143">
        <v>0</v>
      </c>
      <c r="R210" s="143">
        <f t="shared" si="22"/>
        <v>0</v>
      </c>
      <c r="S210" s="143">
        <v>0</v>
      </c>
      <c r="T210" s="144">
        <f t="shared" si="23"/>
        <v>0</v>
      </c>
      <c r="AR210" s="145" t="s">
        <v>237</v>
      </c>
      <c r="AT210" s="145" t="s">
        <v>161</v>
      </c>
      <c r="AU210" s="145" t="s">
        <v>86</v>
      </c>
      <c r="AY210" s="16" t="s">
        <v>159</v>
      </c>
      <c r="BE210" s="146">
        <f t="shared" si="24"/>
        <v>0</v>
      </c>
      <c r="BF210" s="146">
        <f t="shared" si="25"/>
        <v>0</v>
      </c>
      <c r="BG210" s="146">
        <f t="shared" si="26"/>
        <v>0</v>
      </c>
      <c r="BH210" s="146">
        <f t="shared" si="27"/>
        <v>0</v>
      </c>
      <c r="BI210" s="146">
        <f t="shared" si="28"/>
        <v>0</v>
      </c>
      <c r="BJ210" s="16" t="s">
        <v>84</v>
      </c>
      <c r="BK210" s="146">
        <f t="shared" si="29"/>
        <v>0</v>
      </c>
      <c r="BL210" s="16" t="s">
        <v>237</v>
      </c>
      <c r="BM210" s="145" t="s">
        <v>2362</v>
      </c>
    </row>
    <row r="211" spans="2:65" s="1" customFormat="1" ht="22.2" customHeight="1">
      <c r="B211" s="132"/>
      <c r="C211" s="162" t="s">
        <v>514</v>
      </c>
      <c r="D211" s="162" t="s">
        <v>261</v>
      </c>
      <c r="E211" s="163" t="s">
        <v>2363</v>
      </c>
      <c r="F211" s="164" t="s">
        <v>2364</v>
      </c>
      <c r="G211" s="165" t="s">
        <v>390</v>
      </c>
      <c r="H211" s="166">
        <v>6</v>
      </c>
      <c r="I211" s="167"/>
      <c r="J211" s="168">
        <f t="shared" si="20"/>
        <v>0</v>
      </c>
      <c r="K211" s="169"/>
      <c r="L211" s="170"/>
      <c r="M211" s="171" t="s">
        <v>1</v>
      </c>
      <c r="N211" s="172" t="s">
        <v>41</v>
      </c>
      <c r="P211" s="143">
        <f t="shared" si="21"/>
        <v>0</v>
      </c>
      <c r="Q211" s="143">
        <v>0</v>
      </c>
      <c r="R211" s="143">
        <f t="shared" si="22"/>
        <v>0</v>
      </c>
      <c r="S211" s="143">
        <v>0</v>
      </c>
      <c r="T211" s="144">
        <f t="shared" si="23"/>
        <v>0</v>
      </c>
      <c r="AR211" s="145" t="s">
        <v>324</v>
      </c>
      <c r="AT211" s="145" t="s">
        <v>261</v>
      </c>
      <c r="AU211" s="145" t="s">
        <v>86</v>
      </c>
      <c r="AY211" s="16" t="s">
        <v>159</v>
      </c>
      <c r="BE211" s="146">
        <f t="shared" si="24"/>
        <v>0</v>
      </c>
      <c r="BF211" s="146">
        <f t="shared" si="25"/>
        <v>0</v>
      </c>
      <c r="BG211" s="146">
        <f t="shared" si="26"/>
        <v>0</v>
      </c>
      <c r="BH211" s="146">
        <f t="shared" si="27"/>
        <v>0</v>
      </c>
      <c r="BI211" s="146">
        <f t="shared" si="28"/>
        <v>0</v>
      </c>
      <c r="BJ211" s="16" t="s">
        <v>84</v>
      </c>
      <c r="BK211" s="146">
        <f t="shared" si="29"/>
        <v>0</v>
      </c>
      <c r="BL211" s="16" t="s">
        <v>237</v>
      </c>
      <c r="BM211" s="145" t="s">
        <v>2365</v>
      </c>
    </row>
    <row r="212" spans="2:65" s="1" customFormat="1" ht="14.4" customHeight="1">
      <c r="B212" s="132"/>
      <c r="C212" s="133" t="s">
        <v>522</v>
      </c>
      <c r="D212" s="133" t="s">
        <v>161</v>
      </c>
      <c r="E212" s="134" t="s">
        <v>2366</v>
      </c>
      <c r="F212" s="135" t="s">
        <v>2367</v>
      </c>
      <c r="G212" s="136" t="s">
        <v>390</v>
      </c>
      <c r="H212" s="137">
        <v>3</v>
      </c>
      <c r="I212" s="138"/>
      <c r="J212" s="139">
        <f t="shared" si="20"/>
        <v>0</v>
      </c>
      <c r="K212" s="140"/>
      <c r="L212" s="31"/>
      <c r="M212" s="141" t="s">
        <v>1</v>
      </c>
      <c r="N212" s="142" t="s">
        <v>41</v>
      </c>
      <c r="P212" s="143">
        <f t="shared" si="21"/>
        <v>0</v>
      </c>
      <c r="Q212" s="143">
        <v>0</v>
      </c>
      <c r="R212" s="143">
        <f t="shared" si="22"/>
        <v>0</v>
      </c>
      <c r="S212" s="143">
        <v>0</v>
      </c>
      <c r="T212" s="144">
        <f t="shared" si="23"/>
        <v>0</v>
      </c>
      <c r="AR212" s="145" t="s">
        <v>237</v>
      </c>
      <c r="AT212" s="145" t="s">
        <v>161</v>
      </c>
      <c r="AU212" s="145" t="s">
        <v>86</v>
      </c>
      <c r="AY212" s="16" t="s">
        <v>159</v>
      </c>
      <c r="BE212" s="146">
        <f t="shared" si="24"/>
        <v>0</v>
      </c>
      <c r="BF212" s="146">
        <f t="shared" si="25"/>
        <v>0</v>
      </c>
      <c r="BG212" s="146">
        <f t="shared" si="26"/>
        <v>0</v>
      </c>
      <c r="BH212" s="146">
        <f t="shared" si="27"/>
        <v>0</v>
      </c>
      <c r="BI212" s="146">
        <f t="shared" si="28"/>
        <v>0</v>
      </c>
      <c r="BJ212" s="16" t="s">
        <v>84</v>
      </c>
      <c r="BK212" s="146">
        <f t="shared" si="29"/>
        <v>0</v>
      </c>
      <c r="BL212" s="16" t="s">
        <v>237</v>
      </c>
      <c r="BM212" s="145" t="s">
        <v>2368</v>
      </c>
    </row>
    <row r="213" spans="2:65" s="1" customFormat="1" ht="14.4" customHeight="1">
      <c r="B213" s="132"/>
      <c r="C213" s="162" t="s">
        <v>527</v>
      </c>
      <c r="D213" s="162" t="s">
        <v>261</v>
      </c>
      <c r="E213" s="163" t="s">
        <v>2369</v>
      </c>
      <c r="F213" s="164" t="s">
        <v>2370</v>
      </c>
      <c r="G213" s="165" t="s">
        <v>390</v>
      </c>
      <c r="H213" s="166">
        <v>3</v>
      </c>
      <c r="I213" s="167"/>
      <c r="J213" s="168">
        <f t="shared" si="20"/>
        <v>0</v>
      </c>
      <c r="K213" s="169"/>
      <c r="L213" s="170"/>
      <c r="M213" s="171" t="s">
        <v>1</v>
      </c>
      <c r="N213" s="172" t="s">
        <v>41</v>
      </c>
      <c r="P213" s="143">
        <f t="shared" si="21"/>
        <v>0</v>
      </c>
      <c r="Q213" s="143">
        <v>0</v>
      </c>
      <c r="R213" s="143">
        <f t="shared" si="22"/>
        <v>0</v>
      </c>
      <c r="S213" s="143">
        <v>0</v>
      </c>
      <c r="T213" s="144">
        <f t="shared" si="23"/>
        <v>0</v>
      </c>
      <c r="AR213" s="145" t="s">
        <v>324</v>
      </c>
      <c r="AT213" s="145" t="s">
        <v>261</v>
      </c>
      <c r="AU213" s="145" t="s">
        <v>86</v>
      </c>
      <c r="AY213" s="16" t="s">
        <v>159</v>
      </c>
      <c r="BE213" s="146">
        <f t="shared" si="24"/>
        <v>0</v>
      </c>
      <c r="BF213" s="146">
        <f t="shared" si="25"/>
        <v>0</v>
      </c>
      <c r="BG213" s="146">
        <f t="shared" si="26"/>
        <v>0</v>
      </c>
      <c r="BH213" s="146">
        <f t="shared" si="27"/>
        <v>0</v>
      </c>
      <c r="BI213" s="146">
        <f t="shared" si="28"/>
        <v>0</v>
      </c>
      <c r="BJ213" s="16" t="s">
        <v>84</v>
      </c>
      <c r="BK213" s="146">
        <f t="shared" si="29"/>
        <v>0</v>
      </c>
      <c r="BL213" s="16" t="s">
        <v>237</v>
      </c>
      <c r="BM213" s="145" t="s">
        <v>2371</v>
      </c>
    </row>
    <row r="214" spans="2:65" s="1" customFormat="1" ht="14.4" customHeight="1">
      <c r="B214" s="132"/>
      <c r="C214" s="133" t="s">
        <v>531</v>
      </c>
      <c r="D214" s="133" t="s">
        <v>161</v>
      </c>
      <c r="E214" s="134" t="s">
        <v>2372</v>
      </c>
      <c r="F214" s="135" t="s">
        <v>2373</v>
      </c>
      <c r="G214" s="136" t="s">
        <v>390</v>
      </c>
      <c r="H214" s="137">
        <v>6</v>
      </c>
      <c r="I214" s="138"/>
      <c r="J214" s="139">
        <f t="shared" si="20"/>
        <v>0</v>
      </c>
      <c r="K214" s="140"/>
      <c r="L214" s="31"/>
      <c r="M214" s="141" t="s">
        <v>1</v>
      </c>
      <c r="N214" s="142" t="s">
        <v>41</v>
      </c>
      <c r="P214" s="143">
        <f t="shared" si="21"/>
        <v>0</v>
      </c>
      <c r="Q214" s="143">
        <v>0</v>
      </c>
      <c r="R214" s="143">
        <f t="shared" si="22"/>
        <v>0</v>
      </c>
      <c r="S214" s="143">
        <v>0</v>
      </c>
      <c r="T214" s="144">
        <f t="shared" si="23"/>
        <v>0</v>
      </c>
      <c r="AR214" s="145" t="s">
        <v>237</v>
      </c>
      <c r="AT214" s="145" t="s">
        <v>161</v>
      </c>
      <c r="AU214" s="145" t="s">
        <v>86</v>
      </c>
      <c r="AY214" s="16" t="s">
        <v>159</v>
      </c>
      <c r="BE214" s="146">
        <f t="shared" si="24"/>
        <v>0</v>
      </c>
      <c r="BF214" s="146">
        <f t="shared" si="25"/>
        <v>0</v>
      </c>
      <c r="BG214" s="146">
        <f t="shared" si="26"/>
        <v>0</v>
      </c>
      <c r="BH214" s="146">
        <f t="shared" si="27"/>
        <v>0</v>
      </c>
      <c r="BI214" s="146">
        <f t="shared" si="28"/>
        <v>0</v>
      </c>
      <c r="BJ214" s="16" t="s">
        <v>84</v>
      </c>
      <c r="BK214" s="146">
        <f t="shared" si="29"/>
        <v>0</v>
      </c>
      <c r="BL214" s="16" t="s">
        <v>237</v>
      </c>
      <c r="BM214" s="145" t="s">
        <v>2374</v>
      </c>
    </row>
    <row r="215" spans="2:65" s="1" customFormat="1" ht="14.4" customHeight="1">
      <c r="B215" s="132"/>
      <c r="C215" s="162" t="s">
        <v>535</v>
      </c>
      <c r="D215" s="162" t="s">
        <v>261</v>
      </c>
      <c r="E215" s="163" t="s">
        <v>2375</v>
      </c>
      <c r="F215" s="164" t="s">
        <v>2376</v>
      </c>
      <c r="G215" s="165" t="s">
        <v>390</v>
      </c>
      <c r="H215" s="166">
        <v>6</v>
      </c>
      <c r="I215" s="167"/>
      <c r="J215" s="168">
        <f t="shared" si="20"/>
        <v>0</v>
      </c>
      <c r="K215" s="169"/>
      <c r="L215" s="170"/>
      <c r="M215" s="171" t="s">
        <v>1</v>
      </c>
      <c r="N215" s="172" t="s">
        <v>41</v>
      </c>
      <c r="P215" s="143">
        <f t="shared" si="21"/>
        <v>0</v>
      </c>
      <c r="Q215" s="143">
        <v>0</v>
      </c>
      <c r="R215" s="143">
        <f t="shared" si="22"/>
        <v>0</v>
      </c>
      <c r="S215" s="143">
        <v>0</v>
      </c>
      <c r="T215" s="144">
        <f t="shared" si="23"/>
        <v>0</v>
      </c>
      <c r="AR215" s="145" t="s">
        <v>324</v>
      </c>
      <c r="AT215" s="145" t="s">
        <v>261</v>
      </c>
      <c r="AU215" s="145" t="s">
        <v>86</v>
      </c>
      <c r="AY215" s="16" t="s">
        <v>159</v>
      </c>
      <c r="BE215" s="146">
        <f t="shared" si="24"/>
        <v>0</v>
      </c>
      <c r="BF215" s="146">
        <f t="shared" si="25"/>
        <v>0</v>
      </c>
      <c r="BG215" s="146">
        <f t="shared" si="26"/>
        <v>0</v>
      </c>
      <c r="BH215" s="146">
        <f t="shared" si="27"/>
        <v>0</v>
      </c>
      <c r="BI215" s="146">
        <f t="shared" si="28"/>
        <v>0</v>
      </c>
      <c r="BJ215" s="16" t="s">
        <v>84</v>
      </c>
      <c r="BK215" s="146">
        <f t="shared" si="29"/>
        <v>0</v>
      </c>
      <c r="BL215" s="16" t="s">
        <v>237</v>
      </c>
      <c r="BM215" s="145" t="s">
        <v>2377</v>
      </c>
    </row>
    <row r="216" spans="2:65" s="1" customFormat="1" ht="22.2" customHeight="1">
      <c r="B216" s="132"/>
      <c r="C216" s="133" t="s">
        <v>543</v>
      </c>
      <c r="D216" s="133" t="s">
        <v>161</v>
      </c>
      <c r="E216" s="134" t="s">
        <v>2378</v>
      </c>
      <c r="F216" s="135" t="s">
        <v>2379</v>
      </c>
      <c r="G216" s="136" t="s">
        <v>390</v>
      </c>
      <c r="H216" s="137">
        <v>1</v>
      </c>
      <c r="I216" s="138"/>
      <c r="J216" s="139">
        <f t="shared" si="20"/>
        <v>0</v>
      </c>
      <c r="K216" s="140"/>
      <c r="L216" s="31"/>
      <c r="M216" s="141" t="s">
        <v>1</v>
      </c>
      <c r="N216" s="142" t="s">
        <v>41</v>
      </c>
      <c r="P216" s="143">
        <f t="shared" si="21"/>
        <v>0</v>
      </c>
      <c r="Q216" s="143">
        <v>0</v>
      </c>
      <c r="R216" s="143">
        <f t="shared" si="22"/>
        <v>0</v>
      </c>
      <c r="S216" s="143">
        <v>0</v>
      </c>
      <c r="T216" s="144">
        <f t="shared" si="23"/>
        <v>0</v>
      </c>
      <c r="AR216" s="145" t="s">
        <v>237</v>
      </c>
      <c r="AT216" s="145" t="s">
        <v>161</v>
      </c>
      <c r="AU216" s="145" t="s">
        <v>86</v>
      </c>
      <c r="AY216" s="16" t="s">
        <v>159</v>
      </c>
      <c r="BE216" s="146">
        <f t="shared" si="24"/>
        <v>0</v>
      </c>
      <c r="BF216" s="146">
        <f t="shared" si="25"/>
        <v>0</v>
      </c>
      <c r="BG216" s="146">
        <f t="shared" si="26"/>
        <v>0</v>
      </c>
      <c r="BH216" s="146">
        <f t="shared" si="27"/>
        <v>0</v>
      </c>
      <c r="BI216" s="146">
        <f t="shared" si="28"/>
        <v>0</v>
      </c>
      <c r="BJ216" s="16" t="s">
        <v>84</v>
      </c>
      <c r="BK216" s="146">
        <f t="shared" si="29"/>
        <v>0</v>
      </c>
      <c r="BL216" s="16" t="s">
        <v>237</v>
      </c>
      <c r="BM216" s="145" t="s">
        <v>2380</v>
      </c>
    </row>
    <row r="217" spans="2:65" s="1" customFormat="1" ht="14.4" customHeight="1">
      <c r="B217" s="132"/>
      <c r="C217" s="162" t="s">
        <v>548</v>
      </c>
      <c r="D217" s="162" t="s">
        <v>261</v>
      </c>
      <c r="E217" s="163" t="s">
        <v>2381</v>
      </c>
      <c r="F217" s="164" t="s">
        <v>2382</v>
      </c>
      <c r="G217" s="165" t="s">
        <v>390</v>
      </c>
      <c r="H217" s="166">
        <v>1</v>
      </c>
      <c r="I217" s="167"/>
      <c r="J217" s="168">
        <f t="shared" si="20"/>
        <v>0</v>
      </c>
      <c r="K217" s="169"/>
      <c r="L217" s="170"/>
      <c r="M217" s="171" t="s">
        <v>1</v>
      </c>
      <c r="N217" s="172" t="s">
        <v>41</v>
      </c>
      <c r="P217" s="143">
        <f t="shared" si="21"/>
        <v>0</v>
      </c>
      <c r="Q217" s="143">
        <v>0</v>
      </c>
      <c r="R217" s="143">
        <f t="shared" si="22"/>
        <v>0</v>
      </c>
      <c r="S217" s="143">
        <v>0</v>
      </c>
      <c r="T217" s="144">
        <f t="shared" si="23"/>
        <v>0</v>
      </c>
      <c r="AR217" s="145" t="s">
        <v>324</v>
      </c>
      <c r="AT217" s="145" t="s">
        <v>261</v>
      </c>
      <c r="AU217" s="145" t="s">
        <v>86</v>
      </c>
      <c r="AY217" s="16" t="s">
        <v>159</v>
      </c>
      <c r="BE217" s="146">
        <f t="shared" si="24"/>
        <v>0</v>
      </c>
      <c r="BF217" s="146">
        <f t="shared" si="25"/>
        <v>0</v>
      </c>
      <c r="BG217" s="146">
        <f t="shared" si="26"/>
        <v>0</v>
      </c>
      <c r="BH217" s="146">
        <f t="shared" si="27"/>
        <v>0</v>
      </c>
      <c r="BI217" s="146">
        <f t="shared" si="28"/>
        <v>0</v>
      </c>
      <c r="BJ217" s="16" t="s">
        <v>84</v>
      </c>
      <c r="BK217" s="146">
        <f t="shared" si="29"/>
        <v>0</v>
      </c>
      <c r="BL217" s="16" t="s">
        <v>237</v>
      </c>
      <c r="BM217" s="145" t="s">
        <v>2383</v>
      </c>
    </row>
    <row r="218" spans="2:65" s="1" customFormat="1" ht="14.4" customHeight="1">
      <c r="B218" s="132"/>
      <c r="C218" s="133" t="s">
        <v>556</v>
      </c>
      <c r="D218" s="133" t="s">
        <v>161</v>
      </c>
      <c r="E218" s="134" t="s">
        <v>2384</v>
      </c>
      <c r="F218" s="135" t="s">
        <v>2385</v>
      </c>
      <c r="G218" s="136" t="s">
        <v>390</v>
      </c>
      <c r="H218" s="137">
        <v>10</v>
      </c>
      <c r="I218" s="138"/>
      <c r="J218" s="139">
        <f t="shared" si="20"/>
        <v>0</v>
      </c>
      <c r="K218" s="140"/>
      <c r="L218" s="31"/>
      <c r="M218" s="141" t="s">
        <v>1</v>
      </c>
      <c r="N218" s="142" t="s">
        <v>41</v>
      </c>
      <c r="P218" s="143">
        <f t="shared" si="21"/>
        <v>0</v>
      </c>
      <c r="Q218" s="143">
        <v>0</v>
      </c>
      <c r="R218" s="143">
        <f t="shared" si="22"/>
        <v>0</v>
      </c>
      <c r="S218" s="143">
        <v>0</v>
      </c>
      <c r="T218" s="144">
        <f t="shared" si="23"/>
        <v>0</v>
      </c>
      <c r="AR218" s="145" t="s">
        <v>237</v>
      </c>
      <c r="AT218" s="145" t="s">
        <v>161</v>
      </c>
      <c r="AU218" s="145" t="s">
        <v>86</v>
      </c>
      <c r="AY218" s="16" t="s">
        <v>159</v>
      </c>
      <c r="BE218" s="146">
        <f t="shared" si="24"/>
        <v>0</v>
      </c>
      <c r="BF218" s="146">
        <f t="shared" si="25"/>
        <v>0</v>
      </c>
      <c r="BG218" s="146">
        <f t="shared" si="26"/>
        <v>0</v>
      </c>
      <c r="BH218" s="146">
        <f t="shared" si="27"/>
        <v>0</v>
      </c>
      <c r="BI218" s="146">
        <f t="shared" si="28"/>
        <v>0</v>
      </c>
      <c r="BJ218" s="16" t="s">
        <v>84</v>
      </c>
      <c r="BK218" s="146">
        <f t="shared" si="29"/>
        <v>0</v>
      </c>
      <c r="BL218" s="16" t="s">
        <v>237</v>
      </c>
      <c r="BM218" s="145" t="s">
        <v>2386</v>
      </c>
    </row>
    <row r="219" spans="2:65" s="1" customFormat="1" ht="14.4" customHeight="1">
      <c r="B219" s="132"/>
      <c r="C219" s="162" t="s">
        <v>565</v>
      </c>
      <c r="D219" s="162" t="s">
        <v>261</v>
      </c>
      <c r="E219" s="163" t="s">
        <v>2387</v>
      </c>
      <c r="F219" s="164" t="s">
        <v>2388</v>
      </c>
      <c r="G219" s="165" t="s">
        <v>390</v>
      </c>
      <c r="H219" s="166">
        <v>10</v>
      </c>
      <c r="I219" s="167"/>
      <c r="J219" s="168">
        <f t="shared" si="20"/>
        <v>0</v>
      </c>
      <c r="K219" s="169"/>
      <c r="L219" s="170"/>
      <c r="M219" s="171" t="s">
        <v>1</v>
      </c>
      <c r="N219" s="172" t="s">
        <v>41</v>
      </c>
      <c r="P219" s="143">
        <f t="shared" si="21"/>
        <v>0</v>
      </c>
      <c r="Q219" s="143">
        <v>0</v>
      </c>
      <c r="R219" s="143">
        <f t="shared" si="22"/>
        <v>0</v>
      </c>
      <c r="S219" s="143">
        <v>0</v>
      </c>
      <c r="T219" s="144">
        <f t="shared" si="23"/>
        <v>0</v>
      </c>
      <c r="AR219" s="145" t="s">
        <v>324</v>
      </c>
      <c r="AT219" s="145" t="s">
        <v>261</v>
      </c>
      <c r="AU219" s="145" t="s">
        <v>86</v>
      </c>
      <c r="AY219" s="16" t="s">
        <v>159</v>
      </c>
      <c r="BE219" s="146">
        <f t="shared" si="24"/>
        <v>0</v>
      </c>
      <c r="BF219" s="146">
        <f t="shared" si="25"/>
        <v>0</v>
      </c>
      <c r="BG219" s="146">
        <f t="shared" si="26"/>
        <v>0</v>
      </c>
      <c r="BH219" s="146">
        <f t="shared" si="27"/>
        <v>0</v>
      </c>
      <c r="BI219" s="146">
        <f t="shared" si="28"/>
        <v>0</v>
      </c>
      <c r="BJ219" s="16" t="s">
        <v>84</v>
      </c>
      <c r="BK219" s="146">
        <f t="shared" si="29"/>
        <v>0</v>
      </c>
      <c r="BL219" s="16" t="s">
        <v>237</v>
      </c>
      <c r="BM219" s="145" t="s">
        <v>2389</v>
      </c>
    </row>
    <row r="220" spans="2:65" s="1" customFormat="1" ht="34.799999999999997" customHeight="1">
      <c r="B220" s="132"/>
      <c r="C220" s="133" t="s">
        <v>569</v>
      </c>
      <c r="D220" s="133" t="s">
        <v>161</v>
      </c>
      <c r="E220" s="134" t="s">
        <v>2390</v>
      </c>
      <c r="F220" s="135" t="s">
        <v>2391</v>
      </c>
      <c r="G220" s="136" t="s">
        <v>390</v>
      </c>
      <c r="H220" s="137">
        <v>3</v>
      </c>
      <c r="I220" s="138"/>
      <c r="J220" s="139">
        <f t="shared" si="20"/>
        <v>0</v>
      </c>
      <c r="K220" s="140"/>
      <c r="L220" s="31"/>
      <c r="M220" s="141" t="s">
        <v>1</v>
      </c>
      <c r="N220" s="142" t="s">
        <v>41</v>
      </c>
      <c r="P220" s="143">
        <f t="shared" si="21"/>
        <v>0</v>
      </c>
      <c r="Q220" s="143">
        <v>0</v>
      </c>
      <c r="R220" s="143">
        <f t="shared" si="22"/>
        <v>0</v>
      </c>
      <c r="S220" s="143">
        <v>0</v>
      </c>
      <c r="T220" s="144">
        <f t="shared" si="23"/>
        <v>0</v>
      </c>
      <c r="AR220" s="145" t="s">
        <v>237</v>
      </c>
      <c r="AT220" s="145" t="s">
        <v>161</v>
      </c>
      <c r="AU220" s="145" t="s">
        <v>86</v>
      </c>
      <c r="AY220" s="16" t="s">
        <v>159</v>
      </c>
      <c r="BE220" s="146">
        <f t="shared" si="24"/>
        <v>0</v>
      </c>
      <c r="BF220" s="146">
        <f t="shared" si="25"/>
        <v>0</v>
      </c>
      <c r="BG220" s="146">
        <f t="shared" si="26"/>
        <v>0</v>
      </c>
      <c r="BH220" s="146">
        <f t="shared" si="27"/>
        <v>0</v>
      </c>
      <c r="BI220" s="146">
        <f t="shared" si="28"/>
        <v>0</v>
      </c>
      <c r="BJ220" s="16" t="s">
        <v>84</v>
      </c>
      <c r="BK220" s="146">
        <f t="shared" si="29"/>
        <v>0</v>
      </c>
      <c r="BL220" s="16" t="s">
        <v>237</v>
      </c>
      <c r="BM220" s="145" t="s">
        <v>2392</v>
      </c>
    </row>
    <row r="221" spans="2:65" s="1" customFormat="1" ht="34.799999999999997" customHeight="1">
      <c r="B221" s="132"/>
      <c r="C221" s="162" t="s">
        <v>573</v>
      </c>
      <c r="D221" s="162" t="s">
        <v>261</v>
      </c>
      <c r="E221" s="163" t="s">
        <v>2393</v>
      </c>
      <c r="F221" s="164" t="s">
        <v>2391</v>
      </c>
      <c r="G221" s="165" t="s">
        <v>390</v>
      </c>
      <c r="H221" s="166">
        <v>3</v>
      </c>
      <c r="I221" s="167"/>
      <c r="J221" s="168">
        <f t="shared" si="20"/>
        <v>0</v>
      </c>
      <c r="K221" s="169"/>
      <c r="L221" s="170"/>
      <c r="M221" s="171" t="s">
        <v>1</v>
      </c>
      <c r="N221" s="172" t="s">
        <v>41</v>
      </c>
      <c r="P221" s="143">
        <f t="shared" si="21"/>
        <v>0</v>
      </c>
      <c r="Q221" s="143">
        <v>0</v>
      </c>
      <c r="R221" s="143">
        <f t="shared" si="22"/>
        <v>0</v>
      </c>
      <c r="S221" s="143">
        <v>0</v>
      </c>
      <c r="T221" s="144">
        <f t="shared" si="23"/>
        <v>0</v>
      </c>
      <c r="AR221" s="145" t="s">
        <v>324</v>
      </c>
      <c r="AT221" s="145" t="s">
        <v>261</v>
      </c>
      <c r="AU221" s="145" t="s">
        <v>86</v>
      </c>
      <c r="AY221" s="16" t="s">
        <v>159</v>
      </c>
      <c r="BE221" s="146">
        <f t="shared" si="24"/>
        <v>0</v>
      </c>
      <c r="BF221" s="146">
        <f t="shared" si="25"/>
        <v>0</v>
      </c>
      <c r="BG221" s="146">
        <f t="shared" si="26"/>
        <v>0</v>
      </c>
      <c r="BH221" s="146">
        <f t="shared" si="27"/>
        <v>0</v>
      </c>
      <c r="BI221" s="146">
        <f t="shared" si="28"/>
        <v>0</v>
      </c>
      <c r="BJ221" s="16" t="s">
        <v>84</v>
      </c>
      <c r="BK221" s="146">
        <f t="shared" si="29"/>
        <v>0</v>
      </c>
      <c r="BL221" s="16" t="s">
        <v>237</v>
      </c>
      <c r="BM221" s="145" t="s">
        <v>2394</v>
      </c>
    </row>
    <row r="222" spans="2:65" s="1" customFormat="1" ht="34.799999999999997" customHeight="1">
      <c r="B222" s="132"/>
      <c r="C222" s="133" t="s">
        <v>578</v>
      </c>
      <c r="D222" s="133" t="s">
        <v>161</v>
      </c>
      <c r="E222" s="134" t="s">
        <v>2395</v>
      </c>
      <c r="F222" s="135" t="s">
        <v>2396</v>
      </c>
      <c r="G222" s="136" t="s">
        <v>390</v>
      </c>
      <c r="H222" s="137">
        <v>1</v>
      </c>
      <c r="I222" s="138"/>
      <c r="J222" s="139">
        <f t="shared" si="20"/>
        <v>0</v>
      </c>
      <c r="K222" s="140"/>
      <c r="L222" s="31"/>
      <c r="M222" s="141" t="s">
        <v>1</v>
      </c>
      <c r="N222" s="142" t="s">
        <v>41</v>
      </c>
      <c r="P222" s="143">
        <f t="shared" si="21"/>
        <v>0</v>
      </c>
      <c r="Q222" s="143">
        <v>0</v>
      </c>
      <c r="R222" s="143">
        <f t="shared" si="22"/>
        <v>0</v>
      </c>
      <c r="S222" s="143">
        <v>0</v>
      </c>
      <c r="T222" s="144">
        <f t="shared" si="23"/>
        <v>0</v>
      </c>
      <c r="AR222" s="145" t="s">
        <v>237</v>
      </c>
      <c r="AT222" s="145" t="s">
        <v>161</v>
      </c>
      <c r="AU222" s="145" t="s">
        <v>86</v>
      </c>
      <c r="AY222" s="16" t="s">
        <v>159</v>
      </c>
      <c r="BE222" s="146">
        <f t="shared" si="24"/>
        <v>0</v>
      </c>
      <c r="BF222" s="146">
        <f t="shared" si="25"/>
        <v>0</v>
      </c>
      <c r="BG222" s="146">
        <f t="shared" si="26"/>
        <v>0</v>
      </c>
      <c r="BH222" s="146">
        <f t="shared" si="27"/>
        <v>0</v>
      </c>
      <c r="BI222" s="146">
        <f t="shared" si="28"/>
        <v>0</v>
      </c>
      <c r="BJ222" s="16" t="s">
        <v>84</v>
      </c>
      <c r="BK222" s="146">
        <f t="shared" si="29"/>
        <v>0</v>
      </c>
      <c r="BL222" s="16" t="s">
        <v>237</v>
      </c>
      <c r="BM222" s="145" t="s">
        <v>2397</v>
      </c>
    </row>
    <row r="223" spans="2:65" s="1" customFormat="1" ht="34.799999999999997" customHeight="1">
      <c r="B223" s="132"/>
      <c r="C223" s="162" t="s">
        <v>586</v>
      </c>
      <c r="D223" s="162" t="s">
        <v>261</v>
      </c>
      <c r="E223" s="163" t="s">
        <v>2398</v>
      </c>
      <c r="F223" s="164" t="s">
        <v>2396</v>
      </c>
      <c r="G223" s="165" t="s">
        <v>390</v>
      </c>
      <c r="H223" s="166">
        <v>1</v>
      </c>
      <c r="I223" s="167"/>
      <c r="J223" s="168">
        <f t="shared" si="20"/>
        <v>0</v>
      </c>
      <c r="K223" s="169"/>
      <c r="L223" s="170"/>
      <c r="M223" s="171" t="s">
        <v>1</v>
      </c>
      <c r="N223" s="172" t="s">
        <v>41</v>
      </c>
      <c r="P223" s="143">
        <f t="shared" si="21"/>
        <v>0</v>
      </c>
      <c r="Q223" s="143">
        <v>0</v>
      </c>
      <c r="R223" s="143">
        <f t="shared" si="22"/>
        <v>0</v>
      </c>
      <c r="S223" s="143">
        <v>0</v>
      </c>
      <c r="T223" s="144">
        <f t="shared" si="23"/>
        <v>0</v>
      </c>
      <c r="AR223" s="145" t="s">
        <v>324</v>
      </c>
      <c r="AT223" s="145" t="s">
        <v>261</v>
      </c>
      <c r="AU223" s="145" t="s">
        <v>86</v>
      </c>
      <c r="AY223" s="16" t="s">
        <v>159</v>
      </c>
      <c r="BE223" s="146">
        <f t="shared" si="24"/>
        <v>0</v>
      </c>
      <c r="BF223" s="146">
        <f t="shared" si="25"/>
        <v>0</v>
      </c>
      <c r="BG223" s="146">
        <f t="shared" si="26"/>
        <v>0</v>
      </c>
      <c r="BH223" s="146">
        <f t="shared" si="27"/>
        <v>0</v>
      </c>
      <c r="BI223" s="146">
        <f t="shared" si="28"/>
        <v>0</v>
      </c>
      <c r="BJ223" s="16" t="s">
        <v>84</v>
      </c>
      <c r="BK223" s="146">
        <f t="shared" si="29"/>
        <v>0</v>
      </c>
      <c r="BL223" s="16" t="s">
        <v>237</v>
      </c>
      <c r="BM223" s="145" t="s">
        <v>2399</v>
      </c>
    </row>
    <row r="224" spans="2:65" s="1" customFormat="1" ht="14.4" customHeight="1">
      <c r="B224" s="132"/>
      <c r="C224" s="133" t="s">
        <v>592</v>
      </c>
      <c r="D224" s="133" t="s">
        <v>161</v>
      </c>
      <c r="E224" s="134" t="s">
        <v>2400</v>
      </c>
      <c r="F224" s="135" t="s">
        <v>2401</v>
      </c>
      <c r="G224" s="136" t="s">
        <v>390</v>
      </c>
      <c r="H224" s="137">
        <v>1</v>
      </c>
      <c r="I224" s="138"/>
      <c r="J224" s="139">
        <f t="shared" si="20"/>
        <v>0</v>
      </c>
      <c r="K224" s="140"/>
      <c r="L224" s="31"/>
      <c r="M224" s="141" t="s">
        <v>1</v>
      </c>
      <c r="N224" s="142" t="s">
        <v>41</v>
      </c>
      <c r="P224" s="143">
        <f t="shared" si="21"/>
        <v>0</v>
      </c>
      <c r="Q224" s="143">
        <v>0</v>
      </c>
      <c r="R224" s="143">
        <f t="shared" si="22"/>
        <v>0</v>
      </c>
      <c r="S224" s="143">
        <v>0</v>
      </c>
      <c r="T224" s="144">
        <f t="shared" si="23"/>
        <v>0</v>
      </c>
      <c r="AR224" s="145" t="s">
        <v>237</v>
      </c>
      <c r="AT224" s="145" t="s">
        <v>161</v>
      </c>
      <c r="AU224" s="145" t="s">
        <v>86</v>
      </c>
      <c r="AY224" s="16" t="s">
        <v>159</v>
      </c>
      <c r="BE224" s="146">
        <f t="shared" si="24"/>
        <v>0</v>
      </c>
      <c r="BF224" s="146">
        <f t="shared" si="25"/>
        <v>0</v>
      </c>
      <c r="BG224" s="146">
        <f t="shared" si="26"/>
        <v>0</v>
      </c>
      <c r="BH224" s="146">
        <f t="shared" si="27"/>
        <v>0</v>
      </c>
      <c r="BI224" s="146">
        <f t="shared" si="28"/>
        <v>0</v>
      </c>
      <c r="BJ224" s="16" t="s">
        <v>84</v>
      </c>
      <c r="BK224" s="146">
        <f t="shared" si="29"/>
        <v>0</v>
      </c>
      <c r="BL224" s="16" t="s">
        <v>237</v>
      </c>
      <c r="BM224" s="145" t="s">
        <v>2402</v>
      </c>
    </row>
    <row r="225" spans="2:65" s="1" customFormat="1" ht="22.2" customHeight="1">
      <c r="B225" s="132"/>
      <c r="C225" s="133" t="s">
        <v>599</v>
      </c>
      <c r="D225" s="133" t="s">
        <v>161</v>
      </c>
      <c r="E225" s="134" t="s">
        <v>2403</v>
      </c>
      <c r="F225" s="135" t="s">
        <v>2404</v>
      </c>
      <c r="G225" s="136" t="s">
        <v>390</v>
      </c>
      <c r="H225" s="137">
        <v>1</v>
      </c>
      <c r="I225" s="138"/>
      <c r="J225" s="139">
        <f t="shared" si="20"/>
        <v>0</v>
      </c>
      <c r="K225" s="140"/>
      <c r="L225" s="31"/>
      <c r="M225" s="141" t="s">
        <v>1</v>
      </c>
      <c r="N225" s="142" t="s">
        <v>41</v>
      </c>
      <c r="P225" s="143">
        <f t="shared" si="21"/>
        <v>0</v>
      </c>
      <c r="Q225" s="143">
        <v>0</v>
      </c>
      <c r="R225" s="143">
        <f t="shared" si="22"/>
        <v>0</v>
      </c>
      <c r="S225" s="143">
        <v>0</v>
      </c>
      <c r="T225" s="144">
        <f t="shared" si="23"/>
        <v>0</v>
      </c>
      <c r="AR225" s="145" t="s">
        <v>237</v>
      </c>
      <c r="AT225" s="145" t="s">
        <v>161</v>
      </c>
      <c r="AU225" s="145" t="s">
        <v>86</v>
      </c>
      <c r="AY225" s="16" t="s">
        <v>159</v>
      </c>
      <c r="BE225" s="146">
        <f t="shared" si="24"/>
        <v>0</v>
      </c>
      <c r="BF225" s="146">
        <f t="shared" si="25"/>
        <v>0</v>
      </c>
      <c r="BG225" s="146">
        <f t="shared" si="26"/>
        <v>0</v>
      </c>
      <c r="BH225" s="146">
        <f t="shared" si="27"/>
        <v>0</v>
      </c>
      <c r="BI225" s="146">
        <f t="shared" si="28"/>
        <v>0</v>
      </c>
      <c r="BJ225" s="16" t="s">
        <v>84</v>
      </c>
      <c r="BK225" s="146">
        <f t="shared" si="29"/>
        <v>0</v>
      </c>
      <c r="BL225" s="16" t="s">
        <v>237</v>
      </c>
      <c r="BM225" s="145" t="s">
        <v>2405</v>
      </c>
    </row>
    <row r="226" spans="2:65" s="1" customFormat="1" ht="22.2" customHeight="1">
      <c r="B226" s="132"/>
      <c r="C226" s="162" t="s">
        <v>603</v>
      </c>
      <c r="D226" s="162" t="s">
        <v>261</v>
      </c>
      <c r="E226" s="163" t="s">
        <v>2406</v>
      </c>
      <c r="F226" s="164" t="s">
        <v>2404</v>
      </c>
      <c r="G226" s="165" t="s">
        <v>390</v>
      </c>
      <c r="H226" s="166">
        <v>1</v>
      </c>
      <c r="I226" s="167"/>
      <c r="J226" s="168">
        <f t="shared" si="20"/>
        <v>0</v>
      </c>
      <c r="K226" s="169"/>
      <c r="L226" s="170"/>
      <c r="M226" s="171" t="s">
        <v>1</v>
      </c>
      <c r="N226" s="172" t="s">
        <v>41</v>
      </c>
      <c r="P226" s="143">
        <f t="shared" si="21"/>
        <v>0</v>
      </c>
      <c r="Q226" s="143">
        <v>0</v>
      </c>
      <c r="R226" s="143">
        <f t="shared" si="22"/>
        <v>0</v>
      </c>
      <c r="S226" s="143">
        <v>0</v>
      </c>
      <c r="T226" s="144">
        <f t="shared" si="23"/>
        <v>0</v>
      </c>
      <c r="AR226" s="145" t="s">
        <v>324</v>
      </c>
      <c r="AT226" s="145" t="s">
        <v>261</v>
      </c>
      <c r="AU226" s="145" t="s">
        <v>86</v>
      </c>
      <c r="AY226" s="16" t="s">
        <v>159</v>
      </c>
      <c r="BE226" s="146">
        <f t="shared" si="24"/>
        <v>0</v>
      </c>
      <c r="BF226" s="146">
        <f t="shared" si="25"/>
        <v>0</v>
      </c>
      <c r="BG226" s="146">
        <f t="shared" si="26"/>
        <v>0</v>
      </c>
      <c r="BH226" s="146">
        <f t="shared" si="27"/>
        <v>0</v>
      </c>
      <c r="BI226" s="146">
        <f t="shared" si="28"/>
        <v>0</v>
      </c>
      <c r="BJ226" s="16" t="s">
        <v>84</v>
      </c>
      <c r="BK226" s="146">
        <f t="shared" si="29"/>
        <v>0</v>
      </c>
      <c r="BL226" s="16" t="s">
        <v>237</v>
      </c>
      <c r="BM226" s="145" t="s">
        <v>2407</v>
      </c>
    </row>
    <row r="227" spans="2:65" s="1" customFormat="1" ht="14.4" customHeight="1">
      <c r="B227" s="132"/>
      <c r="C227" s="133" t="s">
        <v>609</v>
      </c>
      <c r="D227" s="133" t="s">
        <v>161</v>
      </c>
      <c r="E227" s="134" t="s">
        <v>2408</v>
      </c>
      <c r="F227" s="135" t="s">
        <v>2409</v>
      </c>
      <c r="G227" s="136" t="s">
        <v>390</v>
      </c>
      <c r="H227" s="137">
        <v>1</v>
      </c>
      <c r="I227" s="138"/>
      <c r="J227" s="139">
        <f t="shared" si="20"/>
        <v>0</v>
      </c>
      <c r="K227" s="140"/>
      <c r="L227" s="31"/>
      <c r="M227" s="141" t="s">
        <v>1</v>
      </c>
      <c r="N227" s="142" t="s">
        <v>41</v>
      </c>
      <c r="P227" s="143">
        <f t="shared" si="21"/>
        <v>0</v>
      </c>
      <c r="Q227" s="143">
        <v>0</v>
      </c>
      <c r="R227" s="143">
        <f t="shared" si="22"/>
        <v>0</v>
      </c>
      <c r="S227" s="143">
        <v>0</v>
      </c>
      <c r="T227" s="144">
        <f t="shared" si="23"/>
        <v>0</v>
      </c>
      <c r="AR227" s="145" t="s">
        <v>237</v>
      </c>
      <c r="AT227" s="145" t="s">
        <v>161</v>
      </c>
      <c r="AU227" s="145" t="s">
        <v>86</v>
      </c>
      <c r="AY227" s="16" t="s">
        <v>159</v>
      </c>
      <c r="BE227" s="146">
        <f t="shared" si="24"/>
        <v>0</v>
      </c>
      <c r="BF227" s="146">
        <f t="shared" si="25"/>
        <v>0</v>
      </c>
      <c r="BG227" s="146">
        <f t="shared" si="26"/>
        <v>0</v>
      </c>
      <c r="BH227" s="146">
        <f t="shared" si="27"/>
        <v>0</v>
      </c>
      <c r="BI227" s="146">
        <f t="shared" si="28"/>
        <v>0</v>
      </c>
      <c r="BJ227" s="16" t="s">
        <v>84</v>
      </c>
      <c r="BK227" s="146">
        <f t="shared" si="29"/>
        <v>0</v>
      </c>
      <c r="BL227" s="16" t="s">
        <v>237</v>
      </c>
      <c r="BM227" s="145" t="s">
        <v>2410</v>
      </c>
    </row>
    <row r="228" spans="2:65" s="1" customFormat="1" ht="14.4" customHeight="1">
      <c r="B228" s="132"/>
      <c r="C228" s="162" t="s">
        <v>613</v>
      </c>
      <c r="D228" s="162" t="s">
        <v>261</v>
      </c>
      <c r="E228" s="163" t="s">
        <v>2411</v>
      </c>
      <c r="F228" s="164" t="s">
        <v>2409</v>
      </c>
      <c r="G228" s="165" t="s">
        <v>390</v>
      </c>
      <c r="H228" s="166">
        <v>1</v>
      </c>
      <c r="I228" s="167"/>
      <c r="J228" s="168">
        <f t="shared" si="20"/>
        <v>0</v>
      </c>
      <c r="K228" s="169"/>
      <c r="L228" s="170"/>
      <c r="M228" s="171" t="s">
        <v>1</v>
      </c>
      <c r="N228" s="172" t="s">
        <v>41</v>
      </c>
      <c r="P228" s="143">
        <f t="shared" si="21"/>
        <v>0</v>
      </c>
      <c r="Q228" s="143">
        <v>0</v>
      </c>
      <c r="R228" s="143">
        <f t="shared" si="22"/>
        <v>0</v>
      </c>
      <c r="S228" s="143">
        <v>0</v>
      </c>
      <c r="T228" s="144">
        <f t="shared" si="23"/>
        <v>0</v>
      </c>
      <c r="AR228" s="145" t="s">
        <v>324</v>
      </c>
      <c r="AT228" s="145" t="s">
        <v>261</v>
      </c>
      <c r="AU228" s="145" t="s">
        <v>86</v>
      </c>
      <c r="AY228" s="16" t="s">
        <v>159</v>
      </c>
      <c r="BE228" s="146">
        <f t="shared" si="24"/>
        <v>0</v>
      </c>
      <c r="BF228" s="146">
        <f t="shared" si="25"/>
        <v>0</v>
      </c>
      <c r="BG228" s="146">
        <f t="shared" si="26"/>
        <v>0</v>
      </c>
      <c r="BH228" s="146">
        <f t="shared" si="27"/>
        <v>0</v>
      </c>
      <c r="BI228" s="146">
        <f t="shared" si="28"/>
        <v>0</v>
      </c>
      <c r="BJ228" s="16" t="s">
        <v>84</v>
      </c>
      <c r="BK228" s="146">
        <f t="shared" si="29"/>
        <v>0</v>
      </c>
      <c r="BL228" s="16" t="s">
        <v>237</v>
      </c>
      <c r="BM228" s="145" t="s">
        <v>2412</v>
      </c>
    </row>
    <row r="229" spans="2:65" s="1" customFormat="1" ht="34.799999999999997" customHeight="1">
      <c r="B229" s="132"/>
      <c r="C229" s="133" t="s">
        <v>618</v>
      </c>
      <c r="D229" s="133" t="s">
        <v>161</v>
      </c>
      <c r="E229" s="134" t="s">
        <v>2413</v>
      </c>
      <c r="F229" s="135" t="s">
        <v>2414</v>
      </c>
      <c r="G229" s="136" t="s">
        <v>390</v>
      </c>
      <c r="H229" s="137">
        <v>2</v>
      </c>
      <c r="I229" s="138"/>
      <c r="J229" s="139">
        <f t="shared" si="20"/>
        <v>0</v>
      </c>
      <c r="K229" s="140"/>
      <c r="L229" s="31"/>
      <c r="M229" s="141" t="s">
        <v>1</v>
      </c>
      <c r="N229" s="142" t="s">
        <v>41</v>
      </c>
      <c r="P229" s="143">
        <f t="shared" si="21"/>
        <v>0</v>
      </c>
      <c r="Q229" s="143">
        <v>0</v>
      </c>
      <c r="R229" s="143">
        <f t="shared" si="22"/>
        <v>0</v>
      </c>
      <c r="S229" s="143">
        <v>0</v>
      </c>
      <c r="T229" s="144">
        <f t="shared" si="23"/>
        <v>0</v>
      </c>
      <c r="AR229" s="145" t="s">
        <v>237</v>
      </c>
      <c r="AT229" s="145" t="s">
        <v>161</v>
      </c>
      <c r="AU229" s="145" t="s">
        <v>86</v>
      </c>
      <c r="AY229" s="16" t="s">
        <v>159</v>
      </c>
      <c r="BE229" s="146">
        <f t="shared" si="24"/>
        <v>0</v>
      </c>
      <c r="BF229" s="146">
        <f t="shared" si="25"/>
        <v>0</v>
      </c>
      <c r="BG229" s="146">
        <f t="shared" si="26"/>
        <v>0</v>
      </c>
      <c r="BH229" s="146">
        <f t="shared" si="27"/>
        <v>0</v>
      </c>
      <c r="BI229" s="146">
        <f t="shared" si="28"/>
        <v>0</v>
      </c>
      <c r="BJ229" s="16" t="s">
        <v>84</v>
      </c>
      <c r="BK229" s="146">
        <f t="shared" si="29"/>
        <v>0</v>
      </c>
      <c r="BL229" s="16" t="s">
        <v>237</v>
      </c>
      <c r="BM229" s="145" t="s">
        <v>2415</v>
      </c>
    </row>
    <row r="230" spans="2:65" s="1" customFormat="1" ht="34.799999999999997" customHeight="1">
      <c r="B230" s="132"/>
      <c r="C230" s="162" t="s">
        <v>623</v>
      </c>
      <c r="D230" s="162" t="s">
        <v>261</v>
      </c>
      <c r="E230" s="163" t="s">
        <v>2416</v>
      </c>
      <c r="F230" s="164" t="s">
        <v>2414</v>
      </c>
      <c r="G230" s="165" t="s">
        <v>390</v>
      </c>
      <c r="H230" s="166">
        <v>2</v>
      </c>
      <c r="I230" s="167"/>
      <c r="J230" s="168">
        <f t="shared" si="20"/>
        <v>0</v>
      </c>
      <c r="K230" s="169"/>
      <c r="L230" s="170"/>
      <c r="M230" s="171" t="s">
        <v>1</v>
      </c>
      <c r="N230" s="172" t="s">
        <v>41</v>
      </c>
      <c r="P230" s="143">
        <f t="shared" si="21"/>
        <v>0</v>
      </c>
      <c r="Q230" s="143">
        <v>0</v>
      </c>
      <c r="R230" s="143">
        <f t="shared" si="22"/>
        <v>0</v>
      </c>
      <c r="S230" s="143">
        <v>0</v>
      </c>
      <c r="T230" s="144">
        <f t="shared" si="23"/>
        <v>0</v>
      </c>
      <c r="AR230" s="145" t="s">
        <v>324</v>
      </c>
      <c r="AT230" s="145" t="s">
        <v>261</v>
      </c>
      <c r="AU230" s="145" t="s">
        <v>86</v>
      </c>
      <c r="AY230" s="16" t="s">
        <v>159</v>
      </c>
      <c r="BE230" s="146">
        <f t="shared" si="24"/>
        <v>0</v>
      </c>
      <c r="BF230" s="146">
        <f t="shared" si="25"/>
        <v>0</v>
      </c>
      <c r="BG230" s="146">
        <f t="shared" si="26"/>
        <v>0</v>
      </c>
      <c r="BH230" s="146">
        <f t="shared" si="27"/>
        <v>0</v>
      </c>
      <c r="BI230" s="146">
        <f t="shared" si="28"/>
        <v>0</v>
      </c>
      <c r="BJ230" s="16" t="s">
        <v>84</v>
      </c>
      <c r="BK230" s="146">
        <f t="shared" si="29"/>
        <v>0</v>
      </c>
      <c r="BL230" s="16" t="s">
        <v>237</v>
      </c>
      <c r="BM230" s="145" t="s">
        <v>2417</v>
      </c>
    </row>
    <row r="231" spans="2:65" s="1" customFormat="1" ht="14.4" customHeight="1">
      <c r="B231" s="132"/>
      <c r="C231" s="133" t="s">
        <v>628</v>
      </c>
      <c r="D231" s="133" t="s">
        <v>161</v>
      </c>
      <c r="E231" s="134" t="s">
        <v>2418</v>
      </c>
      <c r="F231" s="135" t="s">
        <v>2419</v>
      </c>
      <c r="G231" s="136" t="s">
        <v>390</v>
      </c>
      <c r="H231" s="137">
        <v>1</v>
      </c>
      <c r="I231" s="138"/>
      <c r="J231" s="139">
        <f t="shared" si="20"/>
        <v>0</v>
      </c>
      <c r="K231" s="140"/>
      <c r="L231" s="31"/>
      <c r="M231" s="141" t="s">
        <v>1</v>
      </c>
      <c r="N231" s="142" t="s">
        <v>41</v>
      </c>
      <c r="P231" s="143">
        <f t="shared" si="21"/>
        <v>0</v>
      </c>
      <c r="Q231" s="143">
        <v>0</v>
      </c>
      <c r="R231" s="143">
        <f t="shared" si="22"/>
        <v>0</v>
      </c>
      <c r="S231" s="143">
        <v>0</v>
      </c>
      <c r="T231" s="144">
        <f t="shared" si="23"/>
        <v>0</v>
      </c>
      <c r="AR231" s="145" t="s">
        <v>237</v>
      </c>
      <c r="AT231" s="145" t="s">
        <v>161</v>
      </c>
      <c r="AU231" s="145" t="s">
        <v>86</v>
      </c>
      <c r="AY231" s="16" t="s">
        <v>159</v>
      </c>
      <c r="BE231" s="146">
        <f t="shared" si="24"/>
        <v>0</v>
      </c>
      <c r="BF231" s="146">
        <f t="shared" si="25"/>
        <v>0</v>
      </c>
      <c r="BG231" s="146">
        <f t="shared" si="26"/>
        <v>0</v>
      </c>
      <c r="BH231" s="146">
        <f t="shared" si="27"/>
        <v>0</v>
      </c>
      <c r="BI231" s="146">
        <f t="shared" si="28"/>
        <v>0</v>
      </c>
      <c r="BJ231" s="16" t="s">
        <v>84</v>
      </c>
      <c r="BK231" s="146">
        <f t="shared" si="29"/>
        <v>0</v>
      </c>
      <c r="BL231" s="16" t="s">
        <v>237</v>
      </c>
      <c r="BM231" s="145" t="s">
        <v>2420</v>
      </c>
    </row>
    <row r="232" spans="2:65" s="1" customFormat="1" ht="14.4" customHeight="1">
      <c r="B232" s="132"/>
      <c r="C232" s="162" t="s">
        <v>633</v>
      </c>
      <c r="D232" s="162" t="s">
        <v>261</v>
      </c>
      <c r="E232" s="163" t="s">
        <v>2421</v>
      </c>
      <c r="F232" s="164" t="s">
        <v>2419</v>
      </c>
      <c r="G232" s="165" t="s">
        <v>390</v>
      </c>
      <c r="H232" s="166">
        <v>1</v>
      </c>
      <c r="I232" s="167"/>
      <c r="J232" s="168">
        <f t="shared" si="20"/>
        <v>0</v>
      </c>
      <c r="K232" s="169"/>
      <c r="L232" s="170"/>
      <c r="M232" s="171" t="s">
        <v>1</v>
      </c>
      <c r="N232" s="172" t="s">
        <v>41</v>
      </c>
      <c r="P232" s="143">
        <f t="shared" si="21"/>
        <v>0</v>
      </c>
      <c r="Q232" s="143">
        <v>0</v>
      </c>
      <c r="R232" s="143">
        <f t="shared" si="22"/>
        <v>0</v>
      </c>
      <c r="S232" s="143">
        <v>0</v>
      </c>
      <c r="T232" s="144">
        <f t="shared" si="23"/>
        <v>0</v>
      </c>
      <c r="AR232" s="145" t="s">
        <v>324</v>
      </c>
      <c r="AT232" s="145" t="s">
        <v>261</v>
      </c>
      <c r="AU232" s="145" t="s">
        <v>86</v>
      </c>
      <c r="AY232" s="16" t="s">
        <v>159</v>
      </c>
      <c r="BE232" s="146">
        <f t="shared" si="24"/>
        <v>0</v>
      </c>
      <c r="BF232" s="146">
        <f t="shared" si="25"/>
        <v>0</v>
      </c>
      <c r="BG232" s="146">
        <f t="shared" si="26"/>
        <v>0</v>
      </c>
      <c r="BH232" s="146">
        <f t="shared" si="27"/>
        <v>0</v>
      </c>
      <c r="BI232" s="146">
        <f t="shared" si="28"/>
        <v>0</v>
      </c>
      <c r="BJ232" s="16" t="s">
        <v>84</v>
      </c>
      <c r="BK232" s="146">
        <f t="shared" si="29"/>
        <v>0</v>
      </c>
      <c r="BL232" s="16" t="s">
        <v>237</v>
      </c>
      <c r="BM232" s="145" t="s">
        <v>2422</v>
      </c>
    </row>
    <row r="233" spans="2:65" s="1" customFormat="1" ht="22.2" customHeight="1">
      <c r="B233" s="132"/>
      <c r="C233" s="133" t="s">
        <v>638</v>
      </c>
      <c r="D233" s="133" t="s">
        <v>161</v>
      </c>
      <c r="E233" s="134" t="s">
        <v>2423</v>
      </c>
      <c r="F233" s="135" t="s">
        <v>2424</v>
      </c>
      <c r="G233" s="136" t="s">
        <v>390</v>
      </c>
      <c r="H233" s="137">
        <v>1</v>
      </c>
      <c r="I233" s="138"/>
      <c r="J233" s="139">
        <f t="shared" si="20"/>
        <v>0</v>
      </c>
      <c r="K233" s="140"/>
      <c r="L233" s="31"/>
      <c r="M233" s="141" t="s">
        <v>1</v>
      </c>
      <c r="N233" s="142" t="s">
        <v>41</v>
      </c>
      <c r="P233" s="143">
        <f t="shared" si="21"/>
        <v>0</v>
      </c>
      <c r="Q233" s="143">
        <v>0</v>
      </c>
      <c r="R233" s="143">
        <f t="shared" si="22"/>
        <v>0</v>
      </c>
      <c r="S233" s="143">
        <v>0</v>
      </c>
      <c r="T233" s="144">
        <f t="shared" si="23"/>
        <v>0</v>
      </c>
      <c r="AR233" s="145" t="s">
        <v>237</v>
      </c>
      <c r="AT233" s="145" t="s">
        <v>161</v>
      </c>
      <c r="AU233" s="145" t="s">
        <v>86</v>
      </c>
      <c r="AY233" s="16" t="s">
        <v>159</v>
      </c>
      <c r="BE233" s="146">
        <f t="shared" si="24"/>
        <v>0</v>
      </c>
      <c r="BF233" s="146">
        <f t="shared" si="25"/>
        <v>0</v>
      </c>
      <c r="BG233" s="146">
        <f t="shared" si="26"/>
        <v>0</v>
      </c>
      <c r="BH233" s="146">
        <f t="shared" si="27"/>
        <v>0</v>
      </c>
      <c r="BI233" s="146">
        <f t="shared" si="28"/>
        <v>0</v>
      </c>
      <c r="BJ233" s="16" t="s">
        <v>84</v>
      </c>
      <c r="BK233" s="146">
        <f t="shared" si="29"/>
        <v>0</v>
      </c>
      <c r="BL233" s="16" t="s">
        <v>237</v>
      </c>
      <c r="BM233" s="145" t="s">
        <v>2425</v>
      </c>
    </row>
    <row r="234" spans="2:65" s="1" customFormat="1" ht="22.2" customHeight="1">
      <c r="B234" s="132"/>
      <c r="C234" s="162" t="s">
        <v>643</v>
      </c>
      <c r="D234" s="162" t="s">
        <v>261</v>
      </c>
      <c r="E234" s="163" t="s">
        <v>2426</v>
      </c>
      <c r="F234" s="164" t="s">
        <v>2424</v>
      </c>
      <c r="G234" s="165" t="s">
        <v>390</v>
      </c>
      <c r="H234" s="166">
        <v>1</v>
      </c>
      <c r="I234" s="167"/>
      <c r="J234" s="168">
        <f t="shared" si="20"/>
        <v>0</v>
      </c>
      <c r="K234" s="169"/>
      <c r="L234" s="170"/>
      <c r="M234" s="171" t="s">
        <v>1</v>
      </c>
      <c r="N234" s="172" t="s">
        <v>41</v>
      </c>
      <c r="P234" s="143">
        <f t="shared" si="21"/>
        <v>0</v>
      </c>
      <c r="Q234" s="143">
        <v>0</v>
      </c>
      <c r="R234" s="143">
        <f t="shared" si="22"/>
        <v>0</v>
      </c>
      <c r="S234" s="143">
        <v>0</v>
      </c>
      <c r="T234" s="144">
        <f t="shared" si="23"/>
        <v>0</v>
      </c>
      <c r="AR234" s="145" t="s">
        <v>324</v>
      </c>
      <c r="AT234" s="145" t="s">
        <v>261</v>
      </c>
      <c r="AU234" s="145" t="s">
        <v>86</v>
      </c>
      <c r="AY234" s="16" t="s">
        <v>159</v>
      </c>
      <c r="BE234" s="146">
        <f t="shared" si="24"/>
        <v>0</v>
      </c>
      <c r="BF234" s="146">
        <f t="shared" si="25"/>
        <v>0</v>
      </c>
      <c r="BG234" s="146">
        <f t="shared" si="26"/>
        <v>0</v>
      </c>
      <c r="BH234" s="146">
        <f t="shared" si="27"/>
        <v>0</v>
      </c>
      <c r="BI234" s="146">
        <f t="shared" si="28"/>
        <v>0</v>
      </c>
      <c r="BJ234" s="16" t="s">
        <v>84</v>
      </c>
      <c r="BK234" s="146">
        <f t="shared" si="29"/>
        <v>0</v>
      </c>
      <c r="BL234" s="16" t="s">
        <v>237</v>
      </c>
      <c r="BM234" s="145" t="s">
        <v>2427</v>
      </c>
    </row>
    <row r="235" spans="2:65" s="1" customFormat="1" ht="14.4" customHeight="1">
      <c r="B235" s="132"/>
      <c r="C235" s="133" t="s">
        <v>649</v>
      </c>
      <c r="D235" s="133" t="s">
        <v>161</v>
      </c>
      <c r="E235" s="134" t="s">
        <v>2428</v>
      </c>
      <c r="F235" s="135" t="s">
        <v>2429</v>
      </c>
      <c r="G235" s="136" t="s">
        <v>390</v>
      </c>
      <c r="H235" s="137">
        <v>6</v>
      </c>
      <c r="I235" s="138"/>
      <c r="J235" s="139">
        <f t="shared" si="20"/>
        <v>0</v>
      </c>
      <c r="K235" s="140"/>
      <c r="L235" s="31"/>
      <c r="M235" s="141" t="s">
        <v>1</v>
      </c>
      <c r="N235" s="142" t="s">
        <v>41</v>
      </c>
      <c r="P235" s="143">
        <f t="shared" si="21"/>
        <v>0</v>
      </c>
      <c r="Q235" s="143">
        <v>0</v>
      </c>
      <c r="R235" s="143">
        <f t="shared" si="22"/>
        <v>0</v>
      </c>
      <c r="S235" s="143">
        <v>0</v>
      </c>
      <c r="T235" s="144">
        <f t="shared" si="23"/>
        <v>0</v>
      </c>
      <c r="AR235" s="145" t="s">
        <v>237</v>
      </c>
      <c r="AT235" s="145" t="s">
        <v>161</v>
      </c>
      <c r="AU235" s="145" t="s">
        <v>86</v>
      </c>
      <c r="AY235" s="16" t="s">
        <v>159</v>
      </c>
      <c r="BE235" s="146">
        <f t="shared" si="24"/>
        <v>0</v>
      </c>
      <c r="BF235" s="146">
        <f t="shared" si="25"/>
        <v>0</v>
      </c>
      <c r="BG235" s="146">
        <f t="shared" si="26"/>
        <v>0</v>
      </c>
      <c r="BH235" s="146">
        <f t="shared" si="27"/>
        <v>0</v>
      </c>
      <c r="BI235" s="146">
        <f t="shared" si="28"/>
        <v>0</v>
      </c>
      <c r="BJ235" s="16" t="s">
        <v>84</v>
      </c>
      <c r="BK235" s="146">
        <f t="shared" si="29"/>
        <v>0</v>
      </c>
      <c r="BL235" s="16" t="s">
        <v>237</v>
      </c>
      <c r="BM235" s="145" t="s">
        <v>2430</v>
      </c>
    </row>
    <row r="236" spans="2:65" s="1" customFormat="1" ht="14.4" customHeight="1">
      <c r="B236" s="132"/>
      <c r="C236" s="162" t="s">
        <v>655</v>
      </c>
      <c r="D236" s="162" t="s">
        <v>261</v>
      </c>
      <c r="E236" s="163" t="s">
        <v>2431</v>
      </c>
      <c r="F236" s="164" t="s">
        <v>2429</v>
      </c>
      <c r="G236" s="165" t="s">
        <v>390</v>
      </c>
      <c r="H236" s="166">
        <v>6</v>
      </c>
      <c r="I236" s="167"/>
      <c r="J236" s="168">
        <f t="shared" si="20"/>
        <v>0</v>
      </c>
      <c r="K236" s="169"/>
      <c r="L236" s="170"/>
      <c r="M236" s="171" t="s">
        <v>1</v>
      </c>
      <c r="N236" s="172" t="s">
        <v>41</v>
      </c>
      <c r="P236" s="143">
        <f t="shared" si="21"/>
        <v>0</v>
      </c>
      <c r="Q236" s="143">
        <v>0</v>
      </c>
      <c r="R236" s="143">
        <f t="shared" si="22"/>
        <v>0</v>
      </c>
      <c r="S236" s="143">
        <v>0</v>
      </c>
      <c r="T236" s="144">
        <f t="shared" si="23"/>
        <v>0</v>
      </c>
      <c r="AR236" s="145" t="s">
        <v>324</v>
      </c>
      <c r="AT236" s="145" t="s">
        <v>261</v>
      </c>
      <c r="AU236" s="145" t="s">
        <v>86</v>
      </c>
      <c r="AY236" s="16" t="s">
        <v>159</v>
      </c>
      <c r="BE236" s="146">
        <f t="shared" si="24"/>
        <v>0</v>
      </c>
      <c r="BF236" s="146">
        <f t="shared" si="25"/>
        <v>0</v>
      </c>
      <c r="BG236" s="146">
        <f t="shared" si="26"/>
        <v>0</v>
      </c>
      <c r="BH236" s="146">
        <f t="shared" si="27"/>
        <v>0</v>
      </c>
      <c r="BI236" s="146">
        <f t="shared" si="28"/>
        <v>0</v>
      </c>
      <c r="BJ236" s="16" t="s">
        <v>84</v>
      </c>
      <c r="BK236" s="146">
        <f t="shared" si="29"/>
        <v>0</v>
      </c>
      <c r="BL236" s="16" t="s">
        <v>237</v>
      </c>
      <c r="BM236" s="145" t="s">
        <v>2432</v>
      </c>
    </row>
    <row r="237" spans="2:65" s="1" customFormat="1" ht="14.4" customHeight="1">
      <c r="B237" s="132"/>
      <c r="C237" s="133" t="s">
        <v>661</v>
      </c>
      <c r="D237" s="133" t="s">
        <v>161</v>
      </c>
      <c r="E237" s="134" t="s">
        <v>2433</v>
      </c>
      <c r="F237" s="135" t="s">
        <v>2434</v>
      </c>
      <c r="G237" s="136" t="s">
        <v>176</v>
      </c>
      <c r="H237" s="137">
        <v>80</v>
      </c>
      <c r="I237" s="138"/>
      <c r="J237" s="139">
        <f t="shared" si="20"/>
        <v>0</v>
      </c>
      <c r="K237" s="140"/>
      <c r="L237" s="31"/>
      <c r="M237" s="141" t="s">
        <v>1</v>
      </c>
      <c r="N237" s="142" t="s">
        <v>41</v>
      </c>
      <c r="P237" s="143">
        <f t="shared" si="21"/>
        <v>0</v>
      </c>
      <c r="Q237" s="143">
        <v>0</v>
      </c>
      <c r="R237" s="143">
        <f t="shared" si="22"/>
        <v>0</v>
      </c>
      <c r="S237" s="143">
        <v>0</v>
      </c>
      <c r="T237" s="144">
        <f t="shared" si="23"/>
        <v>0</v>
      </c>
      <c r="AR237" s="145" t="s">
        <v>237</v>
      </c>
      <c r="AT237" s="145" t="s">
        <v>161</v>
      </c>
      <c r="AU237" s="145" t="s">
        <v>86</v>
      </c>
      <c r="AY237" s="16" t="s">
        <v>159</v>
      </c>
      <c r="BE237" s="146">
        <f t="shared" si="24"/>
        <v>0</v>
      </c>
      <c r="BF237" s="146">
        <f t="shared" si="25"/>
        <v>0</v>
      </c>
      <c r="BG237" s="146">
        <f t="shared" si="26"/>
        <v>0</v>
      </c>
      <c r="BH237" s="146">
        <f t="shared" si="27"/>
        <v>0</v>
      </c>
      <c r="BI237" s="146">
        <f t="shared" si="28"/>
        <v>0</v>
      </c>
      <c r="BJ237" s="16" t="s">
        <v>84</v>
      </c>
      <c r="BK237" s="146">
        <f t="shared" si="29"/>
        <v>0</v>
      </c>
      <c r="BL237" s="16" t="s">
        <v>237</v>
      </c>
      <c r="BM237" s="145" t="s">
        <v>2435</v>
      </c>
    </row>
    <row r="238" spans="2:65" s="1" customFormat="1" ht="14.4" customHeight="1">
      <c r="B238" s="132"/>
      <c r="C238" s="162" t="s">
        <v>666</v>
      </c>
      <c r="D238" s="162" t="s">
        <v>261</v>
      </c>
      <c r="E238" s="163" t="s">
        <v>2436</v>
      </c>
      <c r="F238" s="164" t="s">
        <v>2434</v>
      </c>
      <c r="G238" s="165" t="s">
        <v>176</v>
      </c>
      <c r="H238" s="166">
        <v>80</v>
      </c>
      <c r="I238" s="167"/>
      <c r="J238" s="168">
        <f t="shared" si="20"/>
        <v>0</v>
      </c>
      <c r="K238" s="169"/>
      <c r="L238" s="170"/>
      <c r="M238" s="171" t="s">
        <v>1</v>
      </c>
      <c r="N238" s="172" t="s">
        <v>41</v>
      </c>
      <c r="P238" s="143">
        <f t="shared" si="21"/>
        <v>0</v>
      </c>
      <c r="Q238" s="143">
        <v>0</v>
      </c>
      <c r="R238" s="143">
        <f t="shared" si="22"/>
        <v>0</v>
      </c>
      <c r="S238" s="143">
        <v>0</v>
      </c>
      <c r="T238" s="144">
        <f t="shared" si="23"/>
        <v>0</v>
      </c>
      <c r="AR238" s="145" t="s">
        <v>324</v>
      </c>
      <c r="AT238" s="145" t="s">
        <v>261</v>
      </c>
      <c r="AU238" s="145" t="s">
        <v>86</v>
      </c>
      <c r="AY238" s="16" t="s">
        <v>159</v>
      </c>
      <c r="BE238" s="146">
        <f t="shared" si="24"/>
        <v>0</v>
      </c>
      <c r="BF238" s="146">
        <f t="shared" si="25"/>
        <v>0</v>
      </c>
      <c r="BG238" s="146">
        <f t="shared" si="26"/>
        <v>0</v>
      </c>
      <c r="BH238" s="146">
        <f t="shared" si="27"/>
        <v>0</v>
      </c>
      <c r="BI238" s="146">
        <f t="shared" si="28"/>
        <v>0</v>
      </c>
      <c r="BJ238" s="16" t="s">
        <v>84</v>
      </c>
      <c r="BK238" s="146">
        <f t="shared" si="29"/>
        <v>0</v>
      </c>
      <c r="BL238" s="16" t="s">
        <v>237</v>
      </c>
      <c r="BM238" s="145" t="s">
        <v>2437</v>
      </c>
    </row>
    <row r="239" spans="2:65" s="11" customFormat="1" ht="25.95" customHeight="1">
      <c r="B239" s="120"/>
      <c r="D239" s="121" t="s">
        <v>75</v>
      </c>
      <c r="E239" s="122" t="s">
        <v>2222</v>
      </c>
      <c r="F239" s="122" t="s">
        <v>2223</v>
      </c>
      <c r="I239" s="123"/>
      <c r="J239" s="124">
        <f>BK239</f>
        <v>0</v>
      </c>
      <c r="L239" s="120"/>
      <c r="M239" s="125"/>
      <c r="P239" s="126">
        <f>SUM(P240:P242)</f>
        <v>0</v>
      </c>
      <c r="R239" s="126">
        <f>SUM(R240:R242)</f>
        <v>0</v>
      </c>
      <c r="T239" s="127">
        <f>SUM(T240:T242)</f>
        <v>0</v>
      </c>
      <c r="AR239" s="121" t="s">
        <v>165</v>
      </c>
      <c r="AT239" s="128" t="s">
        <v>75</v>
      </c>
      <c r="AU239" s="128" t="s">
        <v>76</v>
      </c>
      <c r="AY239" s="121" t="s">
        <v>159</v>
      </c>
      <c r="BK239" s="129">
        <f>SUM(BK240:BK242)</f>
        <v>0</v>
      </c>
    </row>
    <row r="240" spans="2:65" s="1" customFormat="1" ht="14.4" customHeight="1">
      <c r="B240" s="132"/>
      <c r="C240" s="133" t="s">
        <v>671</v>
      </c>
      <c r="D240" s="133" t="s">
        <v>161</v>
      </c>
      <c r="E240" s="134" t="s">
        <v>2224</v>
      </c>
      <c r="F240" s="135" t="s">
        <v>2225</v>
      </c>
      <c r="G240" s="136" t="s">
        <v>181</v>
      </c>
      <c r="H240" s="137">
        <v>16</v>
      </c>
      <c r="I240" s="138"/>
      <c r="J240" s="139">
        <f>ROUND(I240*H240,2)</f>
        <v>0</v>
      </c>
      <c r="K240" s="140"/>
      <c r="L240" s="31"/>
      <c r="M240" s="141" t="s">
        <v>1</v>
      </c>
      <c r="N240" s="142" t="s">
        <v>41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2226</v>
      </c>
      <c r="AT240" s="145" t="s">
        <v>161</v>
      </c>
      <c r="AU240" s="145" t="s">
        <v>84</v>
      </c>
      <c r="AY240" s="16" t="s">
        <v>159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6" t="s">
        <v>84</v>
      </c>
      <c r="BK240" s="146">
        <f>ROUND(I240*H240,2)</f>
        <v>0</v>
      </c>
      <c r="BL240" s="16" t="s">
        <v>2226</v>
      </c>
      <c r="BM240" s="145" t="s">
        <v>2438</v>
      </c>
    </row>
    <row r="241" spans="2:65" s="1" customFormat="1" ht="22.2" customHeight="1">
      <c r="B241" s="132"/>
      <c r="C241" s="133" t="s">
        <v>679</v>
      </c>
      <c r="D241" s="133" t="s">
        <v>161</v>
      </c>
      <c r="E241" s="134" t="s">
        <v>2439</v>
      </c>
      <c r="F241" s="135" t="s">
        <v>2440</v>
      </c>
      <c r="G241" s="136" t="s">
        <v>181</v>
      </c>
      <c r="H241" s="137">
        <v>20</v>
      </c>
      <c r="I241" s="138"/>
      <c r="J241" s="139">
        <f>ROUND(I241*H241,2)</f>
        <v>0</v>
      </c>
      <c r="K241" s="140"/>
      <c r="L241" s="31"/>
      <c r="M241" s="141" t="s">
        <v>1</v>
      </c>
      <c r="N241" s="142" t="s">
        <v>41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2226</v>
      </c>
      <c r="AT241" s="145" t="s">
        <v>161</v>
      </c>
      <c r="AU241" s="145" t="s">
        <v>84</v>
      </c>
      <c r="AY241" s="16" t="s">
        <v>159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6" t="s">
        <v>84</v>
      </c>
      <c r="BK241" s="146">
        <f>ROUND(I241*H241,2)</f>
        <v>0</v>
      </c>
      <c r="BL241" s="16" t="s">
        <v>2226</v>
      </c>
      <c r="BM241" s="145" t="s">
        <v>2441</v>
      </c>
    </row>
    <row r="242" spans="2:65" s="1" customFormat="1" ht="19.8" customHeight="1">
      <c r="B242" s="132"/>
      <c r="C242" s="133" t="s">
        <v>684</v>
      </c>
      <c r="D242" s="133" t="s">
        <v>161</v>
      </c>
      <c r="E242" s="134" t="s">
        <v>2228</v>
      </c>
      <c r="F242" s="135" t="s">
        <v>2229</v>
      </c>
      <c r="G242" s="136" t="s">
        <v>181</v>
      </c>
      <c r="H242" s="137">
        <v>40</v>
      </c>
      <c r="I242" s="138"/>
      <c r="J242" s="139">
        <f>ROUND(I242*H242,2)</f>
        <v>0</v>
      </c>
      <c r="K242" s="140"/>
      <c r="L242" s="31"/>
      <c r="M242" s="180" t="s">
        <v>1</v>
      </c>
      <c r="N242" s="181" t="s">
        <v>41</v>
      </c>
      <c r="O242" s="182"/>
      <c r="P242" s="183">
        <f>O242*H242</f>
        <v>0</v>
      </c>
      <c r="Q242" s="183">
        <v>0</v>
      </c>
      <c r="R242" s="183">
        <f>Q242*H242</f>
        <v>0</v>
      </c>
      <c r="S242" s="183">
        <v>0</v>
      </c>
      <c r="T242" s="184">
        <f>S242*H242</f>
        <v>0</v>
      </c>
      <c r="AR242" s="145" t="s">
        <v>2226</v>
      </c>
      <c r="AT242" s="145" t="s">
        <v>161</v>
      </c>
      <c r="AU242" s="145" t="s">
        <v>84</v>
      </c>
      <c r="AY242" s="16" t="s">
        <v>159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6" t="s">
        <v>84</v>
      </c>
      <c r="BK242" s="146">
        <f>ROUND(I242*H242,2)</f>
        <v>0</v>
      </c>
      <c r="BL242" s="16" t="s">
        <v>2226</v>
      </c>
      <c r="BM242" s="145" t="s">
        <v>2442</v>
      </c>
    </row>
    <row r="243" spans="2:65" s="1" customFormat="1" ht="6.9" customHeight="1">
      <c r="B243" s="43"/>
      <c r="C243" s="44"/>
      <c r="D243" s="44"/>
      <c r="E243" s="44"/>
      <c r="F243" s="44"/>
      <c r="G243" s="44"/>
      <c r="H243" s="44"/>
      <c r="I243" s="44"/>
      <c r="J243" s="44"/>
      <c r="K243" s="44"/>
      <c r="L243" s="31"/>
    </row>
  </sheetData>
  <autoFilter ref="C119:K242" xr:uid="{00000000-0009-0000-0000-000006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34"/>
  <sheetViews>
    <sheetView showGridLines="0" tabSelected="1" topLeftCell="A226" workbookViewId="0">
      <selection activeCell="F199" sqref="F199"/>
    </sheetView>
  </sheetViews>
  <sheetFormatPr defaultRowHeight="14.4"/>
  <cols>
    <col min="1" max="1" width="8.85546875" customWidth="1"/>
    <col min="2" max="2" width="1.140625" customWidth="1"/>
    <col min="3" max="3" width="4.42578125" customWidth="1"/>
    <col min="4" max="4" width="4.5703125" customWidth="1"/>
    <col min="5" max="5" width="18.28515625" customWidth="1"/>
    <col min="6" max="6" width="108" customWidth="1"/>
    <col min="7" max="7" width="8" customWidth="1"/>
    <col min="8" max="8" width="15" customWidth="1"/>
    <col min="9" max="9" width="16.85546875" customWidth="1"/>
    <col min="10" max="10" width="23.85546875" customWidth="1"/>
    <col min="11" max="11" width="23.85546875" hidden="1" customWidth="1"/>
    <col min="12" max="12" width="10" customWidth="1"/>
    <col min="13" max="13" width="11.5703125" hidden="1" customWidth="1"/>
    <col min="14" max="14" width="9.140625" hidden="1"/>
    <col min="15" max="20" width="15.140625" hidden="1" customWidth="1"/>
    <col min="21" max="21" width="17.42578125" hidden="1" customWidth="1"/>
    <col min="22" max="22" width="13.140625" customWidth="1"/>
    <col min="23" max="23" width="17.42578125" customWidth="1"/>
    <col min="24" max="24" width="13.140625" customWidth="1"/>
    <col min="25" max="25" width="16" customWidth="1"/>
    <col min="26" max="26" width="11.7109375" customWidth="1"/>
    <col min="27" max="27" width="16" customWidth="1"/>
    <col min="28" max="28" width="17.42578125" customWidth="1"/>
    <col min="29" max="29" width="11.7109375" customWidth="1"/>
    <col min="30" max="30" width="16" customWidth="1"/>
    <col min="31" max="31" width="17.42578125" customWidth="1"/>
    <col min="44" max="65" width="9.140625" hidden="1"/>
  </cols>
  <sheetData>
    <row r="2" spans="2:46" ht="36.9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104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" customHeight="1">
      <c r="B4" s="19"/>
      <c r="D4" s="20" t="s">
        <v>108</v>
      </c>
      <c r="L4" s="19"/>
      <c r="M4" s="87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24" t="str">
        <f>'Rekapitulace stavby'!K6</f>
        <v>ZŠ Husova I.-II. stupeň a spojovací chodba, Chodov</v>
      </c>
      <c r="F7" s="225"/>
      <c r="G7" s="225"/>
      <c r="H7" s="225"/>
      <c r="L7" s="19"/>
    </row>
    <row r="8" spans="2:46" s="1" customFormat="1" ht="12" customHeight="1">
      <c r="B8" s="31"/>
      <c r="D8" s="26" t="s">
        <v>109</v>
      </c>
      <c r="L8" s="31"/>
    </row>
    <row r="9" spans="2:46" s="1" customFormat="1" ht="15.6" customHeight="1">
      <c r="B9" s="31"/>
      <c r="E9" s="185" t="s">
        <v>2443</v>
      </c>
      <c r="F9" s="226"/>
      <c r="G9" s="226"/>
      <c r="H9" s="226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5. 3. 2024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7" t="str">
        <f>'Rekapitulace stavby'!E14</f>
        <v>Vyplň údaj</v>
      </c>
      <c r="F18" s="207"/>
      <c r="G18" s="207"/>
      <c r="H18" s="207"/>
      <c r="I18" s="26" t="s">
        <v>27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4.4" customHeight="1">
      <c r="B27" s="88"/>
      <c r="E27" s="212" t="s">
        <v>1</v>
      </c>
      <c r="F27" s="212"/>
      <c r="G27" s="212"/>
      <c r="H27" s="212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36</v>
      </c>
      <c r="J30" s="65">
        <f>ROUND(J120,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" customHeight="1">
      <c r="B33" s="31"/>
      <c r="D33" s="54" t="s">
        <v>40</v>
      </c>
      <c r="E33" s="26" t="s">
        <v>41</v>
      </c>
      <c r="F33" s="90">
        <f>ROUND((SUM(BE120:BE233)),  2)</f>
        <v>0</v>
      </c>
      <c r="I33" s="91">
        <v>0.21</v>
      </c>
      <c r="J33" s="90">
        <f>ROUND(((SUM(BE120:BE233))*I33),  2)</f>
        <v>0</v>
      </c>
      <c r="L33" s="31"/>
    </row>
    <row r="34" spans="2:12" s="1" customFormat="1" ht="14.4" customHeight="1">
      <c r="B34" s="31"/>
      <c r="E34" s="26" t="s">
        <v>42</v>
      </c>
      <c r="F34" s="90">
        <f>ROUND((SUM(BF120:BF233)),  2)</f>
        <v>0</v>
      </c>
      <c r="I34" s="91">
        <v>0.12</v>
      </c>
      <c r="J34" s="90">
        <f>ROUND(((SUM(BF120:BF233))*I34),  2)</f>
        <v>0</v>
      </c>
      <c r="L34" s="31"/>
    </row>
    <row r="35" spans="2:12" s="1" customFormat="1" ht="14.4" hidden="1" customHeight="1">
      <c r="B35" s="31"/>
      <c r="E35" s="26" t="s">
        <v>43</v>
      </c>
      <c r="F35" s="90">
        <f>ROUND((SUM(BG120:BG233)),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44</v>
      </c>
      <c r="F36" s="90">
        <f>ROUND((SUM(BH120:BH233)),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45</v>
      </c>
      <c r="F37" s="90">
        <f>ROUND((SUM(BI120:BI233)),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6"/>
      <c r="F39" s="56"/>
      <c r="G39" s="94" t="s">
        <v>47</v>
      </c>
      <c r="H39" s="95" t="s">
        <v>48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51</v>
      </c>
      <c r="E61" s="33"/>
      <c r="F61" s="98" t="s">
        <v>52</v>
      </c>
      <c r="G61" s="42" t="s">
        <v>51</v>
      </c>
      <c r="H61" s="33"/>
      <c r="I61" s="33"/>
      <c r="J61" s="99" t="s">
        <v>52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51</v>
      </c>
      <c r="E76" s="33"/>
      <c r="F76" s="98" t="s">
        <v>52</v>
      </c>
      <c r="G76" s="42" t="s">
        <v>51</v>
      </c>
      <c r="H76" s="33"/>
      <c r="I76" s="33"/>
      <c r="J76" s="99" t="s">
        <v>52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111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4.4" customHeight="1">
      <c r="B85" s="31"/>
      <c r="E85" s="224" t="str">
        <f>E7</f>
        <v>ZŠ Husova I.-II. stupeň a spojovací chodba, Chodov</v>
      </c>
      <c r="F85" s="225"/>
      <c r="G85" s="225"/>
      <c r="H85" s="225"/>
      <c r="L85" s="31"/>
    </row>
    <row r="86" spans="2:47" s="1" customFormat="1" ht="12" customHeight="1">
      <c r="B86" s="31"/>
      <c r="C86" s="26" t="s">
        <v>109</v>
      </c>
      <c r="L86" s="31"/>
    </row>
    <row r="87" spans="2:47" s="1" customFormat="1" ht="15.6" customHeight="1">
      <c r="B87" s="31"/>
      <c r="E87" s="185" t="str">
        <f>E9</f>
        <v>004.4 - Elektroinstalace -3.np</v>
      </c>
      <c r="F87" s="226"/>
      <c r="G87" s="226"/>
      <c r="H87" s="226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5. 3. 2024</v>
      </c>
      <c r="L89" s="31"/>
    </row>
    <row r="90" spans="2:47" s="1" customFormat="1" ht="6.9" customHeight="1">
      <c r="B90" s="31"/>
      <c r="L90" s="31"/>
    </row>
    <row r="91" spans="2:47" s="1" customFormat="1" ht="26.4" customHeight="1">
      <c r="B91" s="31"/>
      <c r="C91" s="26" t="s">
        <v>24</v>
      </c>
      <c r="F91" s="24" t="str">
        <f>E15</f>
        <v>Město Chodov</v>
      </c>
      <c r="I91" s="26" t="s">
        <v>30</v>
      </c>
      <c r="J91" s="29" t="str">
        <f>E21</f>
        <v>P.Dindák, Staré Sedlo</v>
      </c>
      <c r="L91" s="31"/>
    </row>
    <row r="92" spans="2:47" s="1" customFormat="1" ht="15.6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Šimková Dita, K.Vary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112</v>
      </c>
      <c r="D94" s="92"/>
      <c r="E94" s="92"/>
      <c r="F94" s="92"/>
      <c r="G94" s="92"/>
      <c r="H94" s="92"/>
      <c r="I94" s="92"/>
      <c r="J94" s="101" t="s">
        <v>113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2" t="s">
        <v>114</v>
      </c>
      <c r="J96" s="65">
        <f>J120</f>
        <v>0</v>
      </c>
      <c r="L96" s="31"/>
      <c r="AU96" s="16" t="s">
        <v>115</v>
      </c>
    </row>
    <row r="97" spans="2:12" s="8" customFormat="1" ht="24.9" customHeight="1">
      <c r="B97" s="103"/>
      <c r="D97" s="104" t="s">
        <v>127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9" customFormat="1" ht="19.95" customHeight="1">
      <c r="B98" s="107"/>
      <c r="D98" s="108" t="s">
        <v>1970</v>
      </c>
      <c r="E98" s="109"/>
      <c r="F98" s="109"/>
      <c r="G98" s="109"/>
      <c r="H98" s="109"/>
      <c r="I98" s="109"/>
      <c r="J98" s="110">
        <f>J122</f>
        <v>0</v>
      </c>
      <c r="L98" s="107"/>
    </row>
    <row r="99" spans="2:12" s="9" customFormat="1" ht="19.95" customHeight="1">
      <c r="B99" s="107"/>
      <c r="D99" s="108" t="s">
        <v>1971</v>
      </c>
      <c r="E99" s="109"/>
      <c r="F99" s="109"/>
      <c r="G99" s="109"/>
      <c r="H99" s="109"/>
      <c r="I99" s="109"/>
      <c r="J99" s="110">
        <f>J202</f>
        <v>0</v>
      </c>
      <c r="L99" s="107"/>
    </row>
    <row r="100" spans="2:12" s="8" customFormat="1" ht="24.9" customHeight="1">
      <c r="B100" s="103"/>
      <c r="D100" s="104" t="s">
        <v>1972</v>
      </c>
      <c r="E100" s="105"/>
      <c r="F100" s="105"/>
      <c r="G100" s="105"/>
      <c r="H100" s="105"/>
      <c r="I100" s="105"/>
      <c r="J100" s="106">
        <f>J230</f>
        <v>0</v>
      </c>
      <c r="L100" s="103"/>
    </row>
    <row r="101" spans="2:12" s="1" customFormat="1" ht="21.75" customHeight="1">
      <c r="B101" s="31"/>
      <c r="L101" s="31"/>
    </row>
    <row r="102" spans="2:12" s="1" customFormat="1" ht="6.9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" customHeight="1">
      <c r="B107" s="31"/>
      <c r="C107" s="20" t="s">
        <v>144</v>
      </c>
      <c r="L107" s="31"/>
    </row>
    <row r="108" spans="2:12" s="1" customFormat="1" ht="6.9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14.4" customHeight="1">
      <c r="B110" s="31"/>
      <c r="E110" s="224" t="str">
        <f>E7</f>
        <v>ZŠ Husova I.-II. stupeň a spojovací chodba, Chodov</v>
      </c>
      <c r="F110" s="225"/>
      <c r="G110" s="225"/>
      <c r="H110" s="225"/>
      <c r="L110" s="31"/>
    </row>
    <row r="111" spans="2:12" s="1" customFormat="1" ht="12" customHeight="1">
      <c r="B111" s="31"/>
      <c r="C111" s="26" t="s">
        <v>109</v>
      </c>
      <c r="L111" s="31"/>
    </row>
    <row r="112" spans="2:12" s="1" customFormat="1" ht="15.6" customHeight="1">
      <c r="B112" s="31"/>
      <c r="E112" s="185" t="str">
        <f>E9</f>
        <v>004.4 - Elektroinstalace -3.np</v>
      </c>
      <c r="F112" s="226"/>
      <c r="G112" s="226"/>
      <c r="H112" s="226"/>
      <c r="L112" s="31"/>
    </row>
    <row r="113" spans="2:65" s="1" customFormat="1" ht="6.9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 xml:space="preserve"> </v>
      </c>
      <c r="I114" s="26" t="s">
        <v>22</v>
      </c>
      <c r="J114" s="51" t="str">
        <f>IF(J12="","",J12)</f>
        <v>5. 3. 2024</v>
      </c>
      <c r="L114" s="31"/>
    </row>
    <row r="115" spans="2:65" s="1" customFormat="1" ht="6.9" customHeight="1">
      <c r="B115" s="31"/>
      <c r="L115" s="31"/>
    </row>
    <row r="116" spans="2:65" s="1" customFormat="1" ht="26.4" customHeight="1">
      <c r="B116" s="31"/>
      <c r="C116" s="26" t="s">
        <v>24</v>
      </c>
      <c r="F116" s="24" t="str">
        <f>E15</f>
        <v>Město Chodov</v>
      </c>
      <c r="I116" s="26" t="s">
        <v>30</v>
      </c>
      <c r="J116" s="29" t="str">
        <f>E21</f>
        <v>P.Dindák, Staré Sedlo</v>
      </c>
      <c r="L116" s="31"/>
    </row>
    <row r="117" spans="2:65" s="1" customFormat="1" ht="15.6" customHeight="1">
      <c r="B117" s="31"/>
      <c r="C117" s="26" t="s">
        <v>28</v>
      </c>
      <c r="F117" s="24" t="str">
        <f>IF(E18="","",E18)</f>
        <v>Vyplň údaj</v>
      </c>
      <c r="I117" s="26" t="s">
        <v>33</v>
      </c>
      <c r="J117" s="29" t="str">
        <f>E24</f>
        <v>Šimková Dita, K.Vary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1"/>
      <c r="C119" s="112" t="s">
        <v>145</v>
      </c>
      <c r="D119" s="113" t="s">
        <v>61</v>
      </c>
      <c r="E119" s="113" t="s">
        <v>57</v>
      </c>
      <c r="F119" s="113" t="s">
        <v>58</v>
      </c>
      <c r="G119" s="113" t="s">
        <v>146</v>
      </c>
      <c r="H119" s="113" t="s">
        <v>147</v>
      </c>
      <c r="I119" s="113" t="s">
        <v>148</v>
      </c>
      <c r="J119" s="114" t="s">
        <v>113</v>
      </c>
      <c r="K119" s="115" t="s">
        <v>149</v>
      </c>
      <c r="L119" s="111"/>
      <c r="M119" s="58" t="s">
        <v>1</v>
      </c>
      <c r="N119" s="59" t="s">
        <v>40</v>
      </c>
      <c r="O119" s="59" t="s">
        <v>150</v>
      </c>
      <c r="P119" s="59" t="s">
        <v>151</v>
      </c>
      <c r="Q119" s="59" t="s">
        <v>152</v>
      </c>
      <c r="R119" s="59" t="s">
        <v>153</v>
      </c>
      <c r="S119" s="59" t="s">
        <v>154</v>
      </c>
      <c r="T119" s="60" t="s">
        <v>155</v>
      </c>
    </row>
    <row r="120" spans="2:65" s="1" customFormat="1" ht="22.8" customHeight="1">
      <c r="B120" s="31"/>
      <c r="C120" s="63" t="s">
        <v>156</v>
      </c>
      <c r="J120" s="116">
        <f>BK120</f>
        <v>0</v>
      </c>
      <c r="L120" s="31"/>
      <c r="M120" s="61"/>
      <c r="N120" s="52"/>
      <c r="O120" s="52"/>
      <c r="P120" s="117">
        <f>P121+P230</f>
        <v>0</v>
      </c>
      <c r="Q120" s="52"/>
      <c r="R120" s="117">
        <f>R121+R230</f>
        <v>0</v>
      </c>
      <c r="S120" s="52"/>
      <c r="T120" s="118">
        <f>T121+T230</f>
        <v>0</v>
      </c>
      <c r="AT120" s="16" t="s">
        <v>75</v>
      </c>
      <c r="AU120" s="16" t="s">
        <v>115</v>
      </c>
      <c r="BK120" s="119">
        <f>BK121+BK230</f>
        <v>0</v>
      </c>
    </row>
    <row r="121" spans="2:65" s="11" customFormat="1" ht="25.95" customHeight="1">
      <c r="B121" s="120"/>
      <c r="D121" s="121" t="s">
        <v>75</v>
      </c>
      <c r="E121" s="122" t="s">
        <v>965</v>
      </c>
      <c r="F121" s="122" t="s">
        <v>966</v>
      </c>
      <c r="I121" s="123"/>
      <c r="J121" s="124">
        <f>BK121</f>
        <v>0</v>
      </c>
      <c r="L121" s="120"/>
      <c r="M121" s="125"/>
      <c r="P121" s="126">
        <f>P122+P202</f>
        <v>0</v>
      </c>
      <c r="R121" s="126">
        <f>R122+R202</f>
        <v>0</v>
      </c>
      <c r="T121" s="127">
        <f>T122+T202</f>
        <v>0</v>
      </c>
      <c r="AR121" s="121" t="s">
        <v>86</v>
      </c>
      <c r="AT121" s="128" t="s">
        <v>75</v>
      </c>
      <c r="AU121" s="128" t="s">
        <v>76</v>
      </c>
      <c r="AY121" s="121" t="s">
        <v>159</v>
      </c>
      <c r="BK121" s="129">
        <f>BK122+BK202</f>
        <v>0</v>
      </c>
    </row>
    <row r="122" spans="2:65" s="11" customFormat="1" ht="22.8" customHeight="1">
      <c r="B122" s="120"/>
      <c r="D122" s="121" t="s">
        <v>75</v>
      </c>
      <c r="E122" s="130" t="s">
        <v>1973</v>
      </c>
      <c r="F122" s="130" t="s">
        <v>1974</v>
      </c>
      <c r="I122" s="123"/>
      <c r="J122" s="131">
        <f>BK122</f>
        <v>0</v>
      </c>
      <c r="L122" s="120"/>
      <c r="M122" s="125"/>
      <c r="P122" s="126">
        <f>SUM(P123:P201)</f>
        <v>0</v>
      </c>
      <c r="R122" s="126">
        <f>SUM(R123:R201)</f>
        <v>0</v>
      </c>
      <c r="T122" s="127">
        <f>SUM(T123:T201)</f>
        <v>0</v>
      </c>
      <c r="AR122" s="121" t="s">
        <v>86</v>
      </c>
      <c r="AT122" s="128" t="s">
        <v>75</v>
      </c>
      <c r="AU122" s="128" t="s">
        <v>84</v>
      </c>
      <c r="AY122" s="121" t="s">
        <v>159</v>
      </c>
      <c r="BK122" s="129">
        <f>SUM(BK123:BK201)</f>
        <v>0</v>
      </c>
    </row>
    <row r="123" spans="2:65" s="1" customFormat="1" ht="22.2" customHeight="1">
      <c r="B123" s="132"/>
      <c r="C123" s="133" t="s">
        <v>84</v>
      </c>
      <c r="D123" s="133" t="s">
        <v>161</v>
      </c>
      <c r="E123" s="134" t="s">
        <v>1975</v>
      </c>
      <c r="F123" s="135" t="s">
        <v>1976</v>
      </c>
      <c r="G123" s="136" t="s">
        <v>176</v>
      </c>
      <c r="H123" s="137">
        <v>24</v>
      </c>
      <c r="I123" s="138"/>
      <c r="J123" s="139">
        <f>ROUND(I123*H123,2)</f>
        <v>0</v>
      </c>
      <c r="K123" s="140"/>
      <c r="L123" s="31"/>
      <c r="M123" s="141" t="s">
        <v>1</v>
      </c>
      <c r="N123" s="142" t="s">
        <v>41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237</v>
      </c>
      <c r="AT123" s="145" t="s">
        <v>161</v>
      </c>
      <c r="AU123" s="145" t="s">
        <v>86</v>
      </c>
      <c r="AY123" s="16" t="s">
        <v>159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6" t="s">
        <v>84</v>
      </c>
      <c r="BK123" s="146">
        <f>ROUND(I123*H123,2)</f>
        <v>0</v>
      </c>
      <c r="BL123" s="16" t="s">
        <v>237</v>
      </c>
      <c r="BM123" s="145" t="s">
        <v>2444</v>
      </c>
    </row>
    <row r="124" spans="2:65" s="1" customFormat="1" ht="14.4" customHeight="1">
      <c r="B124" s="132"/>
      <c r="C124" s="162" t="s">
        <v>86</v>
      </c>
      <c r="D124" s="162" t="s">
        <v>261</v>
      </c>
      <c r="E124" s="163" t="s">
        <v>1978</v>
      </c>
      <c r="F124" s="164" t="s">
        <v>1979</v>
      </c>
      <c r="G124" s="165" t="s">
        <v>176</v>
      </c>
      <c r="H124" s="166">
        <v>25.2</v>
      </c>
      <c r="I124" s="167"/>
      <c r="J124" s="168">
        <f>ROUND(I124*H124,2)</f>
        <v>0</v>
      </c>
      <c r="K124" s="169"/>
      <c r="L124" s="170"/>
      <c r="M124" s="171" t="s">
        <v>1</v>
      </c>
      <c r="N124" s="172" t="s">
        <v>41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324</v>
      </c>
      <c r="AT124" s="145" t="s">
        <v>261</v>
      </c>
      <c r="AU124" s="145" t="s">
        <v>86</v>
      </c>
      <c r="AY124" s="16" t="s">
        <v>159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6" t="s">
        <v>84</v>
      </c>
      <c r="BK124" s="146">
        <f>ROUND(I124*H124,2)</f>
        <v>0</v>
      </c>
      <c r="BL124" s="16" t="s">
        <v>237</v>
      </c>
      <c r="BM124" s="145" t="s">
        <v>2445</v>
      </c>
    </row>
    <row r="125" spans="2:65" s="12" customFormat="1" ht="10.199999999999999">
      <c r="B125" s="147"/>
      <c r="D125" s="148" t="s">
        <v>167</v>
      </c>
      <c r="E125" s="149" t="s">
        <v>1</v>
      </c>
      <c r="F125" s="150" t="s">
        <v>2446</v>
      </c>
      <c r="H125" s="151">
        <v>25.2</v>
      </c>
      <c r="I125" s="152"/>
      <c r="L125" s="147"/>
      <c r="M125" s="153"/>
      <c r="T125" s="154"/>
      <c r="AT125" s="149" t="s">
        <v>167</v>
      </c>
      <c r="AU125" s="149" t="s">
        <v>86</v>
      </c>
      <c r="AV125" s="12" t="s">
        <v>86</v>
      </c>
      <c r="AW125" s="12" t="s">
        <v>32</v>
      </c>
      <c r="AX125" s="12" t="s">
        <v>76</v>
      </c>
      <c r="AY125" s="149" t="s">
        <v>159</v>
      </c>
    </row>
    <row r="126" spans="2:65" s="13" customFormat="1" ht="10.199999999999999">
      <c r="B126" s="155"/>
      <c r="D126" s="148" t="s">
        <v>167</v>
      </c>
      <c r="E126" s="156" t="s">
        <v>1</v>
      </c>
      <c r="F126" s="157" t="s">
        <v>236</v>
      </c>
      <c r="H126" s="158">
        <v>25.2</v>
      </c>
      <c r="I126" s="159"/>
      <c r="L126" s="155"/>
      <c r="M126" s="160"/>
      <c r="T126" s="161"/>
      <c r="AT126" s="156" t="s">
        <v>167</v>
      </c>
      <c r="AU126" s="156" t="s">
        <v>86</v>
      </c>
      <c r="AV126" s="13" t="s">
        <v>165</v>
      </c>
      <c r="AW126" s="13" t="s">
        <v>32</v>
      </c>
      <c r="AX126" s="13" t="s">
        <v>84</v>
      </c>
      <c r="AY126" s="156" t="s">
        <v>159</v>
      </c>
    </row>
    <row r="127" spans="2:65" s="1" customFormat="1" ht="22.2" customHeight="1">
      <c r="B127" s="132"/>
      <c r="C127" s="133" t="s">
        <v>173</v>
      </c>
      <c r="D127" s="133" t="s">
        <v>161</v>
      </c>
      <c r="E127" s="134" t="s">
        <v>2447</v>
      </c>
      <c r="F127" s="135" t="s">
        <v>2448</v>
      </c>
      <c r="G127" s="136" t="s">
        <v>176</v>
      </c>
      <c r="H127" s="137">
        <v>30</v>
      </c>
      <c r="I127" s="138"/>
      <c r="J127" s="139">
        <f>ROUND(I127*H127,2)</f>
        <v>0</v>
      </c>
      <c r="K127" s="140"/>
      <c r="L127" s="31"/>
      <c r="M127" s="141" t="s">
        <v>1</v>
      </c>
      <c r="N127" s="142" t="s">
        <v>41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237</v>
      </c>
      <c r="AT127" s="145" t="s">
        <v>161</v>
      </c>
      <c r="AU127" s="145" t="s">
        <v>86</v>
      </c>
      <c r="AY127" s="16" t="s">
        <v>159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6" t="s">
        <v>84</v>
      </c>
      <c r="BK127" s="146">
        <f>ROUND(I127*H127,2)</f>
        <v>0</v>
      </c>
      <c r="BL127" s="16" t="s">
        <v>237</v>
      </c>
      <c r="BM127" s="145" t="s">
        <v>2449</v>
      </c>
    </row>
    <row r="128" spans="2:65" s="1" customFormat="1" ht="14.4" customHeight="1">
      <c r="B128" s="132"/>
      <c r="C128" s="162" t="s">
        <v>165</v>
      </c>
      <c r="D128" s="162" t="s">
        <v>261</v>
      </c>
      <c r="E128" s="163" t="s">
        <v>2159</v>
      </c>
      <c r="F128" s="164" t="s">
        <v>2160</v>
      </c>
      <c r="G128" s="165" t="s">
        <v>176</v>
      </c>
      <c r="H128" s="166">
        <v>31.5</v>
      </c>
      <c r="I128" s="167"/>
      <c r="J128" s="168">
        <f>ROUND(I128*H128,2)</f>
        <v>0</v>
      </c>
      <c r="K128" s="169"/>
      <c r="L128" s="170"/>
      <c r="M128" s="171" t="s">
        <v>1</v>
      </c>
      <c r="N128" s="172" t="s">
        <v>41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324</v>
      </c>
      <c r="AT128" s="145" t="s">
        <v>261</v>
      </c>
      <c r="AU128" s="145" t="s">
        <v>86</v>
      </c>
      <c r="AY128" s="16" t="s">
        <v>159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6" t="s">
        <v>84</v>
      </c>
      <c r="BK128" s="146">
        <f>ROUND(I128*H128,2)</f>
        <v>0</v>
      </c>
      <c r="BL128" s="16" t="s">
        <v>237</v>
      </c>
      <c r="BM128" s="145" t="s">
        <v>2450</v>
      </c>
    </row>
    <row r="129" spans="2:65" s="12" customFormat="1" ht="10.199999999999999">
      <c r="B129" s="147"/>
      <c r="D129" s="148" t="s">
        <v>167</v>
      </c>
      <c r="E129" s="149" t="s">
        <v>1</v>
      </c>
      <c r="F129" s="150" t="s">
        <v>2451</v>
      </c>
      <c r="H129" s="151">
        <v>31.5</v>
      </c>
      <c r="I129" s="152"/>
      <c r="L129" s="147"/>
      <c r="M129" s="153"/>
      <c r="T129" s="154"/>
      <c r="AT129" s="149" t="s">
        <v>167</v>
      </c>
      <c r="AU129" s="149" t="s">
        <v>86</v>
      </c>
      <c r="AV129" s="12" t="s">
        <v>86</v>
      </c>
      <c r="AW129" s="12" t="s">
        <v>32</v>
      </c>
      <c r="AX129" s="12" t="s">
        <v>76</v>
      </c>
      <c r="AY129" s="149" t="s">
        <v>159</v>
      </c>
    </row>
    <row r="130" spans="2:65" s="13" customFormat="1" ht="10.199999999999999">
      <c r="B130" s="155"/>
      <c r="D130" s="148" t="s">
        <v>167</v>
      </c>
      <c r="E130" s="156" t="s">
        <v>1</v>
      </c>
      <c r="F130" s="157" t="s">
        <v>236</v>
      </c>
      <c r="H130" s="158">
        <v>31.5</v>
      </c>
      <c r="I130" s="159"/>
      <c r="L130" s="155"/>
      <c r="M130" s="160"/>
      <c r="T130" s="161"/>
      <c r="AT130" s="156" t="s">
        <v>167</v>
      </c>
      <c r="AU130" s="156" t="s">
        <v>86</v>
      </c>
      <c r="AV130" s="13" t="s">
        <v>165</v>
      </c>
      <c r="AW130" s="13" t="s">
        <v>32</v>
      </c>
      <c r="AX130" s="13" t="s">
        <v>84</v>
      </c>
      <c r="AY130" s="156" t="s">
        <v>159</v>
      </c>
    </row>
    <row r="131" spans="2:65" s="1" customFormat="1" ht="22.2" customHeight="1">
      <c r="B131" s="132"/>
      <c r="C131" s="133" t="s">
        <v>184</v>
      </c>
      <c r="D131" s="133" t="s">
        <v>161</v>
      </c>
      <c r="E131" s="134" t="s">
        <v>1982</v>
      </c>
      <c r="F131" s="135" t="s">
        <v>1983</v>
      </c>
      <c r="G131" s="136" t="s">
        <v>176</v>
      </c>
      <c r="H131" s="137">
        <v>30</v>
      </c>
      <c r="I131" s="138"/>
      <c r="J131" s="139">
        <f>ROUND(I131*H131,2)</f>
        <v>0</v>
      </c>
      <c r="K131" s="140"/>
      <c r="L131" s="31"/>
      <c r="M131" s="141" t="s">
        <v>1</v>
      </c>
      <c r="N131" s="142" t="s">
        <v>41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237</v>
      </c>
      <c r="AT131" s="145" t="s">
        <v>161</v>
      </c>
      <c r="AU131" s="145" t="s">
        <v>86</v>
      </c>
      <c r="AY131" s="16" t="s">
        <v>159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6" t="s">
        <v>84</v>
      </c>
      <c r="BK131" s="146">
        <f>ROUND(I131*H131,2)</f>
        <v>0</v>
      </c>
      <c r="BL131" s="16" t="s">
        <v>237</v>
      </c>
      <c r="BM131" s="145" t="s">
        <v>2452</v>
      </c>
    </row>
    <row r="132" spans="2:65" s="1" customFormat="1" ht="14.4" customHeight="1">
      <c r="B132" s="132"/>
      <c r="C132" s="162" t="s">
        <v>189</v>
      </c>
      <c r="D132" s="162" t="s">
        <v>261</v>
      </c>
      <c r="E132" s="163" t="s">
        <v>2324</v>
      </c>
      <c r="F132" s="164" t="s">
        <v>2325</v>
      </c>
      <c r="G132" s="165" t="s">
        <v>176</v>
      </c>
      <c r="H132" s="166">
        <v>31.5</v>
      </c>
      <c r="I132" s="167"/>
      <c r="J132" s="168">
        <f>ROUND(I132*H132,2)</f>
        <v>0</v>
      </c>
      <c r="K132" s="169"/>
      <c r="L132" s="170"/>
      <c r="M132" s="171" t="s">
        <v>1</v>
      </c>
      <c r="N132" s="172" t="s">
        <v>41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324</v>
      </c>
      <c r="AT132" s="145" t="s">
        <v>261</v>
      </c>
      <c r="AU132" s="145" t="s">
        <v>86</v>
      </c>
      <c r="AY132" s="16" t="s">
        <v>159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6" t="s">
        <v>84</v>
      </c>
      <c r="BK132" s="146">
        <f>ROUND(I132*H132,2)</f>
        <v>0</v>
      </c>
      <c r="BL132" s="16" t="s">
        <v>237</v>
      </c>
      <c r="BM132" s="145" t="s">
        <v>2453</v>
      </c>
    </row>
    <row r="133" spans="2:65" s="12" customFormat="1" ht="10.199999999999999">
      <c r="B133" s="147"/>
      <c r="D133" s="148" t="s">
        <v>167</v>
      </c>
      <c r="E133" s="149" t="s">
        <v>1</v>
      </c>
      <c r="F133" s="150" t="s">
        <v>2451</v>
      </c>
      <c r="H133" s="151">
        <v>31.5</v>
      </c>
      <c r="I133" s="152"/>
      <c r="L133" s="147"/>
      <c r="M133" s="153"/>
      <c r="T133" s="154"/>
      <c r="AT133" s="149" t="s">
        <v>167</v>
      </c>
      <c r="AU133" s="149" t="s">
        <v>86</v>
      </c>
      <c r="AV133" s="12" t="s">
        <v>86</v>
      </c>
      <c r="AW133" s="12" t="s">
        <v>32</v>
      </c>
      <c r="AX133" s="12" t="s">
        <v>76</v>
      </c>
      <c r="AY133" s="149" t="s">
        <v>159</v>
      </c>
    </row>
    <row r="134" spans="2:65" s="13" customFormat="1" ht="10.199999999999999">
      <c r="B134" s="155"/>
      <c r="D134" s="148" t="s">
        <v>167</v>
      </c>
      <c r="E134" s="156" t="s">
        <v>1</v>
      </c>
      <c r="F134" s="157" t="s">
        <v>236</v>
      </c>
      <c r="H134" s="158">
        <v>31.5</v>
      </c>
      <c r="I134" s="159"/>
      <c r="L134" s="155"/>
      <c r="M134" s="160"/>
      <c r="T134" s="161"/>
      <c r="AT134" s="156" t="s">
        <v>167</v>
      </c>
      <c r="AU134" s="156" t="s">
        <v>86</v>
      </c>
      <c r="AV134" s="13" t="s">
        <v>165</v>
      </c>
      <c r="AW134" s="13" t="s">
        <v>32</v>
      </c>
      <c r="AX134" s="13" t="s">
        <v>84</v>
      </c>
      <c r="AY134" s="156" t="s">
        <v>159</v>
      </c>
    </row>
    <row r="135" spans="2:65" s="1" customFormat="1" ht="22.2" customHeight="1">
      <c r="B135" s="132"/>
      <c r="C135" s="133" t="s">
        <v>193</v>
      </c>
      <c r="D135" s="133" t="s">
        <v>161</v>
      </c>
      <c r="E135" s="134" t="s">
        <v>1989</v>
      </c>
      <c r="F135" s="135" t="s">
        <v>1990</v>
      </c>
      <c r="G135" s="136" t="s">
        <v>176</v>
      </c>
      <c r="H135" s="137">
        <v>56</v>
      </c>
      <c r="I135" s="138"/>
      <c r="J135" s="139">
        <f>ROUND(I135*H135,2)</f>
        <v>0</v>
      </c>
      <c r="K135" s="140"/>
      <c r="L135" s="31"/>
      <c r="M135" s="141" t="s">
        <v>1</v>
      </c>
      <c r="N135" s="142" t="s">
        <v>41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237</v>
      </c>
      <c r="AT135" s="145" t="s">
        <v>161</v>
      </c>
      <c r="AU135" s="145" t="s">
        <v>86</v>
      </c>
      <c r="AY135" s="16" t="s">
        <v>159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6" t="s">
        <v>84</v>
      </c>
      <c r="BK135" s="146">
        <f>ROUND(I135*H135,2)</f>
        <v>0</v>
      </c>
      <c r="BL135" s="16" t="s">
        <v>237</v>
      </c>
      <c r="BM135" s="145" t="s">
        <v>2454</v>
      </c>
    </row>
    <row r="136" spans="2:65" s="1" customFormat="1" ht="14.4" customHeight="1">
      <c r="B136" s="132"/>
      <c r="C136" s="162" t="s">
        <v>199</v>
      </c>
      <c r="D136" s="162" t="s">
        <v>261</v>
      </c>
      <c r="E136" s="163" t="s">
        <v>1992</v>
      </c>
      <c r="F136" s="164" t="s">
        <v>1993</v>
      </c>
      <c r="G136" s="165" t="s">
        <v>176</v>
      </c>
      <c r="H136" s="166">
        <v>58.8</v>
      </c>
      <c r="I136" s="167"/>
      <c r="J136" s="168">
        <f>ROUND(I136*H136,2)</f>
        <v>0</v>
      </c>
      <c r="K136" s="169"/>
      <c r="L136" s="170"/>
      <c r="M136" s="171" t="s">
        <v>1</v>
      </c>
      <c r="N136" s="172" t="s">
        <v>41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324</v>
      </c>
      <c r="AT136" s="145" t="s">
        <v>261</v>
      </c>
      <c r="AU136" s="145" t="s">
        <v>86</v>
      </c>
      <c r="AY136" s="16" t="s">
        <v>159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6" t="s">
        <v>84</v>
      </c>
      <c r="BK136" s="146">
        <f>ROUND(I136*H136,2)</f>
        <v>0</v>
      </c>
      <c r="BL136" s="16" t="s">
        <v>237</v>
      </c>
      <c r="BM136" s="145" t="s">
        <v>2455</v>
      </c>
    </row>
    <row r="137" spans="2:65" s="12" customFormat="1" ht="10.199999999999999">
      <c r="B137" s="147"/>
      <c r="D137" s="148" t="s">
        <v>167</v>
      </c>
      <c r="E137" s="149" t="s">
        <v>1</v>
      </c>
      <c r="F137" s="150" t="s">
        <v>2456</v>
      </c>
      <c r="H137" s="151">
        <v>58.8</v>
      </c>
      <c r="I137" s="152"/>
      <c r="L137" s="147"/>
      <c r="M137" s="153"/>
      <c r="T137" s="154"/>
      <c r="AT137" s="149" t="s">
        <v>167</v>
      </c>
      <c r="AU137" s="149" t="s">
        <v>86</v>
      </c>
      <c r="AV137" s="12" t="s">
        <v>86</v>
      </c>
      <c r="AW137" s="12" t="s">
        <v>32</v>
      </c>
      <c r="AX137" s="12" t="s">
        <v>76</v>
      </c>
      <c r="AY137" s="149" t="s">
        <v>159</v>
      </c>
    </row>
    <row r="138" spans="2:65" s="13" customFormat="1" ht="10.199999999999999">
      <c r="B138" s="155"/>
      <c r="D138" s="148" t="s">
        <v>167</v>
      </c>
      <c r="E138" s="156" t="s">
        <v>1</v>
      </c>
      <c r="F138" s="157" t="s">
        <v>236</v>
      </c>
      <c r="H138" s="158">
        <v>58.8</v>
      </c>
      <c r="I138" s="159"/>
      <c r="L138" s="155"/>
      <c r="M138" s="160"/>
      <c r="T138" s="161"/>
      <c r="AT138" s="156" t="s">
        <v>167</v>
      </c>
      <c r="AU138" s="156" t="s">
        <v>86</v>
      </c>
      <c r="AV138" s="13" t="s">
        <v>165</v>
      </c>
      <c r="AW138" s="13" t="s">
        <v>32</v>
      </c>
      <c r="AX138" s="13" t="s">
        <v>84</v>
      </c>
      <c r="AY138" s="156" t="s">
        <v>159</v>
      </c>
    </row>
    <row r="139" spans="2:65" s="1" customFormat="1" ht="14.4" customHeight="1">
      <c r="B139" s="132"/>
      <c r="C139" s="162" t="s">
        <v>204</v>
      </c>
      <c r="D139" s="162" t="s">
        <v>261</v>
      </c>
      <c r="E139" s="163" t="s">
        <v>2245</v>
      </c>
      <c r="F139" s="164" t="s">
        <v>2246</v>
      </c>
      <c r="G139" s="165" t="s">
        <v>390</v>
      </c>
      <c r="H139" s="166">
        <v>22</v>
      </c>
      <c r="I139" s="167"/>
      <c r="J139" s="168">
        <f t="shared" ref="J139:J154" si="0">ROUND(I139*H139,2)</f>
        <v>0</v>
      </c>
      <c r="K139" s="169"/>
      <c r="L139" s="170"/>
      <c r="M139" s="171" t="s">
        <v>1</v>
      </c>
      <c r="N139" s="172" t="s">
        <v>41</v>
      </c>
      <c r="P139" s="143">
        <f t="shared" ref="P139:P154" si="1">O139*H139</f>
        <v>0</v>
      </c>
      <c r="Q139" s="143">
        <v>0</v>
      </c>
      <c r="R139" s="143">
        <f t="shared" ref="R139:R154" si="2">Q139*H139</f>
        <v>0</v>
      </c>
      <c r="S139" s="143">
        <v>0</v>
      </c>
      <c r="T139" s="144">
        <f t="shared" ref="T139:T154" si="3">S139*H139</f>
        <v>0</v>
      </c>
      <c r="AR139" s="145" t="s">
        <v>324</v>
      </c>
      <c r="AT139" s="145" t="s">
        <v>261</v>
      </c>
      <c r="AU139" s="145" t="s">
        <v>86</v>
      </c>
      <c r="AY139" s="16" t="s">
        <v>159</v>
      </c>
      <c r="BE139" s="146">
        <f t="shared" ref="BE139:BE154" si="4">IF(N139="základní",J139,0)</f>
        <v>0</v>
      </c>
      <c r="BF139" s="146">
        <f t="shared" ref="BF139:BF154" si="5">IF(N139="snížená",J139,0)</f>
        <v>0</v>
      </c>
      <c r="BG139" s="146">
        <f t="shared" ref="BG139:BG154" si="6">IF(N139="zákl. přenesená",J139,0)</f>
        <v>0</v>
      </c>
      <c r="BH139" s="146">
        <f t="shared" ref="BH139:BH154" si="7">IF(N139="sníž. přenesená",J139,0)</f>
        <v>0</v>
      </c>
      <c r="BI139" s="146">
        <f t="shared" ref="BI139:BI154" si="8">IF(N139="nulová",J139,0)</f>
        <v>0</v>
      </c>
      <c r="BJ139" s="16" t="s">
        <v>84</v>
      </c>
      <c r="BK139" s="146">
        <f t="shared" ref="BK139:BK154" si="9">ROUND(I139*H139,2)</f>
        <v>0</v>
      </c>
      <c r="BL139" s="16" t="s">
        <v>237</v>
      </c>
      <c r="BM139" s="145" t="s">
        <v>2457</v>
      </c>
    </row>
    <row r="140" spans="2:65" s="1" customFormat="1" ht="14.4" customHeight="1">
      <c r="B140" s="132"/>
      <c r="C140" s="162" t="s">
        <v>209</v>
      </c>
      <c r="D140" s="162" t="s">
        <v>261</v>
      </c>
      <c r="E140" s="163" t="s">
        <v>1996</v>
      </c>
      <c r="F140" s="164" t="s">
        <v>1997</v>
      </c>
      <c r="G140" s="165" t="s">
        <v>390</v>
      </c>
      <c r="H140" s="166">
        <v>3</v>
      </c>
      <c r="I140" s="167"/>
      <c r="J140" s="168">
        <f t="shared" si="0"/>
        <v>0</v>
      </c>
      <c r="K140" s="169"/>
      <c r="L140" s="170"/>
      <c r="M140" s="171" t="s">
        <v>1</v>
      </c>
      <c r="N140" s="172" t="s">
        <v>41</v>
      </c>
      <c r="P140" s="143">
        <f t="shared" si="1"/>
        <v>0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AR140" s="145" t="s">
        <v>324</v>
      </c>
      <c r="AT140" s="145" t="s">
        <v>261</v>
      </c>
      <c r="AU140" s="145" t="s">
        <v>86</v>
      </c>
      <c r="AY140" s="16" t="s">
        <v>159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6" t="s">
        <v>84</v>
      </c>
      <c r="BK140" s="146">
        <f t="shared" si="9"/>
        <v>0</v>
      </c>
      <c r="BL140" s="16" t="s">
        <v>237</v>
      </c>
      <c r="BM140" s="145" t="s">
        <v>2458</v>
      </c>
    </row>
    <row r="141" spans="2:65" s="1" customFormat="1" ht="14.4" customHeight="1">
      <c r="B141" s="132"/>
      <c r="C141" s="162" t="s">
        <v>214</v>
      </c>
      <c r="D141" s="162" t="s">
        <v>261</v>
      </c>
      <c r="E141" s="163" t="s">
        <v>1999</v>
      </c>
      <c r="F141" s="164" t="s">
        <v>2000</v>
      </c>
      <c r="G141" s="165" t="s">
        <v>390</v>
      </c>
      <c r="H141" s="166">
        <v>28</v>
      </c>
      <c r="I141" s="167"/>
      <c r="J141" s="168">
        <f t="shared" si="0"/>
        <v>0</v>
      </c>
      <c r="K141" s="169"/>
      <c r="L141" s="170"/>
      <c r="M141" s="171" t="s">
        <v>1</v>
      </c>
      <c r="N141" s="172" t="s">
        <v>41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324</v>
      </c>
      <c r="AT141" s="145" t="s">
        <v>261</v>
      </c>
      <c r="AU141" s="145" t="s">
        <v>86</v>
      </c>
      <c r="AY141" s="16" t="s">
        <v>159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6" t="s">
        <v>84</v>
      </c>
      <c r="BK141" s="146">
        <f t="shared" si="9"/>
        <v>0</v>
      </c>
      <c r="BL141" s="16" t="s">
        <v>237</v>
      </c>
      <c r="BM141" s="145" t="s">
        <v>2459</v>
      </c>
    </row>
    <row r="142" spans="2:65" s="1" customFormat="1" ht="14.4" customHeight="1">
      <c r="B142" s="132"/>
      <c r="C142" s="162" t="s">
        <v>8</v>
      </c>
      <c r="D142" s="162" t="s">
        <v>261</v>
      </c>
      <c r="E142" s="163" t="s">
        <v>2002</v>
      </c>
      <c r="F142" s="164" t="s">
        <v>2003</v>
      </c>
      <c r="G142" s="165" t="s">
        <v>390</v>
      </c>
      <c r="H142" s="166">
        <v>2</v>
      </c>
      <c r="I142" s="167"/>
      <c r="J142" s="168">
        <f t="shared" si="0"/>
        <v>0</v>
      </c>
      <c r="K142" s="169"/>
      <c r="L142" s="170"/>
      <c r="M142" s="171" t="s">
        <v>1</v>
      </c>
      <c r="N142" s="172" t="s">
        <v>41</v>
      </c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AR142" s="145" t="s">
        <v>324</v>
      </c>
      <c r="AT142" s="145" t="s">
        <v>261</v>
      </c>
      <c r="AU142" s="145" t="s">
        <v>86</v>
      </c>
      <c r="AY142" s="16" t="s">
        <v>159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6" t="s">
        <v>84</v>
      </c>
      <c r="BK142" s="146">
        <f t="shared" si="9"/>
        <v>0</v>
      </c>
      <c r="BL142" s="16" t="s">
        <v>237</v>
      </c>
      <c r="BM142" s="145" t="s">
        <v>2460</v>
      </c>
    </row>
    <row r="143" spans="2:65" s="1" customFormat="1" ht="14.4" customHeight="1">
      <c r="B143" s="132"/>
      <c r="C143" s="162" t="s">
        <v>222</v>
      </c>
      <c r="D143" s="162" t="s">
        <v>261</v>
      </c>
      <c r="E143" s="163" t="s">
        <v>2005</v>
      </c>
      <c r="F143" s="164" t="s">
        <v>2006</v>
      </c>
      <c r="G143" s="165" t="s">
        <v>390</v>
      </c>
      <c r="H143" s="166">
        <v>3</v>
      </c>
      <c r="I143" s="167"/>
      <c r="J143" s="168">
        <f t="shared" si="0"/>
        <v>0</v>
      </c>
      <c r="K143" s="169"/>
      <c r="L143" s="170"/>
      <c r="M143" s="171" t="s">
        <v>1</v>
      </c>
      <c r="N143" s="172" t="s">
        <v>41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324</v>
      </c>
      <c r="AT143" s="145" t="s">
        <v>261</v>
      </c>
      <c r="AU143" s="145" t="s">
        <v>86</v>
      </c>
      <c r="AY143" s="16" t="s">
        <v>159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6" t="s">
        <v>84</v>
      </c>
      <c r="BK143" s="146">
        <f t="shared" si="9"/>
        <v>0</v>
      </c>
      <c r="BL143" s="16" t="s">
        <v>237</v>
      </c>
      <c r="BM143" s="145" t="s">
        <v>2461</v>
      </c>
    </row>
    <row r="144" spans="2:65" s="1" customFormat="1" ht="14.4" customHeight="1">
      <c r="B144" s="132"/>
      <c r="C144" s="162" t="s">
        <v>226</v>
      </c>
      <c r="D144" s="162" t="s">
        <v>261</v>
      </c>
      <c r="E144" s="163" t="s">
        <v>2008</v>
      </c>
      <c r="F144" s="164" t="s">
        <v>2009</v>
      </c>
      <c r="G144" s="165" t="s">
        <v>390</v>
      </c>
      <c r="H144" s="166">
        <v>11</v>
      </c>
      <c r="I144" s="167"/>
      <c r="J144" s="168">
        <f t="shared" si="0"/>
        <v>0</v>
      </c>
      <c r="K144" s="169"/>
      <c r="L144" s="170"/>
      <c r="M144" s="171" t="s">
        <v>1</v>
      </c>
      <c r="N144" s="172" t="s">
        <v>41</v>
      </c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AR144" s="145" t="s">
        <v>324</v>
      </c>
      <c r="AT144" s="145" t="s">
        <v>261</v>
      </c>
      <c r="AU144" s="145" t="s">
        <v>86</v>
      </c>
      <c r="AY144" s="16" t="s">
        <v>159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6" t="s">
        <v>84</v>
      </c>
      <c r="BK144" s="146">
        <f t="shared" si="9"/>
        <v>0</v>
      </c>
      <c r="BL144" s="16" t="s">
        <v>237</v>
      </c>
      <c r="BM144" s="145" t="s">
        <v>2462</v>
      </c>
    </row>
    <row r="145" spans="2:65" s="1" customFormat="1" ht="14.4" customHeight="1">
      <c r="B145" s="132"/>
      <c r="C145" s="162" t="s">
        <v>231</v>
      </c>
      <c r="D145" s="162" t="s">
        <v>261</v>
      </c>
      <c r="E145" s="163" t="s">
        <v>2011</v>
      </c>
      <c r="F145" s="164" t="s">
        <v>2012</v>
      </c>
      <c r="G145" s="165" t="s">
        <v>390</v>
      </c>
      <c r="H145" s="166">
        <v>10</v>
      </c>
      <c r="I145" s="167"/>
      <c r="J145" s="168">
        <f t="shared" si="0"/>
        <v>0</v>
      </c>
      <c r="K145" s="169"/>
      <c r="L145" s="170"/>
      <c r="M145" s="171" t="s">
        <v>1</v>
      </c>
      <c r="N145" s="172" t="s">
        <v>41</v>
      </c>
      <c r="P145" s="143">
        <f t="shared" si="1"/>
        <v>0</v>
      </c>
      <c r="Q145" s="143">
        <v>0</v>
      </c>
      <c r="R145" s="143">
        <f t="shared" si="2"/>
        <v>0</v>
      </c>
      <c r="S145" s="143">
        <v>0</v>
      </c>
      <c r="T145" s="144">
        <f t="shared" si="3"/>
        <v>0</v>
      </c>
      <c r="AR145" s="145" t="s">
        <v>324</v>
      </c>
      <c r="AT145" s="145" t="s">
        <v>261</v>
      </c>
      <c r="AU145" s="145" t="s">
        <v>86</v>
      </c>
      <c r="AY145" s="16" t="s">
        <v>159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6" t="s">
        <v>84</v>
      </c>
      <c r="BK145" s="146">
        <f t="shared" si="9"/>
        <v>0</v>
      </c>
      <c r="BL145" s="16" t="s">
        <v>237</v>
      </c>
      <c r="BM145" s="145" t="s">
        <v>2463</v>
      </c>
    </row>
    <row r="146" spans="2:65" s="1" customFormat="1" ht="14.4" customHeight="1">
      <c r="B146" s="132"/>
      <c r="C146" s="162" t="s">
        <v>237</v>
      </c>
      <c r="D146" s="162" t="s">
        <v>261</v>
      </c>
      <c r="E146" s="163" t="s">
        <v>2254</v>
      </c>
      <c r="F146" s="164" t="s">
        <v>2255</v>
      </c>
      <c r="G146" s="165" t="s">
        <v>176</v>
      </c>
      <c r="H146" s="166">
        <v>56</v>
      </c>
      <c r="I146" s="167"/>
      <c r="J146" s="168">
        <f t="shared" si="0"/>
        <v>0</v>
      </c>
      <c r="K146" s="169"/>
      <c r="L146" s="170"/>
      <c r="M146" s="171" t="s">
        <v>1</v>
      </c>
      <c r="N146" s="172" t="s">
        <v>41</v>
      </c>
      <c r="P146" s="143">
        <f t="shared" si="1"/>
        <v>0</v>
      </c>
      <c r="Q146" s="143">
        <v>0</v>
      </c>
      <c r="R146" s="143">
        <f t="shared" si="2"/>
        <v>0</v>
      </c>
      <c r="S146" s="143">
        <v>0</v>
      </c>
      <c r="T146" s="144">
        <f t="shared" si="3"/>
        <v>0</v>
      </c>
      <c r="AR146" s="145" t="s">
        <v>324</v>
      </c>
      <c r="AT146" s="145" t="s">
        <v>261</v>
      </c>
      <c r="AU146" s="145" t="s">
        <v>86</v>
      </c>
      <c r="AY146" s="16" t="s">
        <v>159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6" t="s">
        <v>84</v>
      </c>
      <c r="BK146" s="146">
        <f t="shared" si="9"/>
        <v>0</v>
      </c>
      <c r="BL146" s="16" t="s">
        <v>237</v>
      </c>
      <c r="BM146" s="145" t="s">
        <v>2464</v>
      </c>
    </row>
    <row r="147" spans="2:65" s="1" customFormat="1" ht="14.4" customHeight="1">
      <c r="B147" s="132"/>
      <c r="C147" s="162" t="s">
        <v>241</v>
      </c>
      <c r="D147" s="162" t="s">
        <v>261</v>
      </c>
      <c r="E147" s="163" t="s">
        <v>2257</v>
      </c>
      <c r="F147" s="164" t="s">
        <v>2258</v>
      </c>
      <c r="G147" s="165" t="s">
        <v>390</v>
      </c>
      <c r="H147" s="166">
        <v>6</v>
      </c>
      <c r="I147" s="167"/>
      <c r="J147" s="168">
        <f t="shared" si="0"/>
        <v>0</v>
      </c>
      <c r="K147" s="169"/>
      <c r="L147" s="170"/>
      <c r="M147" s="171" t="s">
        <v>1</v>
      </c>
      <c r="N147" s="172" t="s">
        <v>41</v>
      </c>
      <c r="P147" s="143">
        <f t="shared" si="1"/>
        <v>0</v>
      </c>
      <c r="Q147" s="143">
        <v>0</v>
      </c>
      <c r="R147" s="143">
        <f t="shared" si="2"/>
        <v>0</v>
      </c>
      <c r="S147" s="143">
        <v>0</v>
      </c>
      <c r="T147" s="144">
        <f t="shared" si="3"/>
        <v>0</v>
      </c>
      <c r="AR147" s="145" t="s">
        <v>324</v>
      </c>
      <c r="AT147" s="145" t="s">
        <v>261</v>
      </c>
      <c r="AU147" s="145" t="s">
        <v>86</v>
      </c>
      <c r="AY147" s="16" t="s">
        <v>159</v>
      </c>
      <c r="BE147" s="146">
        <f t="shared" si="4"/>
        <v>0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6" t="s">
        <v>84</v>
      </c>
      <c r="BK147" s="146">
        <f t="shared" si="9"/>
        <v>0</v>
      </c>
      <c r="BL147" s="16" t="s">
        <v>237</v>
      </c>
      <c r="BM147" s="145" t="s">
        <v>2465</v>
      </c>
    </row>
    <row r="148" spans="2:65" s="1" customFormat="1" ht="14.4" customHeight="1">
      <c r="B148" s="132"/>
      <c r="C148" s="162" t="s">
        <v>247</v>
      </c>
      <c r="D148" s="162" t="s">
        <v>261</v>
      </c>
      <c r="E148" s="163" t="s">
        <v>2260</v>
      </c>
      <c r="F148" s="164" t="s">
        <v>2261</v>
      </c>
      <c r="G148" s="165" t="s">
        <v>390</v>
      </c>
      <c r="H148" s="166">
        <v>28</v>
      </c>
      <c r="I148" s="167"/>
      <c r="J148" s="168">
        <f t="shared" si="0"/>
        <v>0</v>
      </c>
      <c r="K148" s="169"/>
      <c r="L148" s="170"/>
      <c r="M148" s="171" t="s">
        <v>1</v>
      </c>
      <c r="N148" s="172" t="s">
        <v>41</v>
      </c>
      <c r="P148" s="143">
        <f t="shared" si="1"/>
        <v>0</v>
      </c>
      <c r="Q148" s="143">
        <v>0</v>
      </c>
      <c r="R148" s="143">
        <f t="shared" si="2"/>
        <v>0</v>
      </c>
      <c r="S148" s="143">
        <v>0</v>
      </c>
      <c r="T148" s="144">
        <f t="shared" si="3"/>
        <v>0</v>
      </c>
      <c r="AR148" s="145" t="s">
        <v>324</v>
      </c>
      <c r="AT148" s="145" t="s">
        <v>261</v>
      </c>
      <c r="AU148" s="145" t="s">
        <v>86</v>
      </c>
      <c r="AY148" s="16" t="s">
        <v>159</v>
      </c>
      <c r="BE148" s="146">
        <f t="shared" si="4"/>
        <v>0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16" t="s">
        <v>84</v>
      </c>
      <c r="BK148" s="146">
        <f t="shared" si="9"/>
        <v>0</v>
      </c>
      <c r="BL148" s="16" t="s">
        <v>237</v>
      </c>
      <c r="BM148" s="145" t="s">
        <v>2466</v>
      </c>
    </row>
    <row r="149" spans="2:65" s="1" customFormat="1" ht="22.2" customHeight="1">
      <c r="B149" s="132"/>
      <c r="C149" s="133" t="s">
        <v>253</v>
      </c>
      <c r="D149" s="133" t="s">
        <v>161</v>
      </c>
      <c r="E149" s="134" t="s">
        <v>2014</v>
      </c>
      <c r="F149" s="135" t="s">
        <v>2015</v>
      </c>
      <c r="G149" s="136" t="s">
        <v>390</v>
      </c>
      <c r="H149" s="137">
        <v>13</v>
      </c>
      <c r="I149" s="138"/>
      <c r="J149" s="139">
        <f t="shared" si="0"/>
        <v>0</v>
      </c>
      <c r="K149" s="140"/>
      <c r="L149" s="31"/>
      <c r="M149" s="141" t="s">
        <v>1</v>
      </c>
      <c r="N149" s="142" t="s">
        <v>41</v>
      </c>
      <c r="P149" s="143">
        <f t="shared" si="1"/>
        <v>0</v>
      </c>
      <c r="Q149" s="143">
        <v>0</v>
      </c>
      <c r="R149" s="143">
        <f t="shared" si="2"/>
        <v>0</v>
      </c>
      <c r="S149" s="143">
        <v>0</v>
      </c>
      <c r="T149" s="144">
        <f t="shared" si="3"/>
        <v>0</v>
      </c>
      <c r="AR149" s="145" t="s">
        <v>237</v>
      </c>
      <c r="AT149" s="145" t="s">
        <v>161</v>
      </c>
      <c r="AU149" s="145" t="s">
        <v>86</v>
      </c>
      <c r="AY149" s="16" t="s">
        <v>159</v>
      </c>
      <c r="BE149" s="146">
        <f t="shared" si="4"/>
        <v>0</v>
      </c>
      <c r="BF149" s="146">
        <f t="shared" si="5"/>
        <v>0</v>
      </c>
      <c r="BG149" s="146">
        <f t="shared" si="6"/>
        <v>0</v>
      </c>
      <c r="BH149" s="146">
        <f t="shared" si="7"/>
        <v>0</v>
      </c>
      <c r="BI149" s="146">
        <f t="shared" si="8"/>
        <v>0</v>
      </c>
      <c r="BJ149" s="16" t="s">
        <v>84</v>
      </c>
      <c r="BK149" s="146">
        <f t="shared" si="9"/>
        <v>0</v>
      </c>
      <c r="BL149" s="16" t="s">
        <v>237</v>
      </c>
      <c r="BM149" s="145" t="s">
        <v>2467</v>
      </c>
    </row>
    <row r="150" spans="2:65" s="1" customFormat="1" ht="14.4" customHeight="1">
      <c r="B150" s="132"/>
      <c r="C150" s="162" t="s">
        <v>257</v>
      </c>
      <c r="D150" s="162" t="s">
        <v>261</v>
      </c>
      <c r="E150" s="163" t="s">
        <v>2017</v>
      </c>
      <c r="F150" s="164" t="s">
        <v>2018</v>
      </c>
      <c r="G150" s="165" t="s">
        <v>390</v>
      </c>
      <c r="H150" s="166">
        <v>13</v>
      </c>
      <c r="I150" s="167"/>
      <c r="J150" s="168">
        <f t="shared" si="0"/>
        <v>0</v>
      </c>
      <c r="K150" s="169"/>
      <c r="L150" s="170"/>
      <c r="M150" s="171" t="s">
        <v>1</v>
      </c>
      <c r="N150" s="172" t="s">
        <v>41</v>
      </c>
      <c r="P150" s="143">
        <f t="shared" si="1"/>
        <v>0</v>
      </c>
      <c r="Q150" s="143">
        <v>0</v>
      </c>
      <c r="R150" s="143">
        <f t="shared" si="2"/>
        <v>0</v>
      </c>
      <c r="S150" s="143">
        <v>0</v>
      </c>
      <c r="T150" s="144">
        <f t="shared" si="3"/>
        <v>0</v>
      </c>
      <c r="AR150" s="145" t="s">
        <v>324</v>
      </c>
      <c r="AT150" s="145" t="s">
        <v>261</v>
      </c>
      <c r="AU150" s="145" t="s">
        <v>86</v>
      </c>
      <c r="AY150" s="16" t="s">
        <v>159</v>
      </c>
      <c r="BE150" s="146">
        <f t="shared" si="4"/>
        <v>0</v>
      </c>
      <c r="BF150" s="146">
        <f t="shared" si="5"/>
        <v>0</v>
      </c>
      <c r="BG150" s="146">
        <f t="shared" si="6"/>
        <v>0</v>
      </c>
      <c r="BH150" s="146">
        <f t="shared" si="7"/>
        <v>0</v>
      </c>
      <c r="BI150" s="146">
        <f t="shared" si="8"/>
        <v>0</v>
      </c>
      <c r="BJ150" s="16" t="s">
        <v>84</v>
      </c>
      <c r="BK150" s="146">
        <f t="shared" si="9"/>
        <v>0</v>
      </c>
      <c r="BL150" s="16" t="s">
        <v>237</v>
      </c>
      <c r="BM150" s="145" t="s">
        <v>2468</v>
      </c>
    </row>
    <row r="151" spans="2:65" s="1" customFormat="1" ht="22.2" customHeight="1">
      <c r="B151" s="132"/>
      <c r="C151" s="133" t="s">
        <v>7</v>
      </c>
      <c r="D151" s="133" t="s">
        <v>161</v>
      </c>
      <c r="E151" s="134" t="s">
        <v>2020</v>
      </c>
      <c r="F151" s="135" t="s">
        <v>2021</v>
      </c>
      <c r="G151" s="136" t="s">
        <v>390</v>
      </c>
      <c r="H151" s="137">
        <v>15</v>
      </c>
      <c r="I151" s="138"/>
      <c r="J151" s="139">
        <f t="shared" si="0"/>
        <v>0</v>
      </c>
      <c r="K151" s="140"/>
      <c r="L151" s="31"/>
      <c r="M151" s="141" t="s">
        <v>1</v>
      </c>
      <c r="N151" s="142" t="s">
        <v>41</v>
      </c>
      <c r="P151" s="143">
        <f t="shared" si="1"/>
        <v>0</v>
      </c>
      <c r="Q151" s="143">
        <v>0</v>
      </c>
      <c r="R151" s="143">
        <f t="shared" si="2"/>
        <v>0</v>
      </c>
      <c r="S151" s="143">
        <v>0</v>
      </c>
      <c r="T151" s="144">
        <f t="shared" si="3"/>
        <v>0</v>
      </c>
      <c r="AR151" s="145" t="s">
        <v>237</v>
      </c>
      <c r="AT151" s="145" t="s">
        <v>161</v>
      </c>
      <c r="AU151" s="145" t="s">
        <v>86</v>
      </c>
      <c r="AY151" s="16" t="s">
        <v>159</v>
      </c>
      <c r="BE151" s="146">
        <f t="shared" si="4"/>
        <v>0</v>
      </c>
      <c r="BF151" s="146">
        <f t="shared" si="5"/>
        <v>0</v>
      </c>
      <c r="BG151" s="146">
        <f t="shared" si="6"/>
        <v>0</v>
      </c>
      <c r="BH151" s="146">
        <f t="shared" si="7"/>
        <v>0</v>
      </c>
      <c r="BI151" s="146">
        <f t="shared" si="8"/>
        <v>0</v>
      </c>
      <c r="BJ151" s="16" t="s">
        <v>84</v>
      </c>
      <c r="BK151" s="146">
        <f t="shared" si="9"/>
        <v>0</v>
      </c>
      <c r="BL151" s="16" t="s">
        <v>237</v>
      </c>
      <c r="BM151" s="145" t="s">
        <v>2469</v>
      </c>
    </row>
    <row r="152" spans="2:65" s="1" customFormat="1" ht="14.4" customHeight="1">
      <c r="B152" s="132"/>
      <c r="C152" s="162" t="s">
        <v>267</v>
      </c>
      <c r="D152" s="162" t="s">
        <v>261</v>
      </c>
      <c r="E152" s="163" t="s">
        <v>2023</v>
      </c>
      <c r="F152" s="164" t="s">
        <v>2024</v>
      </c>
      <c r="G152" s="165" t="s">
        <v>390</v>
      </c>
      <c r="H152" s="166">
        <v>15</v>
      </c>
      <c r="I152" s="167"/>
      <c r="J152" s="168">
        <f t="shared" si="0"/>
        <v>0</v>
      </c>
      <c r="K152" s="169"/>
      <c r="L152" s="170"/>
      <c r="M152" s="171" t="s">
        <v>1</v>
      </c>
      <c r="N152" s="172" t="s">
        <v>41</v>
      </c>
      <c r="P152" s="143">
        <f t="shared" si="1"/>
        <v>0</v>
      </c>
      <c r="Q152" s="143">
        <v>0</v>
      </c>
      <c r="R152" s="143">
        <f t="shared" si="2"/>
        <v>0</v>
      </c>
      <c r="S152" s="143">
        <v>0</v>
      </c>
      <c r="T152" s="144">
        <f t="shared" si="3"/>
        <v>0</v>
      </c>
      <c r="AR152" s="145" t="s">
        <v>324</v>
      </c>
      <c r="AT152" s="145" t="s">
        <v>261</v>
      </c>
      <c r="AU152" s="145" t="s">
        <v>86</v>
      </c>
      <c r="AY152" s="16" t="s">
        <v>159</v>
      </c>
      <c r="BE152" s="146">
        <f t="shared" si="4"/>
        <v>0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16" t="s">
        <v>84</v>
      </c>
      <c r="BK152" s="146">
        <f t="shared" si="9"/>
        <v>0</v>
      </c>
      <c r="BL152" s="16" t="s">
        <v>237</v>
      </c>
      <c r="BM152" s="145" t="s">
        <v>2470</v>
      </c>
    </row>
    <row r="153" spans="2:65" s="1" customFormat="1" ht="22.2" customHeight="1">
      <c r="B153" s="132"/>
      <c r="C153" s="133" t="s">
        <v>272</v>
      </c>
      <c r="D153" s="133" t="s">
        <v>161</v>
      </c>
      <c r="E153" s="134" t="s">
        <v>2033</v>
      </c>
      <c r="F153" s="135" t="s">
        <v>2034</v>
      </c>
      <c r="G153" s="136" t="s">
        <v>176</v>
      </c>
      <c r="H153" s="137">
        <v>150</v>
      </c>
      <c r="I153" s="138"/>
      <c r="J153" s="139">
        <f t="shared" si="0"/>
        <v>0</v>
      </c>
      <c r="K153" s="140"/>
      <c r="L153" s="31"/>
      <c r="M153" s="141" t="s">
        <v>1</v>
      </c>
      <c r="N153" s="142" t="s">
        <v>41</v>
      </c>
      <c r="P153" s="143">
        <f t="shared" si="1"/>
        <v>0</v>
      </c>
      <c r="Q153" s="143">
        <v>0</v>
      </c>
      <c r="R153" s="143">
        <f t="shared" si="2"/>
        <v>0</v>
      </c>
      <c r="S153" s="143">
        <v>0</v>
      </c>
      <c r="T153" s="144">
        <f t="shared" si="3"/>
        <v>0</v>
      </c>
      <c r="AR153" s="145" t="s">
        <v>237</v>
      </c>
      <c r="AT153" s="145" t="s">
        <v>161</v>
      </c>
      <c r="AU153" s="145" t="s">
        <v>86</v>
      </c>
      <c r="AY153" s="16" t="s">
        <v>159</v>
      </c>
      <c r="BE153" s="146">
        <f t="shared" si="4"/>
        <v>0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16" t="s">
        <v>84</v>
      </c>
      <c r="BK153" s="146">
        <f t="shared" si="9"/>
        <v>0</v>
      </c>
      <c r="BL153" s="16" t="s">
        <v>237</v>
      </c>
      <c r="BM153" s="145" t="s">
        <v>2471</v>
      </c>
    </row>
    <row r="154" spans="2:65" s="1" customFormat="1" ht="14.4" customHeight="1">
      <c r="B154" s="132"/>
      <c r="C154" s="162" t="s">
        <v>280</v>
      </c>
      <c r="D154" s="162" t="s">
        <v>261</v>
      </c>
      <c r="E154" s="163" t="s">
        <v>2036</v>
      </c>
      <c r="F154" s="164" t="s">
        <v>2037</v>
      </c>
      <c r="G154" s="165" t="s">
        <v>176</v>
      </c>
      <c r="H154" s="166">
        <v>172.5</v>
      </c>
      <c r="I154" s="167"/>
      <c r="J154" s="168">
        <f t="shared" si="0"/>
        <v>0</v>
      </c>
      <c r="K154" s="169"/>
      <c r="L154" s="170"/>
      <c r="M154" s="171" t="s">
        <v>1</v>
      </c>
      <c r="N154" s="172" t="s">
        <v>41</v>
      </c>
      <c r="P154" s="143">
        <f t="shared" si="1"/>
        <v>0</v>
      </c>
      <c r="Q154" s="143">
        <v>0</v>
      </c>
      <c r="R154" s="143">
        <f t="shared" si="2"/>
        <v>0</v>
      </c>
      <c r="S154" s="143">
        <v>0</v>
      </c>
      <c r="T154" s="144">
        <f t="shared" si="3"/>
        <v>0</v>
      </c>
      <c r="AR154" s="145" t="s">
        <v>324</v>
      </c>
      <c r="AT154" s="145" t="s">
        <v>261</v>
      </c>
      <c r="AU154" s="145" t="s">
        <v>86</v>
      </c>
      <c r="AY154" s="16" t="s">
        <v>159</v>
      </c>
      <c r="BE154" s="146">
        <f t="shared" si="4"/>
        <v>0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6" t="s">
        <v>84</v>
      </c>
      <c r="BK154" s="146">
        <f t="shared" si="9"/>
        <v>0</v>
      </c>
      <c r="BL154" s="16" t="s">
        <v>237</v>
      </c>
      <c r="BM154" s="145" t="s">
        <v>2472</v>
      </c>
    </row>
    <row r="155" spans="2:65" s="12" customFormat="1" ht="10.199999999999999">
      <c r="B155" s="147"/>
      <c r="D155" s="148" t="s">
        <v>167</v>
      </c>
      <c r="E155" s="149" t="s">
        <v>1</v>
      </c>
      <c r="F155" s="150" t="s">
        <v>2473</v>
      </c>
      <c r="H155" s="151">
        <v>30</v>
      </c>
      <c r="I155" s="152"/>
      <c r="L155" s="147"/>
      <c r="M155" s="153"/>
      <c r="T155" s="154"/>
      <c r="AT155" s="149" t="s">
        <v>167</v>
      </c>
      <c r="AU155" s="149" t="s">
        <v>86</v>
      </c>
      <c r="AV155" s="12" t="s">
        <v>86</v>
      </c>
      <c r="AW155" s="12" t="s">
        <v>32</v>
      </c>
      <c r="AX155" s="12" t="s">
        <v>76</v>
      </c>
      <c r="AY155" s="149" t="s">
        <v>159</v>
      </c>
    </row>
    <row r="156" spans="2:65" s="12" customFormat="1" ht="10.199999999999999">
      <c r="B156" s="147"/>
      <c r="D156" s="148" t="s">
        <v>167</v>
      </c>
      <c r="E156" s="149" t="s">
        <v>1</v>
      </c>
      <c r="F156" s="150" t="s">
        <v>2474</v>
      </c>
      <c r="H156" s="151">
        <v>120</v>
      </c>
      <c r="I156" s="152"/>
      <c r="L156" s="147"/>
      <c r="M156" s="153"/>
      <c r="T156" s="154"/>
      <c r="AT156" s="149" t="s">
        <v>167</v>
      </c>
      <c r="AU156" s="149" t="s">
        <v>86</v>
      </c>
      <c r="AV156" s="12" t="s">
        <v>86</v>
      </c>
      <c r="AW156" s="12" t="s">
        <v>32</v>
      </c>
      <c r="AX156" s="12" t="s">
        <v>76</v>
      </c>
      <c r="AY156" s="149" t="s">
        <v>159</v>
      </c>
    </row>
    <row r="157" spans="2:65" s="13" customFormat="1" ht="10.199999999999999">
      <c r="B157" s="155"/>
      <c r="D157" s="148" t="s">
        <v>167</v>
      </c>
      <c r="E157" s="156" t="s">
        <v>1</v>
      </c>
      <c r="F157" s="157" t="s">
        <v>236</v>
      </c>
      <c r="H157" s="158">
        <v>150</v>
      </c>
      <c r="I157" s="159"/>
      <c r="L157" s="155"/>
      <c r="M157" s="160"/>
      <c r="T157" s="161"/>
      <c r="AT157" s="156" t="s">
        <v>167</v>
      </c>
      <c r="AU157" s="156" t="s">
        <v>86</v>
      </c>
      <c r="AV157" s="13" t="s">
        <v>165</v>
      </c>
      <c r="AW157" s="13" t="s">
        <v>32</v>
      </c>
      <c r="AX157" s="13" t="s">
        <v>76</v>
      </c>
      <c r="AY157" s="156" t="s">
        <v>159</v>
      </c>
    </row>
    <row r="158" spans="2:65" s="12" customFormat="1" ht="10.199999999999999">
      <c r="B158" s="147"/>
      <c r="D158" s="148" t="s">
        <v>167</v>
      </c>
      <c r="E158" s="149" t="s">
        <v>1</v>
      </c>
      <c r="F158" s="150" t="s">
        <v>2475</v>
      </c>
      <c r="H158" s="151">
        <v>172.5</v>
      </c>
      <c r="I158" s="152"/>
      <c r="L158" s="147"/>
      <c r="M158" s="153"/>
      <c r="T158" s="154"/>
      <c r="AT158" s="149" t="s">
        <v>167</v>
      </c>
      <c r="AU158" s="149" t="s">
        <v>86</v>
      </c>
      <c r="AV158" s="12" t="s">
        <v>86</v>
      </c>
      <c r="AW158" s="12" t="s">
        <v>32</v>
      </c>
      <c r="AX158" s="12" t="s">
        <v>76</v>
      </c>
      <c r="AY158" s="149" t="s">
        <v>159</v>
      </c>
    </row>
    <row r="159" spans="2:65" s="13" customFormat="1" ht="10.199999999999999">
      <c r="B159" s="155"/>
      <c r="D159" s="148" t="s">
        <v>167</v>
      </c>
      <c r="E159" s="156" t="s">
        <v>1</v>
      </c>
      <c r="F159" s="157" t="s">
        <v>236</v>
      </c>
      <c r="H159" s="158">
        <v>172.5</v>
      </c>
      <c r="I159" s="159"/>
      <c r="L159" s="155"/>
      <c r="M159" s="160"/>
      <c r="T159" s="161"/>
      <c r="AT159" s="156" t="s">
        <v>167</v>
      </c>
      <c r="AU159" s="156" t="s">
        <v>86</v>
      </c>
      <c r="AV159" s="13" t="s">
        <v>165</v>
      </c>
      <c r="AW159" s="13" t="s">
        <v>32</v>
      </c>
      <c r="AX159" s="13" t="s">
        <v>84</v>
      </c>
      <c r="AY159" s="156" t="s">
        <v>159</v>
      </c>
    </row>
    <row r="160" spans="2:65" s="1" customFormat="1" ht="22.2" customHeight="1">
      <c r="B160" s="132"/>
      <c r="C160" s="133" t="s">
        <v>286</v>
      </c>
      <c r="D160" s="133" t="s">
        <v>161</v>
      </c>
      <c r="E160" s="134" t="s">
        <v>2044</v>
      </c>
      <c r="F160" s="135" t="s">
        <v>2045</v>
      </c>
      <c r="G160" s="136" t="s">
        <v>176</v>
      </c>
      <c r="H160" s="137">
        <v>135</v>
      </c>
      <c r="I160" s="138"/>
      <c r="J160" s="139">
        <f>ROUND(I160*H160,2)</f>
        <v>0</v>
      </c>
      <c r="K160" s="140"/>
      <c r="L160" s="31"/>
      <c r="M160" s="141" t="s">
        <v>1</v>
      </c>
      <c r="N160" s="142" t="s">
        <v>41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237</v>
      </c>
      <c r="AT160" s="145" t="s">
        <v>161</v>
      </c>
      <c r="AU160" s="145" t="s">
        <v>86</v>
      </c>
      <c r="AY160" s="16" t="s">
        <v>159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6" t="s">
        <v>84</v>
      </c>
      <c r="BK160" s="146">
        <f>ROUND(I160*H160,2)</f>
        <v>0</v>
      </c>
      <c r="BL160" s="16" t="s">
        <v>237</v>
      </c>
      <c r="BM160" s="145" t="s">
        <v>2476</v>
      </c>
    </row>
    <row r="161" spans="2:65" s="1" customFormat="1" ht="14.4" customHeight="1">
      <c r="B161" s="132"/>
      <c r="C161" s="162" t="s">
        <v>291</v>
      </c>
      <c r="D161" s="162" t="s">
        <v>261</v>
      </c>
      <c r="E161" s="163" t="s">
        <v>2047</v>
      </c>
      <c r="F161" s="164" t="s">
        <v>2048</v>
      </c>
      <c r="G161" s="165" t="s">
        <v>176</v>
      </c>
      <c r="H161" s="166">
        <v>155.25</v>
      </c>
      <c r="I161" s="167"/>
      <c r="J161" s="168">
        <f>ROUND(I161*H161,2)</f>
        <v>0</v>
      </c>
      <c r="K161" s="169"/>
      <c r="L161" s="170"/>
      <c r="M161" s="171" t="s">
        <v>1</v>
      </c>
      <c r="N161" s="172" t="s">
        <v>41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324</v>
      </c>
      <c r="AT161" s="145" t="s">
        <v>261</v>
      </c>
      <c r="AU161" s="145" t="s">
        <v>86</v>
      </c>
      <c r="AY161" s="16" t="s">
        <v>159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6" t="s">
        <v>84</v>
      </c>
      <c r="BK161" s="146">
        <f>ROUND(I161*H161,2)</f>
        <v>0</v>
      </c>
      <c r="BL161" s="16" t="s">
        <v>237</v>
      </c>
      <c r="BM161" s="145" t="s">
        <v>2477</v>
      </c>
    </row>
    <row r="162" spans="2:65" s="12" customFormat="1" ht="10.199999999999999">
      <c r="B162" s="147"/>
      <c r="D162" s="148" t="s">
        <v>167</v>
      </c>
      <c r="E162" s="149" t="s">
        <v>1</v>
      </c>
      <c r="F162" s="150" t="s">
        <v>2478</v>
      </c>
      <c r="H162" s="151">
        <v>155.25</v>
      </c>
      <c r="I162" s="152"/>
      <c r="L162" s="147"/>
      <c r="M162" s="153"/>
      <c r="T162" s="154"/>
      <c r="AT162" s="149" t="s">
        <v>167</v>
      </c>
      <c r="AU162" s="149" t="s">
        <v>86</v>
      </c>
      <c r="AV162" s="12" t="s">
        <v>86</v>
      </c>
      <c r="AW162" s="12" t="s">
        <v>32</v>
      </c>
      <c r="AX162" s="12" t="s">
        <v>76</v>
      </c>
      <c r="AY162" s="149" t="s">
        <v>159</v>
      </c>
    </row>
    <row r="163" spans="2:65" s="13" customFormat="1" ht="10.199999999999999">
      <c r="B163" s="155"/>
      <c r="D163" s="148" t="s">
        <v>167</v>
      </c>
      <c r="E163" s="156" t="s">
        <v>1</v>
      </c>
      <c r="F163" s="157" t="s">
        <v>236</v>
      </c>
      <c r="H163" s="158">
        <v>155.25</v>
      </c>
      <c r="I163" s="159"/>
      <c r="L163" s="155"/>
      <c r="M163" s="160"/>
      <c r="T163" s="161"/>
      <c r="AT163" s="156" t="s">
        <v>167</v>
      </c>
      <c r="AU163" s="156" t="s">
        <v>86</v>
      </c>
      <c r="AV163" s="13" t="s">
        <v>165</v>
      </c>
      <c r="AW163" s="13" t="s">
        <v>32</v>
      </c>
      <c r="AX163" s="13" t="s">
        <v>84</v>
      </c>
      <c r="AY163" s="156" t="s">
        <v>159</v>
      </c>
    </row>
    <row r="164" spans="2:65" s="1" customFormat="1" ht="22.2" customHeight="1">
      <c r="B164" s="132"/>
      <c r="C164" s="133" t="s">
        <v>298</v>
      </c>
      <c r="D164" s="133" t="s">
        <v>161</v>
      </c>
      <c r="E164" s="134" t="s">
        <v>2051</v>
      </c>
      <c r="F164" s="135" t="s">
        <v>2052</v>
      </c>
      <c r="G164" s="136" t="s">
        <v>176</v>
      </c>
      <c r="H164" s="137">
        <v>40</v>
      </c>
      <c r="I164" s="138"/>
      <c r="J164" s="139">
        <f>ROUND(I164*H164,2)</f>
        <v>0</v>
      </c>
      <c r="K164" s="140"/>
      <c r="L164" s="31"/>
      <c r="M164" s="141" t="s">
        <v>1</v>
      </c>
      <c r="N164" s="142" t="s">
        <v>41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237</v>
      </c>
      <c r="AT164" s="145" t="s">
        <v>161</v>
      </c>
      <c r="AU164" s="145" t="s">
        <v>86</v>
      </c>
      <c r="AY164" s="16" t="s">
        <v>159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6" t="s">
        <v>84</v>
      </c>
      <c r="BK164" s="146">
        <f>ROUND(I164*H164,2)</f>
        <v>0</v>
      </c>
      <c r="BL164" s="16" t="s">
        <v>237</v>
      </c>
      <c r="BM164" s="145" t="s">
        <v>2479</v>
      </c>
    </row>
    <row r="165" spans="2:65" s="1" customFormat="1" ht="14.4" customHeight="1">
      <c r="B165" s="132"/>
      <c r="C165" s="162" t="s">
        <v>304</v>
      </c>
      <c r="D165" s="162" t="s">
        <v>261</v>
      </c>
      <c r="E165" s="163" t="s">
        <v>2058</v>
      </c>
      <c r="F165" s="164" t="s">
        <v>2059</v>
      </c>
      <c r="G165" s="165" t="s">
        <v>176</v>
      </c>
      <c r="H165" s="166">
        <v>46</v>
      </c>
      <c r="I165" s="167"/>
      <c r="J165" s="168">
        <f>ROUND(I165*H165,2)</f>
        <v>0</v>
      </c>
      <c r="K165" s="169"/>
      <c r="L165" s="170"/>
      <c r="M165" s="171" t="s">
        <v>1</v>
      </c>
      <c r="N165" s="172" t="s">
        <v>41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324</v>
      </c>
      <c r="AT165" s="145" t="s">
        <v>261</v>
      </c>
      <c r="AU165" s="145" t="s">
        <v>86</v>
      </c>
      <c r="AY165" s="16" t="s">
        <v>159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6" t="s">
        <v>84</v>
      </c>
      <c r="BK165" s="146">
        <f>ROUND(I165*H165,2)</f>
        <v>0</v>
      </c>
      <c r="BL165" s="16" t="s">
        <v>237</v>
      </c>
      <c r="BM165" s="145" t="s">
        <v>2480</v>
      </c>
    </row>
    <row r="166" spans="2:65" s="12" customFormat="1" ht="10.199999999999999">
      <c r="B166" s="147"/>
      <c r="D166" s="148" t="s">
        <v>167</v>
      </c>
      <c r="E166" s="149" t="s">
        <v>1</v>
      </c>
      <c r="F166" s="150" t="s">
        <v>2276</v>
      </c>
      <c r="H166" s="151">
        <v>46</v>
      </c>
      <c r="I166" s="152"/>
      <c r="L166" s="147"/>
      <c r="M166" s="153"/>
      <c r="T166" s="154"/>
      <c r="AT166" s="149" t="s">
        <v>167</v>
      </c>
      <c r="AU166" s="149" t="s">
        <v>86</v>
      </c>
      <c r="AV166" s="12" t="s">
        <v>86</v>
      </c>
      <c r="AW166" s="12" t="s">
        <v>32</v>
      </c>
      <c r="AX166" s="12" t="s">
        <v>76</v>
      </c>
      <c r="AY166" s="149" t="s">
        <v>159</v>
      </c>
    </row>
    <row r="167" spans="2:65" s="13" customFormat="1" ht="10.199999999999999">
      <c r="B167" s="155"/>
      <c r="D167" s="148" t="s">
        <v>167</v>
      </c>
      <c r="E167" s="156" t="s">
        <v>1</v>
      </c>
      <c r="F167" s="157" t="s">
        <v>236</v>
      </c>
      <c r="H167" s="158">
        <v>46</v>
      </c>
      <c r="I167" s="159"/>
      <c r="L167" s="155"/>
      <c r="M167" s="160"/>
      <c r="T167" s="161"/>
      <c r="AT167" s="156" t="s">
        <v>167</v>
      </c>
      <c r="AU167" s="156" t="s">
        <v>86</v>
      </c>
      <c r="AV167" s="13" t="s">
        <v>165</v>
      </c>
      <c r="AW167" s="13" t="s">
        <v>32</v>
      </c>
      <c r="AX167" s="13" t="s">
        <v>84</v>
      </c>
      <c r="AY167" s="156" t="s">
        <v>159</v>
      </c>
    </row>
    <row r="168" spans="2:65" s="1" customFormat="1" ht="22.2" customHeight="1">
      <c r="B168" s="132"/>
      <c r="C168" s="133" t="s">
        <v>310</v>
      </c>
      <c r="D168" s="133" t="s">
        <v>161</v>
      </c>
      <c r="E168" s="134" t="s">
        <v>2481</v>
      </c>
      <c r="F168" s="135" t="s">
        <v>2482</v>
      </c>
      <c r="G168" s="136" t="s">
        <v>176</v>
      </c>
      <c r="H168" s="137">
        <v>40</v>
      </c>
      <c r="I168" s="138"/>
      <c r="J168" s="139">
        <f>ROUND(I168*H168,2)</f>
        <v>0</v>
      </c>
      <c r="K168" s="140"/>
      <c r="L168" s="31"/>
      <c r="M168" s="141" t="s">
        <v>1</v>
      </c>
      <c r="N168" s="142" t="s">
        <v>41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237</v>
      </c>
      <c r="AT168" s="145" t="s">
        <v>161</v>
      </c>
      <c r="AU168" s="145" t="s">
        <v>86</v>
      </c>
      <c r="AY168" s="16" t="s">
        <v>159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6" t="s">
        <v>84</v>
      </c>
      <c r="BK168" s="146">
        <f>ROUND(I168*H168,2)</f>
        <v>0</v>
      </c>
      <c r="BL168" s="16" t="s">
        <v>237</v>
      </c>
      <c r="BM168" s="145" t="s">
        <v>2483</v>
      </c>
    </row>
    <row r="169" spans="2:65" s="1" customFormat="1" ht="14.4" customHeight="1">
      <c r="B169" s="132"/>
      <c r="C169" s="162" t="s">
        <v>315</v>
      </c>
      <c r="D169" s="162" t="s">
        <v>261</v>
      </c>
      <c r="E169" s="163" t="s">
        <v>2484</v>
      </c>
      <c r="F169" s="164" t="s">
        <v>2485</v>
      </c>
      <c r="G169" s="165" t="s">
        <v>176</v>
      </c>
      <c r="H169" s="166">
        <v>46</v>
      </c>
      <c r="I169" s="167"/>
      <c r="J169" s="168">
        <f>ROUND(I169*H169,2)</f>
        <v>0</v>
      </c>
      <c r="K169" s="169"/>
      <c r="L169" s="170"/>
      <c r="M169" s="171" t="s">
        <v>1</v>
      </c>
      <c r="N169" s="172" t="s">
        <v>41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324</v>
      </c>
      <c r="AT169" s="145" t="s">
        <v>261</v>
      </c>
      <c r="AU169" s="145" t="s">
        <v>86</v>
      </c>
      <c r="AY169" s="16" t="s">
        <v>159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6" t="s">
        <v>84</v>
      </c>
      <c r="BK169" s="146">
        <f>ROUND(I169*H169,2)</f>
        <v>0</v>
      </c>
      <c r="BL169" s="16" t="s">
        <v>237</v>
      </c>
      <c r="BM169" s="145" t="s">
        <v>2486</v>
      </c>
    </row>
    <row r="170" spans="2:65" s="12" customFormat="1" ht="10.199999999999999">
      <c r="B170" s="147"/>
      <c r="D170" s="148" t="s">
        <v>167</v>
      </c>
      <c r="E170" s="149" t="s">
        <v>1</v>
      </c>
      <c r="F170" s="150" t="s">
        <v>2276</v>
      </c>
      <c r="H170" s="151">
        <v>46</v>
      </c>
      <c r="I170" s="152"/>
      <c r="L170" s="147"/>
      <c r="M170" s="153"/>
      <c r="T170" s="154"/>
      <c r="AT170" s="149" t="s">
        <v>167</v>
      </c>
      <c r="AU170" s="149" t="s">
        <v>86</v>
      </c>
      <c r="AV170" s="12" t="s">
        <v>86</v>
      </c>
      <c r="AW170" s="12" t="s">
        <v>32</v>
      </c>
      <c r="AX170" s="12" t="s">
        <v>76</v>
      </c>
      <c r="AY170" s="149" t="s">
        <v>159</v>
      </c>
    </row>
    <row r="171" spans="2:65" s="13" customFormat="1" ht="10.199999999999999">
      <c r="B171" s="155"/>
      <c r="D171" s="148" t="s">
        <v>167</v>
      </c>
      <c r="E171" s="156" t="s">
        <v>1</v>
      </c>
      <c r="F171" s="157" t="s">
        <v>236</v>
      </c>
      <c r="H171" s="158">
        <v>46</v>
      </c>
      <c r="I171" s="159"/>
      <c r="L171" s="155"/>
      <c r="M171" s="160"/>
      <c r="T171" s="161"/>
      <c r="AT171" s="156" t="s">
        <v>167</v>
      </c>
      <c r="AU171" s="156" t="s">
        <v>86</v>
      </c>
      <c r="AV171" s="13" t="s">
        <v>165</v>
      </c>
      <c r="AW171" s="13" t="s">
        <v>32</v>
      </c>
      <c r="AX171" s="13" t="s">
        <v>84</v>
      </c>
      <c r="AY171" s="156" t="s">
        <v>159</v>
      </c>
    </row>
    <row r="172" spans="2:65" s="1" customFormat="1" ht="19.8" customHeight="1">
      <c r="B172" s="132"/>
      <c r="C172" s="133" t="s">
        <v>319</v>
      </c>
      <c r="D172" s="133" t="s">
        <v>161</v>
      </c>
      <c r="E172" s="134" t="s">
        <v>2066</v>
      </c>
      <c r="F172" s="135" t="s">
        <v>2067</v>
      </c>
      <c r="G172" s="136" t="s">
        <v>390</v>
      </c>
      <c r="H172" s="137">
        <v>126</v>
      </c>
      <c r="I172" s="138"/>
      <c r="J172" s="139">
        <f t="shared" ref="J172:J201" si="10">ROUND(I172*H172,2)</f>
        <v>0</v>
      </c>
      <c r="K172" s="140"/>
      <c r="L172" s="31"/>
      <c r="M172" s="141" t="s">
        <v>1</v>
      </c>
      <c r="N172" s="142" t="s">
        <v>41</v>
      </c>
      <c r="P172" s="143">
        <f t="shared" ref="P172:P201" si="11">O172*H172</f>
        <v>0</v>
      </c>
      <c r="Q172" s="143">
        <v>0</v>
      </c>
      <c r="R172" s="143">
        <f t="shared" ref="R172:R201" si="12">Q172*H172</f>
        <v>0</v>
      </c>
      <c r="S172" s="143">
        <v>0</v>
      </c>
      <c r="T172" s="144">
        <f t="shared" ref="T172:T201" si="13">S172*H172</f>
        <v>0</v>
      </c>
      <c r="AR172" s="145" t="s">
        <v>237</v>
      </c>
      <c r="AT172" s="145" t="s">
        <v>161</v>
      </c>
      <c r="AU172" s="145" t="s">
        <v>86</v>
      </c>
      <c r="AY172" s="16" t="s">
        <v>159</v>
      </c>
      <c r="BE172" s="146">
        <f t="shared" ref="BE172:BE201" si="14">IF(N172="základní",J172,0)</f>
        <v>0</v>
      </c>
      <c r="BF172" s="146">
        <f t="shared" ref="BF172:BF201" si="15">IF(N172="snížená",J172,0)</f>
        <v>0</v>
      </c>
      <c r="BG172" s="146">
        <f t="shared" ref="BG172:BG201" si="16">IF(N172="zákl. přenesená",J172,0)</f>
        <v>0</v>
      </c>
      <c r="BH172" s="146">
        <f t="shared" ref="BH172:BH201" si="17">IF(N172="sníž. přenesená",J172,0)</f>
        <v>0</v>
      </c>
      <c r="BI172" s="146">
        <f t="shared" ref="BI172:BI201" si="18">IF(N172="nulová",J172,0)</f>
        <v>0</v>
      </c>
      <c r="BJ172" s="16" t="s">
        <v>84</v>
      </c>
      <c r="BK172" s="146">
        <f t="shared" ref="BK172:BK201" si="19">ROUND(I172*H172,2)</f>
        <v>0</v>
      </c>
      <c r="BL172" s="16" t="s">
        <v>237</v>
      </c>
      <c r="BM172" s="145" t="s">
        <v>2487</v>
      </c>
    </row>
    <row r="173" spans="2:65" s="1" customFormat="1" ht="19.8" customHeight="1">
      <c r="B173" s="132"/>
      <c r="C173" s="133" t="s">
        <v>324</v>
      </c>
      <c r="D173" s="133" t="s">
        <v>161</v>
      </c>
      <c r="E173" s="134" t="s">
        <v>2488</v>
      </c>
      <c r="F173" s="135" t="s">
        <v>2489</v>
      </c>
      <c r="G173" s="136" t="s">
        <v>390</v>
      </c>
      <c r="H173" s="137">
        <v>20</v>
      </c>
      <c r="I173" s="138"/>
      <c r="J173" s="139">
        <f t="shared" si="10"/>
        <v>0</v>
      </c>
      <c r="K173" s="140"/>
      <c r="L173" s="31"/>
      <c r="M173" s="141" t="s">
        <v>1</v>
      </c>
      <c r="N173" s="142" t="s">
        <v>41</v>
      </c>
      <c r="P173" s="143">
        <f t="shared" si="11"/>
        <v>0</v>
      </c>
      <c r="Q173" s="143">
        <v>0</v>
      </c>
      <c r="R173" s="143">
        <f t="shared" si="12"/>
        <v>0</v>
      </c>
      <c r="S173" s="143">
        <v>0</v>
      </c>
      <c r="T173" s="144">
        <f t="shared" si="13"/>
        <v>0</v>
      </c>
      <c r="AR173" s="145" t="s">
        <v>237</v>
      </c>
      <c r="AT173" s="145" t="s">
        <v>161</v>
      </c>
      <c r="AU173" s="145" t="s">
        <v>86</v>
      </c>
      <c r="AY173" s="16" t="s">
        <v>159</v>
      </c>
      <c r="BE173" s="146">
        <f t="shared" si="14"/>
        <v>0</v>
      </c>
      <c r="BF173" s="146">
        <f t="shared" si="15"/>
        <v>0</v>
      </c>
      <c r="BG173" s="146">
        <f t="shared" si="16"/>
        <v>0</v>
      </c>
      <c r="BH173" s="146">
        <f t="shared" si="17"/>
        <v>0</v>
      </c>
      <c r="BI173" s="146">
        <f t="shared" si="18"/>
        <v>0</v>
      </c>
      <c r="BJ173" s="16" t="s">
        <v>84</v>
      </c>
      <c r="BK173" s="146">
        <f t="shared" si="19"/>
        <v>0</v>
      </c>
      <c r="BL173" s="16" t="s">
        <v>237</v>
      </c>
      <c r="BM173" s="145" t="s">
        <v>2490</v>
      </c>
    </row>
    <row r="174" spans="2:65" s="1" customFormat="1" ht="22.2" customHeight="1">
      <c r="B174" s="132"/>
      <c r="C174" s="133" t="s">
        <v>329</v>
      </c>
      <c r="D174" s="133" t="s">
        <v>161</v>
      </c>
      <c r="E174" s="134" t="s">
        <v>2078</v>
      </c>
      <c r="F174" s="135" t="s">
        <v>2079</v>
      </c>
      <c r="G174" s="136" t="s">
        <v>390</v>
      </c>
      <c r="H174" s="137">
        <v>3</v>
      </c>
      <c r="I174" s="138"/>
      <c r="J174" s="139">
        <f t="shared" si="10"/>
        <v>0</v>
      </c>
      <c r="K174" s="140"/>
      <c r="L174" s="31"/>
      <c r="M174" s="141" t="s">
        <v>1</v>
      </c>
      <c r="N174" s="142" t="s">
        <v>41</v>
      </c>
      <c r="P174" s="143">
        <f t="shared" si="11"/>
        <v>0</v>
      </c>
      <c r="Q174" s="143">
        <v>0</v>
      </c>
      <c r="R174" s="143">
        <f t="shared" si="12"/>
        <v>0</v>
      </c>
      <c r="S174" s="143">
        <v>0</v>
      </c>
      <c r="T174" s="144">
        <f t="shared" si="13"/>
        <v>0</v>
      </c>
      <c r="AR174" s="145" t="s">
        <v>237</v>
      </c>
      <c r="AT174" s="145" t="s">
        <v>161</v>
      </c>
      <c r="AU174" s="145" t="s">
        <v>86</v>
      </c>
      <c r="AY174" s="16" t="s">
        <v>159</v>
      </c>
      <c r="BE174" s="146">
        <f t="shared" si="14"/>
        <v>0</v>
      </c>
      <c r="BF174" s="146">
        <f t="shared" si="15"/>
        <v>0</v>
      </c>
      <c r="BG174" s="146">
        <f t="shared" si="16"/>
        <v>0</v>
      </c>
      <c r="BH174" s="146">
        <f t="shared" si="17"/>
        <v>0</v>
      </c>
      <c r="BI174" s="146">
        <f t="shared" si="18"/>
        <v>0</v>
      </c>
      <c r="BJ174" s="16" t="s">
        <v>84</v>
      </c>
      <c r="BK174" s="146">
        <f t="shared" si="19"/>
        <v>0</v>
      </c>
      <c r="BL174" s="16" t="s">
        <v>237</v>
      </c>
      <c r="BM174" s="145" t="s">
        <v>2491</v>
      </c>
    </row>
    <row r="175" spans="2:65" s="1" customFormat="1" ht="14.4" customHeight="1">
      <c r="B175" s="132"/>
      <c r="C175" s="162" t="s">
        <v>334</v>
      </c>
      <c r="D175" s="162" t="s">
        <v>261</v>
      </c>
      <c r="E175" s="163" t="s">
        <v>2081</v>
      </c>
      <c r="F175" s="164" t="s">
        <v>2082</v>
      </c>
      <c r="G175" s="165" t="s">
        <v>390</v>
      </c>
      <c r="H175" s="166">
        <v>3</v>
      </c>
      <c r="I175" s="167"/>
      <c r="J175" s="168">
        <f t="shared" si="10"/>
        <v>0</v>
      </c>
      <c r="K175" s="169"/>
      <c r="L175" s="170"/>
      <c r="M175" s="171" t="s">
        <v>1</v>
      </c>
      <c r="N175" s="172" t="s">
        <v>41</v>
      </c>
      <c r="P175" s="143">
        <f t="shared" si="11"/>
        <v>0</v>
      </c>
      <c r="Q175" s="143">
        <v>0</v>
      </c>
      <c r="R175" s="143">
        <f t="shared" si="12"/>
        <v>0</v>
      </c>
      <c r="S175" s="143">
        <v>0</v>
      </c>
      <c r="T175" s="144">
        <f t="shared" si="13"/>
        <v>0</v>
      </c>
      <c r="AR175" s="145" t="s">
        <v>324</v>
      </c>
      <c r="AT175" s="145" t="s">
        <v>261</v>
      </c>
      <c r="AU175" s="145" t="s">
        <v>86</v>
      </c>
      <c r="AY175" s="16" t="s">
        <v>159</v>
      </c>
      <c r="BE175" s="146">
        <f t="shared" si="14"/>
        <v>0</v>
      </c>
      <c r="BF175" s="146">
        <f t="shared" si="15"/>
        <v>0</v>
      </c>
      <c r="BG175" s="146">
        <f t="shared" si="16"/>
        <v>0</v>
      </c>
      <c r="BH175" s="146">
        <f t="shared" si="17"/>
        <v>0</v>
      </c>
      <c r="BI175" s="146">
        <f t="shared" si="18"/>
        <v>0</v>
      </c>
      <c r="BJ175" s="16" t="s">
        <v>84</v>
      </c>
      <c r="BK175" s="146">
        <f t="shared" si="19"/>
        <v>0</v>
      </c>
      <c r="BL175" s="16" t="s">
        <v>237</v>
      </c>
      <c r="BM175" s="145" t="s">
        <v>2492</v>
      </c>
    </row>
    <row r="176" spans="2:65" s="1" customFormat="1" ht="14.4" customHeight="1">
      <c r="B176" s="132"/>
      <c r="C176" s="162" t="s">
        <v>338</v>
      </c>
      <c r="D176" s="162" t="s">
        <v>261</v>
      </c>
      <c r="E176" s="163" t="s">
        <v>2084</v>
      </c>
      <c r="F176" s="164" t="s">
        <v>2085</v>
      </c>
      <c r="G176" s="165" t="s">
        <v>390</v>
      </c>
      <c r="H176" s="166">
        <v>3</v>
      </c>
      <c r="I176" s="167"/>
      <c r="J176" s="168">
        <f t="shared" si="10"/>
        <v>0</v>
      </c>
      <c r="K176" s="169"/>
      <c r="L176" s="170"/>
      <c r="M176" s="171" t="s">
        <v>1</v>
      </c>
      <c r="N176" s="172" t="s">
        <v>41</v>
      </c>
      <c r="P176" s="143">
        <f t="shared" si="11"/>
        <v>0</v>
      </c>
      <c r="Q176" s="143">
        <v>0</v>
      </c>
      <c r="R176" s="143">
        <f t="shared" si="12"/>
        <v>0</v>
      </c>
      <c r="S176" s="143">
        <v>0</v>
      </c>
      <c r="T176" s="144">
        <f t="shared" si="13"/>
        <v>0</v>
      </c>
      <c r="AR176" s="145" t="s">
        <v>324</v>
      </c>
      <c r="AT176" s="145" t="s">
        <v>261</v>
      </c>
      <c r="AU176" s="145" t="s">
        <v>86</v>
      </c>
      <c r="AY176" s="16" t="s">
        <v>159</v>
      </c>
      <c r="BE176" s="146">
        <f t="shared" si="14"/>
        <v>0</v>
      </c>
      <c r="BF176" s="146">
        <f t="shared" si="15"/>
        <v>0</v>
      </c>
      <c r="BG176" s="146">
        <f t="shared" si="16"/>
        <v>0</v>
      </c>
      <c r="BH176" s="146">
        <f t="shared" si="17"/>
        <v>0</v>
      </c>
      <c r="BI176" s="146">
        <f t="shared" si="18"/>
        <v>0</v>
      </c>
      <c r="BJ176" s="16" t="s">
        <v>84</v>
      </c>
      <c r="BK176" s="146">
        <f t="shared" si="19"/>
        <v>0</v>
      </c>
      <c r="BL176" s="16" t="s">
        <v>237</v>
      </c>
      <c r="BM176" s="145" t="s">
        <v>2493</v>
      </c>
    </row>
    <row r="177" spans="2:65" s="1" customFormat="1" ht="14.4" customHeight="1">
      <c r="B177" s="132"/>
      <c r="C177" s="162" t="s">
        <v>343</v>
      </c>
      <c r="D177" s="162" t="s">
        <v>261</v>
      </c>
      <c r="E177" s="163" t="s">
        <v>2087</v>
      </c>
      <c r="F177" s="164" t="s">
        <v>2088</v>
      </c>
      <c r="G177" s="165" t="s">
        <v>390</v>
      </c>
      <c r="H177" s="166">
        <v>3</v>
      </c>
      <c r="I177" s="167"/>
      <c r="J177" s="168">
        <f t="shared" si="10"/>
        <v>0</v>
      </c>
      <c r="K177" s="169"/>
      <c r="L177" s="170"/>
      <c r="M177" s="171" t="s">
        <v>1</v>
      </c>
      <c r="N177" s="172" t="s">
        <v>41</v>
      </c>
      <c r="P177" s="143">
        <f t="shared" si="11"/>
        <v>0</v>
      </c>
      <c r="Q177" s="143">
        <v>0</v>
      </c>
      <c r="R177" s="143">
        <f t="shared" si="12"/>
        <v>0</v>
      </c>
      <c r="S177" s="143">
        <v>0</v>
      </c>
      <c r="T177" s="144">
        <f t="shared" si="13"/>
        <v>0</v>
      </c>
      <c r="AR177" s="145" t="s">
        <v>324</v>
      </c>
      <c r="AT177" s="145" t="s">
        <v>261</v>
      </c>
      <c r="AU177" s="145" t="s">
        <v>86</v>
      </c>
      <c r="AY177" s="16" t="s">
        <v>159</v>
      </c>
      <c r="BE177" s="146">
        <f t="shared" si="14"/>
        <v>0</v>
      </c>
      <c r="BF177" s="146">
        <f t="shared" si="15"/>
        <v>0</v>
      </c>
      <c r="BG177" s="146">
        <f t="shared" si="16"/>
        <v>0</v>
      </c>
      <c r="BH177" s="146">
        <f t="shared" si="17"/>
        <v>0</v>
      </c>
      <c r="BI177" s="146">
        <f t="shared" si="18"/>
        <v>0</v>
      </c>
      <c r="BJ177" s="16" t="s">
        <v>84</v>
      </c>
      <c r="BK177" s="146">
        <f t="shared" si="19"/>
        <v>0</v>
      </c>
      <c r="BL177" s="16" t="s">
        <v>237</v>
      </c>
      <c r="BM177" s="145" t="s">
        <v>2494</v>
      </c>
    </row>
    <row r="178" spans="2:65" s="1" customFormat="1" ht="22.2" customHeight="1">
      <c r="B178" s="132"/>
      <c r="C178" s="133" t="s">
        <v>348</v>
      </c>
      <c r="D178" s="133" t="s">
        <v>161</v>
      </c>
      <c r="E178" s="134" t="s">
        <v>2090</v>
      </c>
      <c r="F178" s="135" t="s">
        <v>2091</v>
      </c>
      <c r="G178" s="136" t="s">
        <v>390</v>
      </c>
      <c r="H178" s="137">
        <v>5</v>
      </c>
      <c r="I178" s="138"/>
      <c r="J178" s="139">
        <f t="shared" si="10"/>
        <v>0</v>
      </c>
      <c r="K178" s="140"/>
      <c r="L178" s="31"/>
      <c r="M178" s="141" t="s">
        <v>1</v>
      </c>
      <c r="N178" s="142" t="s">
        <v>41</v>
      </c>
      <c r="P178" s="143">
        <f t="shared" si="11"/>
        <v>0</v>
      </c>
      <c r="Q178" s="143">
        <v>0</v>
      </c>
      <c r="R178" s="143">
        <f t="shared" si="12"/>
        <v>0</v>
      </c>
      <c r="S178" s="143">
        <v>0</v>
      </c>
      <c r="T178" s="144">
        <f t="shared" si="13"/>
        <v>0</v>
      </c>
      <c r="AR178" s="145" t="s">
        <v>237</v>
      </c>
      <c r="AT178" s="145" t="s">
        <v>161</v>
      </c>
      <c r="AU178" s="145" t="s">
        <v>86</v>
      </c>
      <c r="AY178" s="16" t="s">
        <v>159</v>
      </c>
      <c r="BE178" s="146">
        <f t="shared" si="14"/>
        <v>0</v>
      </c>
      <c r="BF178" s="146">
        <f t="shared" si="15"/>
        <v>0</v>
      </c>
      <c r="BG178" s="146">
        <f t="shared" si="16"/>
        <v>0</v>
      </c>
      <c r="BH178" s="146">
        <f t="shared" si="17"/>
        <v>0</v>
      </c>
      <c r="BI178" s="146">
        <f t="shared" si="18"/>
        <v>0</v>
      </c>
      <c r="BJ178" s="16" t="s">
        <v>84</v>
      </c>
      <c r="BK178" s="146">
        <f t="shared" si="19"/>
        <v>0</v>
      </c>
      <c r="BL178" s="16" t="s">
        <v>237</v>
      </c>
      <c r="BM178" s="145" t="s">
        <v>2495</v>
      </c>
    </row>
    <row r="179" spans="2:65" s="1" customFormat="1" ht="14.4" customHeight="1">
      <c r="B179" s="132"/>
      <c r="C179" s="162" t="s">
        <v>353</v>
      </c>
      <c r="D179" s="162" t="s">
        <v>261</v>
      </c>
      <c r="E179" s="163" t="s">
        <v>2093</v>
      </c>
      <c r="F179" s="164" t="s">
        <v>2094</v>
      </c>
      <c r="G179" s="165" t="s">
        <v>390</v>
      </c>
      <c r="H179" s="166">
        <v>5</v>
      </c>
      <c r="I179" s="167"/>
      <c r="J179" s="168">
        <f t="shared" si="10"/>
        <v>0</v>
      </c>
      <c r="K179" s="169"/>
      <c r="L179" s="170"/>
      <c r="M179" s="171" t="s">
        <v>1</v>
      </c>
      <c r="N179" s="172" t="s">
        <v>41</v>
      </c>
      <c r="P179" s="143">
        <f t="shared" si="11"/>
        <v>0</v>
      </c>
      <c r="Q179" s="143">
        <v>0</v>
      </c>
      <c r="R179" s="143">
        <f t="shared" si="12"/>
        <v>0</v>
      </c>
      <c r="S179" s="143">
        <v>0</v>
      </c>
      <c r="T179" s="144">
        <f t="shared" si="13"/>
        <v>0</v>
      </c>
      <c r="AR179" s="145" t="s">
        <v>324</v>
      </c>
      <c r="AT179" s="145" t="s">
        <v>261</v>
      </c>
      <c r="AU179" s="145" t="s">
        <v>86</v>
      </c>
      <c r="AY179" s="16" t="s">
        <v>159</v>
      </c>
      <c r="BE179" s="146">
        <f t="shared" si="14"/>
        <v>0</v>
      </c>
      <c r="BF179" s="146">
        <f t="shared" si="15"/>
        <v>0</v>
      </c>
      <c r="BG179" s="146">
        <f t="shared" si="16"/>
        <v>0</v>
      </c>
      <c r="BH179" s="146">
        <f t="shared" si="17"/>
        <v>0</v>
      </c>
      <c r="BI179" s="146">
        <f t="shared" si="18"/>
        <v>0</v>
      </c>
      <c r="BJ179" s="16" t="s">
        <v>84</v>
      </c>
      <c r="BK179" s="146">
        <f t="shared" si="19"/>
        <v>0</v>
      </c>
      <c r="BL179" s="16" t="s">
        <v>237</v>
      </c>
      <c r="BM179" s="145" t="s">
        <v>2496</v>
      </c>
    </row>
    <row r="180" spans="2:65" s="1" customFormat="1" ht="14.4" customHeight="1">
      <c r="B180" s="132"/>
      <c r="C180" s="162" t="s">
        <v>357</v>
      </c>
      <c r="D180" s="162" t="s">
        <v>261</v>
      </c>
      <c r="E180" s="163" t="s">
        <v>2096</v>
      </c>
      <c r="F180" s="164" t="s">
        <v>2097</v>
      </c>
      <c r="G180" s="165" t="s">
        <v>390</v>
      </c>
      <c r="H180" s="166">
        <v>5</v>
      </c>
      <c r="I180" s="167"/>
      <c r="J180" s="168">
        <f t="shared" si="10"/>
        <v>0</v>
      </c>
      <c r="K180" s="169"/>
      <c r="L180" s="170"/>
      <c r="M180" s="171" t="s">
        <v>1</v>
      </c>
      <c r="N180" s="172" t="s">
        <v>41</v>
      </c>
      <c r="P180" s="143">
        <f t="shared" si="11"/>
        <v>0</v>
      </c>
      <c r="Q180" s="143">
        <v>0</v>
      </c>
      <c r="R180" s="143">
        <f t="shared" si="12"/>
        <v>0</v>
      </c>
      <c r="S180" s="143">
        <v>0</v>
      </c>
      <c r="T180" s="144">
        <f t="shared" si="13"/>
        <v>0</v>
      </c>
      <c r="AR180" s="145" t="s">
        <v>324</v>
      </c>
      <c r="AT180" s="145" t="s">
        <v>261</v>
      </c>
      <c r="AU180" s="145" t="s">
        <v>86</v>
      </c>
      <c r="AY180" s="16" t="s">
        <v>159</v>
      </c>
      <c r="BE180" s="146">
        <f t="shared" si="14"/>
        <v>0</v>
      </c>
      <c r="BF180" s="146">
        <f t="shared" si="15"/>
        <v>0</v>
      </c>
      <c r="BG180" s="146">
        <f t="shared" si="16"/>
        <v>0</v>
      </c>
      <c r="BH180" s="146">
        <f t="shared" si="17"/>
        <v>0</v>
      </c>
      <c r="BI180" s="146">
        <f t="shared" si="18"/>
        <v>0</v>
      </c>
      <c r="BJ180" s="16" t="s">
        <v>84</v>
      </c>
      <c r="BK180" s="146">
        <f t="shared" si="19"/>
        <v>0</v>
      </c>
      <c r="BL180" s="16" t="s">
        <v>237</v>
      </c>
      <c r="BM180" s="145" t="s">
        <v>2497</v>
      </c>
    </row>
    <row r="181" spans="2:65" s="1" customFormat="1" ht="14.4" customHeight="1">
      <c r="B181" s="132"/>
      <c r="C181" s="162" t="s">
        <v>363</v>
      </c>
      <c r="D181" s="162" t="s">
        <v>261</v>
      </c>
      <c r="E181" s="163" t="s">
        <v>2087</v>
      </c>
      <c r="F181" s="164" t="s">
        <v>2088</v>
      </c>
      <c r="G181" s="165" t="s">
        <v>390</v>
      </c>
      <c r="H181" s="166">
        <v>5</v>
      </c>
      <c r="I181" s="167"/>
      <c r="J181" s="168">
        <f t="shared" si="10"/>
        <v>0</v>
      </c>
      <c r="K181" s="169"/>
      <c r="L181" s="170"/>
      <c r="M181" s="171" t="s">
        <v>1</v>
      </c>
      <c r="N181" s="172" t="s">
        <v>41</v>
      </c>
      <c r="P181" s="143">
        <f t="shared" si="11"/>
        <v>0</v>
      </c>
      <c r="Q181" s="143">
        <v>0</v>
      </c>
      <c r="R181" s="143">
        <f t="shared" si="12"/>
        <v>0</v>
      </c>
      <c r="S181" s="143">
        <v>0</v>
      </c>
      <c r="T181" s="144">
        <f t="shared" si="13"/>
        <v>0</v>
      </c>
      <c r="AR181" s="145" t="s">
        <v>324</v>
      </c>
      <c r="AT181" s="145" t="s">
        <v>261</v>
      </c>
      <c r="AU181" s="145" t="s">
        <v>86</v>
      </c>
      <c r="AY181" s="16" t="s">
        <v>159</v>
      </c>
      <c r="BE181" s="146">
        <f t="shared" si="14"/>
        <v>0</v>
      </c>
      <c r="BF181" s="146">
        <f t="shared" si="15"/>
        <v>0</v>
      </c>
      <c r="BG181" s="146">
        <f t="shared" si="16"/>
        <v>0</v>
      </c>
      <c r="BH181" s="146">
        <f t="shared" si="17"/>
        <v>0</v>
      </c>
      <c r="BI181" s="146">
        <f t="shared" si="18"/>
        <v>0</v>
      </c>
      <c r="BJ181" s="16" t="s">
        <v>84</v>
      </c>
      <c r="BK181" s="146">
        <f t="shared" si="19"/>
        <v>0</v>
      </c>
      <c r="BL181" s="16" t="s">
        <v>237</v>
      </c>
      <c r="BM181" s="145" t="s">
        <v>2498</v>
      </c>
    </row>
    <row r="182" spans="2:65" s="1" customFormat="1" ht="19.8" customHeight="1">
      <c r="B182" s="132"/>
      <c r="C182" s="133" t="s">
        <v>369</v>
      </c>
      <c r="D182" s="133" t="s">
        <v>161</v>
      </c>
      <c r="E182" s="134" t="s">
        <v>2499</v>
      </c>
      <c r="F182" s="135" t="s">
        <v>2500</v>
      </c>
      <c r="G182" s="136" t="s">
        <v>390</v>
      </c>
      <c r="H182" s="137">
        <v>1</v>
      </c>
      <c r="I182" s="138"/>
      <c r="J182" s="139">
        <f t="shared" si="10"/>
        <v>0</v>
      </c>
      <c r="K182" s="140"/>
      <c r="L182" s="31"/>
      <c r="M182" s="141" t="s">
        <v>1</v>
      </c>
      <c r="N182" s="142" t="s">
        <v>41</v>
      </c>
      <c r="P182" s="143">
        <f t="shared" si="11"/>
        <v>0</v>
      </c>
      <c r="Q182" s="143">
        <v>0</v>
      </c>
      <c r="R182" s="143">
        <f t="shared" si="12"/>
        <v>0</v>
      </c>
      <c r="S182" s="143">
        <v>0</v>
      </c>
      <c r="T182" s="144">
        <f t="shared" si="13"/>
        <v>0</v>
      </c>
      <c r="AR182" s="145" t="s">
        <v>237</v>
      </c>
      <c r="AT182" s="145" t="s">
        <v>161</v>
      </c>
      <c r="AU182" s="145" t="s">
        <v>86</v>
      </c>
      <c r="AY182" s="16" t="s">
        <v>159</v>
      </c>
      <c r="BE182" s="146">
        <f t="shared" si="14"/>
        <v>0</v>
      </c>
      <c r="BF182" s="146">
        <f t="shared" si="15"/>
        <v>0</v>
      </c>
      <c r="BG182" s="146">
        <f t="shared" si="16"/>
        <v>0</v>
      </c>
      <c r="BH182" s="146">
        <f t="shared" si="17"/>
        <v>0</v>
      </c>
      <c r="BI182" s="146">
        <f t="shared" si="18"/>
        <v>0</v>
      </c>
      <c r="BJ182" s="16" t="s">
        <v>84</v>
      </c>
      <c r="BK182" s="146">
        <f t="shared" si="19"/>
        <v>0</v>
      </c>
      <c r="BL182" s="16" t="s">
        <v>237</v>
      </c>
      <c r="BM182" s="145" t="s">
        <v>2501</v>
      </c>
    </row>
    <row r="183" spans="2:65" s="1" customFormat="1" ht="14.4" customHeight="1">
      <c r="B183" s="132"/>
      <c r="C183" s="162" t="s">
        <v>374</v>
      </c>
      <c r="D183" s="162" t="s">
        <v>261</v>
      </c>
      <c r="E183" s="163" t="s">
        <v>2502</v>
      </c>
      <c r="F183" s="164" t="s">
        <v>2503</v>
      </c>
      <c r="G183" s="165" t="s">
        <v>390</v>
      </c>
      <c r="H183" s="166">
        <v>1</v>
      </c>
      <c r="I183" s="167"/>
      <c r="J183" s="168">
        <f t="shared" si="10"/>
        <v>0</v>
      </c>
      <c r="K183" s="169"/>
      <c r="L183" s="170"/>
      <c r="M183" s="171" t="s">
        <v>1</v>
      </c>
      <c r="N183" s="172" t="s">
        <v>41</v>
      </c>
      <c r="P183" s="143">
        <f t="shared" si="11"/>
        <v>0</v>
      </c>
      <c r="Q183" s="143">
        <v>0</v>
      </c>
      <c r="R183" s="143">
        <f t="shared" si="12"/>
        <v>0</v>
      </c>
      <c r="S183" s="143">
        <v>0</v>
      </c>
      <c r="T183" s="144">
        <f t="shared" si="13"/>
        <v>0</v>
      </c>
      <c r="AR183" s="145" t="s">
        <v>324</v>
      </c>
      <c r="AT183" s="145" t="s">
        <v>261</v>
      </c>
      <c r="AU183" s="145" t="s">
        <v>86</v>
      </c>
      <c r="AY183" s="16" t="s">
        <v>159</v>
      </c>
      <c r="BE183" s="146">
        <f t="shared" si="14"/>
        <v>0</v>
      </c>
      <c r="BF183" s="146">
        <f t="shared" si="15"/>
        <v>0</v>
      </c>
      <c r="BG183" s="146">
        <f t="shared" si="16"/>
        <v>0</v>
      </c>
      <c r="BH183" s="146">
        <f t="shared" si="17"/>
        <v>0</v>
      </c>
      <c r="BI183" s="146">
        <f t="shared" si="18"/>
        <v>0</v>
      </c>
      <c r="BJ183" s="16" t="s">
        <v>84</v>
      </c>
      <c r="BK183" s="146">
        <f t="shared" si="19"/>
        <v>0</v>
      </c>
      <c r="BL183" s="16" t="s">
        <v>237</v>
      </c>
      <c r="BM183" s="145" t="s">
        <v>2504</v>
      </c>
    </row>
    <row r="184" spans="2:65" s="1" customFormat="1" ht="22.2" customHeight="1">
      <c r="B184" s="132"/>
      <c r="C184" s="133" t="s">
        <v>381</v>
      </c>
      <c r="D184" s="133" t="s">
        <v>161</v>
      </c>
      <c r="E184" s="134" t="s">
        <v>2288</v>
      </c>
      <c r="F184" s="135" t="s">
        <v>2289</v>
      </c>
      <c r="G184" s="136" t="s">
        <v>390</v>
      </c>
      <c r="H184" s="137">
        <v>12</v>
      </c>
      <c r="I184" s="138"/>
      <c r="J184" s="139">
        <f t="shared" si="10"/>
        <v>0</v>
      </c>
      <c r="K184" s="140"/>
      <c r="L184" s="31"/>
      <c r="M184" s="141" t="s">
        <v>1</v>
      </c>
      <c r="N184" s="142" t="s">
        <v>41</v>
      </c>
      <c r="P184" s="143">
        <f t="shared" si="11"/>
        <v>0</v>
      </c>
      <c r="Q184" s="143">
        <v>0</v>
      </c>
      <c r="R184" s="143">
        <f t="shared" si="12"/>
        <v>0</v>
      </c>
      <c r="S184" s="143">
        <v>0</v>
      </c>
      <c r="T184" s="144">
        <f t="shared" si="13"/>
        <v>0</v>
      </c>
      <c r="AR184" s="145" t="s">
        <v>237</v>
      </c>
      <c r="AT184" s="145" t="s">
        <v>161</v>
      </c>
      <c r="AU184" s="145" t="s">
        <v>86</v>
      </c>
      <c r="AY184" s="16" t="s">
        <v>159</v>
      </c>
      <c r="BE184" s="146">
        <f t="shared" si="14"/>
        <v>0</v>
      </c>
      <c r="BF184" s="146">
        <f t="shared" si="15"/>
        <v>0</v>
      </c>
      <c r="BG184" s="146">
        <f t="shared" si="16"/>
        <v>0</v>
      </c>
      <c r="BH184" s="146">
        <f t="shared" si="17"/>
        <v>0</v>
      </c>
      <c r="BI184" s="146">
        <f t="shared" si="18"/>
        <v>0</v>
      </c>
      <c r="BJ184" s="16" t="s">
        <v>84</v>
      </c>
      <c r="BK184" s="146">
        <f t="shared" si="19"/>
        <v>0</v>
      </c>
      <c r="BL184" s="16" t="s">
        <v>237</v>
      </c>
      <c r="BM184" s="145" t="s">
        <v>2505</v>
      </c>
    </row>
    <row r="185" spans="2:65" s="1" customFormat="1" ht="14.4" customHeight="1">
      <c r="B185" s="132"/>
      <c r="C185" s="162" t="s">
        <v>387</v>
      </c>
      <c r="D185" s="162" t="s">
        <v>261</v>
      </c>
      <c r="E185" s="163" t="s">
        <v>2291</v>
      </c>
      <c r="F185" s="164" t="s">
        <v>2292</v>
      </c>
      <c r="G185" s="165" t="s">
        <v>390</v>
      </c>
      <c r="H185" s="166">
        <v>12</v>
      </c>
      <c r="I185" s="167"/>
      <c r="J185" s="168">
        <f t="shared" si="10"/>
        <v>0</v>
      </c>
      <c r="K185" s="169"/>
      <c r="L185" s="170"/>
      <c r="M185" s="171" t="s">
        <v>1</v>
      </c>
      <c r="N185" s="172" t="s">
        <v>41</v>
      </c>
      <c r="P185" s="143">
        <f t="shared" si="11"/>
        <v>0</v>
      </c>
      <c r="Q185" s="143">
        <v>0</v>
      </c>
      <c r="R185" s="143">
        <f t="shared" si="12"/>
        <v>0</v>
      </c>
      <c r="S185" s="143">
        <v>0</v>
      </c>
      <c r="T185" s="144">
        <f t="shared" si="13"/>
        <v>0</v>
      </c>
      <c r="AR185" s="145" t="s">
        <v>324</v>
      </c>
      <c r="AT185" s="145" t="s">
        <v>261</v>
      </c>
      <c r="AU185" s="145" t="s">
        <v>86</v>
      </c>
      <c r="AY185" s="16" t="s">
        <v>159</v>
      </c>
      <c r="BE185" s="146">
        <f t="shared" si="14"/>
        <v>0</v>
      </c>
      <c r="BF185" s="146">
        <f t="shared" si="15"/>
        <v>0</v>
      </c>
      <c r="BG185" s="146">
        <f t="shared" si="16"/>
        <v>0</v>
      </c>
      <c r="BH185" s="146">
        <f t="shared" si="17"/>
        <v>0</v>
      </c>
      <c r="BI185" s="146">
        <f t="shared" si="18"/>
        <v>0</v>
      </c>
      <c r="BJ185" s="16" t="s">
        <v>84</v>
      </c>
      <c r="BK185" s="146">
        <f t="shared" si="19"/>
        <v>0</v>
      </c>
      <c r="BL185" s="16" t="s">
        <v>237</v>
      </c>
      <c r="BM185" s="145" t="s">
        <v>2506</v>
      </c>
    </row>
    <row r="186" spans="2:65" s="1" customFormat="1" ht="14.4" customHeight="1">
      <c r="B186" s="132"/>
      <c r="C186" s="162" t="s">
        <v>393</v>
      </c>
      <c r="D186" s="162" t="s">
        <v>261</v>
      </c>
      <c r="E186" s="163" t="s">
        <v>2294</v>
      </c>
      <c r="F186" s="164" t="s">
        <v>2295</v>
      </c>
      <c r="G186" s="165" t="s">
        <v>390</v>
      </c>
      <c r="H186" s="166">
        <v>6</v>
      </c>
      <c r="I186" s="167"/>
      <c r="J186" s="168">
        <f t="shared" si="10"/>
        <v>0</v>
      </c>
      <c r="K186" s="169"/>
      <c r="L186" s="170"/>
      <c r="M186" s="171" t="s">
        <v>1</v>
      </c>
      <c r="N186" s="172" t="s">
        <v>41</v>
      </c>
      <c r="P186" s="143">
        <f t="shared" si="11"/>
        <v>0</v>
      </c>
      <c r="Q186" s="143">
        <v>0</v>
      </c>
      <c r="R186" s="143">
        <f t="shared" si="12"/>
        <v>0</v>
      </c>
      <c r="S186" s="143">
        <v>0</v>
      </c>
      <c r="T186" s="144">
        <f t="shared" si="13"/>
        <v>0</v>
      </c>
      <c r="AR186" s="145" t="s">
        <v>324</v>
      </c>
      <c r="AT186" s="145" t="s">
        <v>261</v>
      </c>
      <c r="AU186" s="145" t="s">
        <v>86</v>
      </c>
      <c r="AY186" s="16" t="s">
        <v>159</v>
      </c>
      <c r="BE186" s="146">
        <f t="shared" si="14"/>
        <v>0</v>
      </c>
      <c r="BF186" s="146">
        <f t="shared" si="15"/>
        <v>0</v>
      </c>
      <c r="BG186" s="146">
        <f t="shared" si="16"/>
        <v>0</v>
      </c>
      <c r="BH186" s="146">
        <f t="shared" si="17"/>
        <v>0</v>
      </c>
      <c r="BI186" s="146">
        <f t="shared" si="18"/>
        <v>0</v>
      </c>
      <c r="BJ186" s="16" t="s">
        <v>84</v>
      </c>
      <c r="BK186" s="146">
        <f t="shared" si="19"/>
        <v>0</v>
      </c>
      <c r="BL186" s="16" t="s">
        <v>237</v>
      </c>
      <c r="BM186" s="145" t="s">
        <v>2507</v>
      </c>
    </row>
    <row r="187" spans="2:65" s="1" customFormat="1" ht="22.2" customHeight="1">
      <c r="B187" s="132"/>
      <c r="C187" s="133" t="s">
        <v>400</v>
      </c>
      <c r="D187" s="133" t="s">
        <v>161</v>
      </c>
      <c r="E187" s="134" t="s">
        <v>2106</v>
      </c>
      <c r="F187" s="135" t="s">
        <v>2107</v>
      </c>
      <c r="G187" s="136" t="s">
        <v>390</v>
      </c>
      <c r="H187" s="137">
        <v>5</v>
      </c>
      <c r="I187" s="138"/>
      <c r="J187" s="139">
        <f t="shared" si="10"/>
        <v>0</v>
      </c>
      <c r="K187" s="140"/>
      <c r="L187" s="31"/>
      <c r="M187" s="141" t="s">
        <v>1</v>
      </c>
      <c r="N187" s="142" t="s">
        <v>41</v>
      </c>
      <c r="P187" s="143">
        <f t="shared" si="11"/>
        <v>0</v>
      </c>
      <c r="Q187" s="143">
        <v>0</v>
      </c>
      <c r="R187" s="143">
        <f t="shared" si="12"/>
        <v>0</v>
      </c>
      <c r="S187" s="143">
        <v>0</v>
      </c>
      <c r="T187" s="144">
        <f t="shared" si="13"/>
        <v>0</v>
      </c>
      <c r="AR187" s="145" t="s">
        <v>237</v>
      </c>
      <c r="AT187" s="145" t="s">
        <v>161</v>
      </c>
      <c r="AU187" s="145" t="s">
        <v>86</v>
      </c>
      <c r="AY187" s="16" t="s">
        <v>159</v>
      </c>
      <c r="BE187" s="146">
        <f t="shared" si="14"/>
        <v>0</v>
      </c>
      <c r="BF187" s="146">
        <f t="shared" si="15"/>
        <v>0</v>
      </c>
      <c r="BG187" s="146">
        <f t="shared" si="16"/>
        <v>0</v>
      </c>
      <c r="BH187" s="146">
        <f t="shared" si="17"/>
        <v>0</v>
      </c>
      <c r="BI187" s="146">
        <f t="shared" si="18"/>
        <v>0</v>
      </c>
      <c r="BJ187" s="16" t="s">
        <v>84</v>
      </c>
      <c r="BK187" s="146">
        <f t="shared" si="19"/>
        <v>0</v>
      </c>
      <c r="BL187" s="16" t="s">
        <v>237</v>
      </c>
      <c r="BM187" s="145" t="s">
        <v>2508</v>
      </c>
    </row>
    <row r="188" spans="2:65" s="1" customFormat="1" ht="14.4" customHeight="1">
      <c r="B188" s="132"/>
      <c r="C188" s="162" t="s">
        <v>405</v>
      </c>
      <c r="D188" s="162" t="s">
        <v>261</v>
      </c>
      <c r="E188" s="163" t="s">
        <v>2109</v>
      </c>
      <c r="F188" s="164" t="s">
        <v>2110</v>
      </c>
      <c r="G188" s="165" t="s">
        <v>390</v>
      </c>
      <c r="H188" s="166">
        <v>5</v>
      </c>
      <c r="I188" s="167"/>
      <c r="J188" s="168">
        <f t="shared" si="10"/>
        <v>0</v>
      </c>
      <c r="K188" s="169"/>
      <c r="L188" s="170"/>
      <c r="M188" s="171" t="s">
        <v>1</v>
      </c>
      <c r="N188" s="172" t="s">
        <v>41</v>
      </c>
      <c r="P188" s="143">
        <f t="shared" si="11"/>
        <v>0</v>
      </c>
      <c r="Q188" s="143">
        <v>0</v>
      </c>
      <c r="R188" s="143">
        <f t="shared" si="12"/>
        <v>0</v>
      </c>
      <c r="S188" s="143">
        <v>0</v>
      </c>
      <c r="T188" s="144">
        <f t="shared" si="13"/>
        <v>0</v>
      </c>
      <c r="AR188" s="145" t="s">
        <v>324</v>
      </c>
      <c r="AT188" s="145" t="s">
        <v>261</v>
      </c>
      <c r="AU188" s="145" t="s">
        <v>86</v>
      </c>
      <c r="AY188" s="16" t="s">
        <v>159</v>
      </c>
      <c r="BE188" s="146">
        <f t="shared" si="14"/>
        <v>0</v>
      </c>
      <c r="BF188" s="146">
        <f t="shared" si="15"/>
        <v>0</v>
      </c>
      <c r="BG188" s="146">
        <f t="shared" si="16"/>
        <v>0</v>
      </c>
      <c r="BH188" s="146">
        <f t="shared" si="17"/>
        <v>0</v>
      </c>
      <c r="BI188" s="146">
        <f t="shared" si="18"/>
        <v>0</v>
      </c>
      <c r="BJ188" s="16" t="s">
        <v>84</v>
      </c>
      <c r="BK188" s="146">
        <f t="shared" si="19"/>
        <v>0</v>
      </c>
      <c r="BL188" s="16" t="s">
        <v>237</v>
      </c>
      <c r="BM188" s="145" t="s">
        <v>2509</v>
      </c>
    </row>
    <row r="189" spans="2:65" s="1" customFormat="1" ht="14.4" customHeight="1">
      <c r="B189" s="132"/>
      <c r="C189" s="133" t="s">
        <v>413</v>
      </c>
      <c r="D189" s="133" t="s">
        <v>161</v>
      </c>
      <c r="E189" s="134" t="s">
        <v>2299</v>
      </c>
      <c r="F189" s="135" t="s">
        <v>2300</v>
      </c>
      <c r="G189" s="136" t="s">
        <v>390</v>
      </c>
      <c r="H189" s="137">
        <v>4</v>
      </c>
      <c r="I189" s="138"/>
      <c r="J189" s="139">
        <f t="shared" si="10"/>
        <v>0</v>
      </c>
      <c r="K189" s="140"/>
      <c r="L189" s="31"/>
      <c r="M189" s="141" t="s">
        <v>1</v>
      </c>
      <c r="N189" s="142" t="s">
        <v>41</v>
      </c>
      <c r="P189" s="143">
        <f t="shared" si="11"/>
        <v>0</v>
      </c>
      <c r="Q189" s="143">
        <v>0</v>
      </c>
      <c r="R189" s="143">
        <f t="shared" si="12"/>
        <v>0</v>
      </c>
      <c r="S189" s="143">
        <v>0</v>
      </c>
      <c r="T189" s="144">
        <f t="shared" si="13"/>
        <v>0</v>
      </c>
      <c r="AR189" s="145" t="s">
        <v>237</v>
      </c>
      <c r="AT189" s="145" t="s">
        <v>161</v>
      </c>
      <c r="AU189" s="145" t="s">
        <v>86</v>
      </c>
      <c r="AY189" s="16" t="s">
        <v>159</v>
      </c>
      <c r="BE189" s="146">
        <f t="shared" si="14"/>
        <v>0</v>
      </c>
      <c r="BF189" s="146">
        <f t="shared" si="15"/>
        <v>0</v>
      </c>
      <c r="BG189" s="146">
        <f t="shared" si="16"/>
        <v>0</v>
      </c>
      <c r="BH189" s="146">
        <f t="shared" si="17"/>
        <v>0</v>
      </c>
      <c r="BI189" s="146">
        <f t="shared" si="18"/>
        <v>0</v>
      </c>
      <c r="BJ189" s="16" t="s">
        <v>84</v>
      </c>
      <c r="BK189" s="146">
        <f t="shared" si="19"/>
        <v>0</v>
      </c>
      <c r="BL189" s="16" t="s">
        <v>237</v>
      </c>
      <c r="BM189" s="145" t="s">
        <v>2510</v>
      </c>
    </row>
    <row r="190" spans="2:65" s="1" customFormat="1" ht="14.4" customHeight="1">
      <c r="B190" s="132"/>
      <c r="C190" s="162" t="s">
        <v>419</v>
      </c>
      <c r="D190" s="162" t="s">
        <v>261</v>
      </c>
      <c r="E190" s="163" t="s">
        <v>2302</v>
      </c>
      <c r="F190" s="164" t="s">
        <v>2303</v>
      </c>
      <c r="G190" s="165" t="s">
        <v>390</v>
      </c>
      <c r="H190" s="166">
        <v>4</v>
      </c>
      <c r="I190" s="167"/>
      <c r="J190" s="168">
        <f t="shared" si="10"/>
        <v>0</v>
      </c>
      <c r="K190" s="169"/>
      <c r="L190" s="170"/>
      <c r="M190" s="171" t="s">
        <v>1</v>
      </c>
      <c r="N190" s="172" t="s">
        <v>41</v>
      </c>
      <c r="P190" s="143">
        <f t="shared" si="11"/>
        <v>0</v>
      </c>
      <c r="Q190" s="143">
        <v>0</v>
      </c>
      <c r="R190" s="143">
        <f t="shared" si="12"/>
        <v>0</v>
      </c>
      <c r="S190" s="143">
        <v>0</v>
      </c>
      <c r="T190" s="144">
        <f t="shared" si="13"/>
        <v>0</v>
      </c>
      <c r="AR190" s="145" t="s">
        <v>324</v>
      </c>
      <c r="AT190" s="145" t="s">
        <v>261</v>
      </c>
      <c r="AU190" s="145" t="s">
        <v>86</v>
      </c>
      <c r="AY190" s="16" t="s">
        <v>159</v>
      </c>
      <c r="BE190" s="146">
        <f t="shared" si="14"/>
        <v>0</v>
      </c>
      <c r="BF190" s="146">
        <f t="shared" si="15"/>
        <v>0</v>
      </c>
      <c r="BG190" s="146">
        <f t="shared" si="16"/>
        <v>0</v>
      </c>
      <c r="BH190" s="146">
        <f t="shared" si="17"/>
        <v>0</v>
      </c>
      <c r="BI190" s="146">
        <f t="shared" si="18"/>
        <v>0</v>
      </c>
      <c r="BJ190" s="16" t="s">
        <v>84</v>
      </c>
      <c r="BK190" s="146">
        <f t="shared" si="19"/>
        <v>0</v>
      </c>
      <c r="BL190" s="16" t="s">
        <v>237</v>
      </c>
      <c r="BM190" s="145" t="s">
        <v>2511</v>
      </c>
    </row>
    <row r="191" spans="2:65" s="1" customFormat="1" ht="14.4" customHeight="1">
      <c r="B191" s="132"/>
      <c r="C191" s="133" t="s">
        <v>424</v>
      </c>
      <c r="D191" s="133" t="s">
        <v>161</v>
      </c>
      <c r="E191" s="134" t="s">
        <v>2512</v>
      </c>
      <c r="F191" s="135" t="s">
        <v>2513</v>
      </c>
      <c r="G191" s="136" t="s">
        <v>390</v>
      </c>
      <c r="H191" s="137">
        <v>2</v>
      </c>
      <c r="I191" s="138"/>
      <c r="J191" s="139">
        <f t="shared" si="10"/>
        <v>0</v>
      </c>
      <c r="K191" s="140"/>
      <c r="L191" s="31"/>
      <c r="M191" s="141" t="s">
        <v>1</v>
      </c>
      <c r="N191" s="142" t="s">
        <v>41</v>
      </c>
      <c r="P191" s="143">
        <f t="shared" si="11"/>
        <v>0</v>
      </c>
      <c r="Q191" s="143">
        <v>0</v>
      </c>
      <c r="R191" s="143">
        <f t="shared" si="12"/>
        <v>0</v>
      </c>
      <c r="S191" s="143">
        <v>0</v>
      </c>
      <c r="T191" s="144">
        <f t="shared" si="13"/>
        <v>0</v>
      </c>
      <c r="AR191" s="145" t="s">
        <v>237</v>
      </c>
      <c r="AT191" s="145" t="s">
        <v>161</v>
      </c>
      <c r="AU191" s="145" t="s">
        <v>86</v>
      </c>
      <c r="AY191" s="16" t="s">
        <v>159</v>
      </c>
      <c r="BE191" s="146">
        <f t="shared" si="14"/>
        <v>0</v>
      </c>
      <c r="BF191" s="146">
        <f t="shared" si="15"/>
        <v>0</v>
      </c>
      <c r="BG191" s="146">
        <f t="shared" si="16"/>
        <v>0</v>
      </c>
      <c r="BH191" s="146">
        <f t="shared" si="17"/>
        <v>0</v>
      </c>
      <c r="BI191" s="146">
        <f t="shared" si="18"/>
        <v>0</v>
      </c>
      <c r="BJ191" s="16" t="s">
        <v>84</v>
      </c>
      <c r="BK191" s="146">
        <f t="shared" si="19"/>
        <v>0</v>
      </c>
      <c r="BL191" s="16" t="s">
        <v>237</v>
      </c>
      <c r="BM191" s="145" t="s">
        <v>2514</v>
      </c>
    </row>
    <row r="192" spans="2:65" s="1" customFormat="1" ht="14.4" customHeight="1">
      <c r="B192" s="132"/>
      <c r="C192" s="162" t="s">
        <v>429</v>
      </c>
      <c r="D192" s="162" t="s">
        <v>261</v>
      </c>
      <c r="E192" s="163" t="s">
        <v>2515</v>
      </c>
      <c r="F192" s="164" t="s">
        <v>2516</v>
      </c>
      <c r="G192" s="165" t="s">
        <v>390</v>
      </c>
      <c r="H192" s="166">
        <v>1</v>
      </c>
      <c r="I192" s="167"/>
      <c r="J192" s="168">
        <f t="shared" si="10"/>
        <v>0</v>
      </c>
      <c r="K192" s="169"/>
      <c r="L192" s="170"/>
      <c r="M192" s="171" t="s">
        <v>1</v>
      </c>
      <c r="N192" s="172" t="s">
        <v>41</v>
      </c>
      <c r="P192" s="143">
        <f t="shared" si="11"/>
        <v>0</v>
      </c>
      <c r="Q192" s="143">
        <v>0</v>
      </c>
      <c r="R192" s="143">
        <f t="shared" si="12"/>
        <v>0</v>
      </c>
      <c r="S192" s="143">
        <v>0</v>
      </c>
      <c r="T192" s="144">
        <f t="shared" si="13"/>
        <v>0</v>
      </c>
      <c r="AR192" s="145" t="s">
        <v>324</v>
      </c>
      <c r="AT192" s="145" t="s">
        <v>261</v>
      </c>
      <c r="AU192" s="145" t="s">
        <v>86</v>
      </c>
      <c r="AY192" s="16" t="s">
        <v>159</v>
      </c>
      <c r="BE192" s="146">
        <f t="shared" si="14"/>
        <v>0</v>
      </c>
      <c r="BF192" s="146">
        <f t="shared" si="15"/>
        <v>0</v>
      </c>
      <c r="BG192" s="146">
        <f t="shared" si="16"/>
        <v>0</v>
      </c>
      <c r="BH192" s="146">
        <f t="shared" si="17"/>
        <v>0</v>
      </c>
      <c r="BI192" s="146">
        <f t="shared" si="18"/>
        <v>0</v>
      </c>
      <c r="BJ192" s="16" t="s">
        <v>84</v>
      </c>
      <c r="BK192" s="146">
        <f t="shared" si="19"/>
        <v>0</v>
      </c>
      <c r="BL192" s="16" t="s">
        <v>237</v>
      </c>
      <c r="BM192" s="145" t="s">
        <v>2517</v>
      </c>
    </row>
    <row r="193" spans="2:65" s="1" customFormat="1" ht="14.4" customHeight="1">
      <c r="B193" s="132"/>
      <c r="C193" s="162" t="s">
        <v>434</v>
      </c>
      <c r="D193" s="162" t="s">
        <v>261</v>
      </c>
      <c r="E193" s="163" t="s">
        <v>2518</v>
      </c>
      <c r="F193" s="164" t="s">
        <v>2519</v>
      </c>
      <c r="G193" s="165" t="s">
        <v>390</v>
      </c>
      <c r="H193" s="166">
        <v>1</v>
      </c>
      <c r="I193" s="167"/>
      <c r="J193" s="168">
        <f t="shared" si="10"/>
        <v>0</v>
      </c>
      <c r="K193" s="169"/>
      <c r="L193" s="170"/>
      <c r="M193" s="171" t="s">
        <v>1</v>
      </c>
      <c r="N193" s="172" t="s">
        <v>41</v>
      </c>
      <c r="P193" s="143">
        <f t="shared" si="11"/>
        <v>0</v>
      </c>
      <c r="Q193" s="143">
        <v>0</v>
      </c>
      <c r="R193" s="143">
        <f t="shared" si="12"/>
        <v>0</v>
      </c>
      <c r="S193" s="143">
        <v>0</v>
      </c>
      <c r="T193" s="144">
        <f t="shared" si="13"/>
        <v>0</v>
      </c>
      <c r="AR193" s="145" t="s">
        <v>324</v>
      </c>
      <c r="AT193" s="145" t="s">
        <v>261</v>
      </c>
      <c r="AU193" s="145" t="s">
        <v>86</v>
      </c>
      <c r="AY193" s="16" t="s">
        <v>159</v>
      </c>
      <c r="BE193" s="146">
        <f t="shared" si="14"/>
        <v>0</v>
      </c>
      <c r="BF193" s="146">
        <f t="shared" si="15"/>
        <v>0</v>
      </c>
      <c r="BG193" s="146">
        <f t="shared" si="16"/>
        <v>0</v>
      </c>
      <c r="BH193" s="146">
        <f t="shared" si="17"/>
        <v>0</v>
      </c>
      <c r="BI193" s="146">
        <f t="shared" si="18"/>
        <v>0</v>
      </c>
      <c r="BJ193" s="16" t="s">
        <v>84</v>
      </c>
      <c r="BK193" s="146">
        <f t="shared" si="19"/>
        <v>0</v>
      </c>
      <c r="BL193" s="16" t="s">
        <v>237</v>
      </c>
      <c r="BM193" s="145" t="s">
        <v>2520</v>
      </c>
    </row>
    <row r="194" spans="2:65" s="1" customFormat="1" ht="14.4" customHeight="1">
      <c r="B194" s="132"/>
      <c r="C194" s="133" t="s">
        <v>438</v>
      </c>
      <c r="D194" s="133" t="s">
        <v>161</v>
      </c>
      <c r="E194" s="134" t="s">
        <v>2305</v>
      </c>
      <c r="F194" s="135" t="s">
        <v>2306</v>
      </c>
      <c r="G194" s="136" t="s">
        <v>390</v>
      </c>
      <c r="H194" s="137">
        <v>4</v>
      </c>
      <c r="I194" s="138"/>
      <c r="J194" s="139">
        <f t="shared" si="10"/>
        <v>0</v>
      </c>
      <c r="K194" s="140"/>
      <c r="L194" s="31"/>
      <c r="M194" s="141" t="s">
        <v>1</v>
      </c>
      <c r="N194" s="142" t="s">
        <v>41</v>
      </c>
      <c r="P194" s="143">
        <f t="shared" si="11"/>
        <v>0</v>
      </c>
      <c r="Q194" s="143">
        <v>0</v>
      </c>
      <c r="R194" s="143">
        <f t="shared" si="12"/>
        <v>0</v>
      </c>
      <c r="S194" s="143">
        <v>0</v>
      </c>
      <c r="T194" s="144">
        <f t="shared" si="13"/>
        <v>0</v>
      </c>
      <c r="AR194" s="145" t="s">
        <v>237</v>
      </c>
      <c r="AT194" s="145" t="s">
        <v>161</v>
      </c>
      <c r="AU194" s="145" t="s">
        <v>86</v>
      </c>
      <c r="AY194" s="16" t="s">
        <v>159</v>
      </c>
      <c r="BE194" s="146">
        <f t="shared" si="14"/>
        <v>0</v>
      </c>
      <c r="BF194" s="146">
        <f t="shared" si="15"/>
        <v>0</v>
      </c>
      <c r="BG194" s="146">
        <f t="shared" si="16"/>
        <v>0</v>
      </c>
      <c r="BH194" s="146">
        <f t="shared" si="17"/>
        <v>0</v>
      </c>
      <c r="BI194" s="146">
        <f t="shared" si="18"/>
        <v>0</v>
      </c>
      <c r="BJ194" s="16" t="s">
        <v>84</v>
      </c>
      <c r="BK194" s="146">
        <f t="shared" si="19"/>
        <v>0</v>
      </c>
      <c r="BL194" s="16" t="s">
        <v>237</v>
      </c>
      <c r="BM194" s="145" t="s">
        <v>2521</v>
      </c>
    </row>
    <row r="195" spans="2:65" s="1" customFormat="1" ht="22.2" customHeight="1">
      <c r="B195" s="132"/>
      <c r="C195" s="162" t="s">
        <v>443</v>
      </c>
      <c r="D195" s="162" t="s">
        <v>261</v>
      </c>
      <c r="E195" s="163" t="s">
        <v>2308</v>
      </c>
      <c r="F195" s="164" t="s">
        <v>2309</v>
      </c>
      <c r="G195" s="165" t="s">
        <v>390</v>
      </c>
      <c r="H195" s="166">
        <v>4</v>
      </c>
      <c r="I195" s="167"/>
      <c r="J195" s="168">
        <f t="shared" si="10"/>
        <v>0</v>
      </c>
      <c r="K195" s="169"/>
      <c r="L195" s="170"/>
      <c r="M195" s="171" t="s">
        <v>1</v>
      </c>
      <c r="N195" s="172" t="s">
        <v>41</v>
      </c>
      <c r="P195" s="143">
        <f t="shared" si="11"/>
        <v>0</v>
      </c>
      <c r="Q195" s="143">
        <v>0</v>
      </c>
      <c r="R195" s="143">
        <f t="shared" si="12"/>
        <v>0</v>
      </c>
      <c r="S195" s="143">
        <v>0</v>
      </c>
      <c r="T195" s="144">
        <f t="shared" si="13"/>
        <v>0</v>
      </c>
      <c r="AR195" s="145" t="s">
        <v>324</v>
      </c>
      <c r="AT195" s="145" t="s">
        <v>261</v>
      </c>
      <c r="AU195" s="145" t="s">
        <v>86</v>
      </c>
      <c r="AY195" s="16" t="s">
        <v>159</v>
      </c>
      <c r="BE195" s="146">
        <f t="shared" si="14"/>
        <v>0</v>
      </c>
      <c r="BF195" s="146">
        <f t="shared" si="15"/>
        <v>0</v>
      </c>
      <c r="BG195" s="146">
        <f t="shared" si="16"/>
        <v>0</v>
      </c>
      <c r="BH195" s="146">
        <f t="shared" si="17"/>
        <v>0</v>
      </c>
      <c r="BI195" s="146">
        <f t="shared" si="18"/>
        <v>0</v>
      </c>
      <c r="BJ195" s="16" t="s">
        <v>84</v>
      </c>
      <c r="BK195" s="146">
        <f t="shared" si="19"/>
        <v>0</v>
      </c>
      <c r="BL195" s="16" t="s">
        <v>237</v>
      </c>
      <c r="BM195" s="145" t="s">
        <v>2522</v>
      </c>
    </row>
    <row r="196" spans="2:65" s="1" customFormat="1" ht="22.2" customHeight="1">
      <c r="B196" s="132"/>
      <c r="C196" s="133" t="s">
        <v>448</v>
      </c>
      <c r="D196" s="133" t="s">
        <v>161</v>
      </c>
      <c r="E196" s="134" t="s">
        <v>2123</v>
      </c>
      <c r="F196" s="135" t="s">
        <v>2124</v>
      </c>
      <c r="G196" s="136" t="s">
        <v>390</v>
      </c>
      <c r="H196" s="137">
        <v>34</v>
      </c>
      <c r="I196" s="138"/>
      <c r="J196" s="139">
        <f t="shared" si="10"/>
        <v>0</v>
      </c>
      <c r="K196" s="140"/>
      <c r="L196" s="31"/>
      <c r="M196" s="141" t="s">
        <v>1</v>
      </c>
      <c r="N196" s="142" t="s">
        <v>41</v>
      </c>
      <c r="P196" s="143">
        <f t="shared" si="11"/>
        <v>0</v>
      </c>
      <c r="Q196" s="143">
        <v>0</v>
      </c>
      <c r="R196" s="143">
        <f t="shared" si="12"/>
        <v>0</v>
      </c>
      <c r="S196" s="143">
        <v>0</v>
      </c>
      <c r="T196" s="144">
        <f t="shared" si="13"/>
        <v>0</v>
      </c>
      <c r="AR196" s="145" t="s">
        <v>237</v>
      </c>
      <c r="AT196" s="145" t="s">
        <v>161</v>
      </c>
      <c r="AU196" s="145" t="s">
        <v>86</v>
      </c>
      <c r="AY196" s="16" t="s">
        <v>159</v>
      </c>
      <c r="BE196" s="146">
        <f t="shared" si="14"/>
        <v>0</v>
      </c>
      <c r="BF196" s="146">
        <f t="shared" si="15"/>
        <v>0</v>
      </c>
      <c r="BG196" s="146">
        <f t="shared" si="16"/>
        <v>0</v>
      </c>
      <c r="BH196" s="146">
        <f t="shared" si="17"/>
        <v>0</v>
      </c>
      <c r="BI196" s="146">
        <f t="shared" si="18"/>
        <v>0</v>
      </c>
      <c r="BJ196" s="16" t="s">
        <v>84</v>
      </c>
      <c r="BK196" s="146">
        <f t="shared" si="19"/>
        <v>0</v>
      </c>
      <c r="BL196" s="16" t="s">
        <v>237</v>
      </c>
      <c r="BM196" s="145" t="s">
        <v>2523</v>
      </c>
    </row>
    <row r="197" spans="2:65" s="1" customFormat="1" ht="22.2" customHeight="1">
      <c r="B197" s="132"/>
      <c r="C197" s="162" t="s">
        <v>452</v>
      </c>
      <c r="D197" s="162" t="s">
        <v>261</v>
      </c>
      <c r="E197" s="163" t="s">
        <v>2075</v>
      </c>
      <c r="F197" s="164" t="s">
        <v>2616</v>
      </c>
      <c r="G197" s="165" t="s">
        <v>390</v>
      </c>
      <c r="H197" s="166">
        <v>33</v>
      </c>
      <c r="I197" s="167"/>
      <c r="J197" s="168">
        <f t="shared" si="10"/>
        <v>0</v>
      </c>
      <c r="K197" s="169"/>
      <c r="L197" s="170"/>
      <c r="M197" s="171" t="s">
        <v>1</v>
      </c>
      <c r="N197" s="172" t="s">
        <v>41</v>
      </c>
      <c r="P197" s="143">
        <f t="shared" si="11"/>
        <v>0</v>
      </c>
      <c r="Q197" s="143">
        <v>0</v>
      </c>
      <c r="R197" s="143">
        <f t="shared" si="12"/>
        <v>0</v>
      </c>
      <c r="S197" s="143">
        <v>0</v>
      </c>
      <c r="T197" s="144">
        <f t="shared" si="13"/>
        <v>0</v>
      </c>
      <c r="AR197" s="145" t="s">
        <v>324</v>
      </c>
      <c r="AT197" s="145" t="s">
        <v>261</v>
      </c>
      <c r="AU197" s="145" t="s">
        <v>86</v>
      </c>
      <c r="AY197" s="16" t="s">
        <v>159</v>
      </c>
      <c r="BE197" s="146">
        <f t="shared" si="14"/>
        <v>0</v>
      </c>
      <c r="BF197" s="146">
        <f t="shared" si="15"/>
        <v>0</v>
      </c>
      <c r="BG197" s="146">
        <f t="shared" si="16"/>
        <v>0</v>
      </c>
      <c r="BH197" s="146">
        <f t="shared" si="17"/>
        <v>0</v>
      </c>
      <c r="BI197" s="146">
        <f t="shared" si="18"/>
        <v>0</v>
      </c>
      <c r="BJ197" s="16" t="s">
        <v>84</v>
      </c>
      <c r="BK197" s="146">
        <f t="shared" si="19"/>
        <v>0</v>
      </c>
      <c r="BL197" s="16" t="s">
        <v>237</v>
      </c>
      <c r="BM197" s="145" t="s">
        <v>2524</v>
      </c>
    </row>
    <row r="198" spans="2:65" s="1" customFormat="1" ht="22.2" customHeight="1">
      <c r="B198" s="132"/>
      <c r="C198" s="162" t="s">
        <v>458</v>
      </c>
      <c r="D198" s="162" t="s">
        <v>261</v>
      </c>
      <c r="E198" s="163" t="s">
        <v>2126</v>
      </c>
      <c r="F198" s="164" t="s">
        <v>2612</v>
      </c>
      <c r="G198" s="165" t="s">
        <v>390</v>
      </c>
      <c r="H198" s="166">
        <v>1</v>
      </c>
      <c r="I198" s="167"/>
      <c r="J198" s="168">
        <f t="shared" si="10"/>
        <v>0</v>
      </c>
      <c r="K198" s="169"/>
      <c r="L198" s="170"/>
      <c r="M198" s="171" t="s">
        <v>1</v>
      </c>
      <c r="N198" s="172" t="s">
        <v>41</v>
      </c>
      <c r="P198" s="143">
        <f t="shared" si="11"/>
        <v>0</v>
      </c>
      <c r="Q198" s="143">
        <v>0</v>
      </c>
      <c r="R198" s="143">
        <f t="shared" si="12"/>
        <v>0</v>
      </c>
      <c r="S198" s="143">
        <v>0</v>
      </c>
      <c r="T198" s="144">
        <f t="shared" si="13"/>
        <v>0</v>
      </c>
      <c r="AR198" s="145" t="s">
        <v>324</v>
      </c>
      <c r="AT198" s="145" t="s">
        <v>261</v>
      </c>
      <c r="AU198" s="145" t="s">
        <v>86</v>
      </c>
      <c r="AY198" s="16" t="s">
        <v>159</v>
      </c>
      <c r="BE198" s="146">
        <f t="shared" si="14"/>
        <v>0</v>
      </c>
      <c r="BF198" s="146">
        <f t="shared" si="15"/>
        <v>0</v>
      </c>
      <c r="BG198" s="146">
        <f t="shared" si="16"/>
        <v>0</v>
      </c>
      <c r="BH198" s="146">
        <f t="shared" si="17"/>
        <v>0</v>
      </c>
      <c r="BI198" s="146">
        <f t="shared" si="18"/>
        <v>0</v>
      </c>
      <c r="BJ198" s="16" t="s">
        <v>84</v>
      </c>
      <c r="BK198" s="146">
        <f t="shared" si="19"/>
        <v>0</v>
      </c>
      <c r="BL198" s="16" t="s">
        <v>237</v>
      </c>
      <c r="BM198" s="145" t="s">
        <v>2525</v>
      </c>
    </row>
    <row r="199" spans="2:65" s="1" customFormat="1" ht="22.2" customHeight="1">
      <c r="B199" s="132"/>
      <c r="C199" s="133" t="s">
        <v>463</v>
      </c>
      <c r="D199" s="133" t="s">
        <v>161</v>
      </c>
      <c r="E199" s="134" t="s">
        <v>2316</v>
      </c>
      <c r="F199" s="135" t="s">
        <v>2317</v>
      </c>
      <c r="G199" s="136" t="s">
        <v>390</v>
      </c>
      <c r="H199" s="137">
        <v>1</v>
      </c>
      <c r="I199" s="138"/>
      <c r="J199" s="139">
        <f t="shared" si="10"/>
        <v>0</v>
      </c>
      <c r="K199" s="140"/>
      <c r="L199" s="31"/>
      <c r="M199" s="141" t="s">
        <v>1</v>
      </c>
      <c r="N199" s="142" t="s">
        <v>41</v>
      </c>
      <c r="P199" s="143">
        <f t="shared" si="11"/>
        <v>0</v>
      </c>
      <c r="Q199" s="143">
        <v>0</v>
      </c>
      <c r="R199" s="143">
        <f t="shared" si="12"/>
        <v>0</v>
      </c>
      <c r="S199" s="143">
        <v>0</v>
      </c>
      <c r="T199" s="144">
        <f t="shared" si="13"/>
        <v>0</v>
      </c>
      <c r="AR199" s="145" t="s">
        <v>237</v>
      </c>
      <c r="AT199" s="145" t="s">
        <v>161</v>
      </c>
      <c r="AU199" s="145" t="s">
        <v>86</v>
      </c>
      <c r="AY199" s="16" t="s">
        <v>159</v>
      </c>
      <c r="BE199" s="146">
        <f t="shared" si="14"/>
        <v>0</v>
      </c>
      <c r="BF199" s="146">
        <f t="shared" si="15"/>
        <v>0</v>
      </c>
      <c r="BG199" s="146">
        <f t="shared" si="16"/>
        <v>0</v>
      </c>
      <c r="BH199" s="146">
        <f t="shared" si="17"/>
        <v>0</v>
      </c>
      <c r="BI199" s="146">
        <f t="shared" si="18"/>
        <v>0</v>
      </c>
      <c r="BJ199" s="16" t="s">
        <v>84</v>
      </c>
      <c r="BK199" s="146">
        <f t="shared" si="19"/>
        <v>0</v>
      </c>
      <c r="BL199" s="16" t="s">
        <v>237</v>
      </c>
      <c r="BM199" s="145" t="s">
        <v>2526</v>
      </c>
    </row>
    <row r="200" spans="2:65" s="1" customFormat="1" ht="22.2" customHeight="1">
      <c r="B200" s="132"/>
      <c r="C200" s="133" t="s">
        <v>467</v>
      </c>
      <c r="D200" s="133" t="s">
        <v>161</v>
      </c>
      <c r="E200" s="134" t="s">
        <v>2142</v>
      </c>
      <c r="F200" s="135" t="s">
        <v>2143</v>
      </c>
      <c r="G200" s="136" t="s">
        <v>390</v>
      </c>
      <c r="H200" s="137">
        <v>10</v>
      </c>
      <c r="I200" s="138"/>
      <c r="J200" s="139">
        <f t="shared" si="10"/>
        <v>0</v>
      </c>
      <c r="K200" s="140"/>
      <c r="L200" s="31"/>
      <c r="M200" s="141" t="s">
        <v>1</v>
      </c>
      <c r="N200" s="142" t="s">
        <v>41</v>
      </c>
      <c r="P200" s="143">
        <f t="shared" si="11"/>
        <v>0</v>
      </c>
      <c r="Q200" s="143">
        <v>0</v>
      </c>
      <c r="R200" s="143">
        <f t="shared" si="12"/>
        <v>0</v>
      </c>
      <c r="S200" s="143">
        <v>0</v>
      </c>
      <c r="T200" s="144">
        <f t="shared" si="13"/>
        <v>0</v>
      </c>
      <c r="AR200" s="145" t="s">
        <v>237</v>
      </c>
      <c r="AT200" s="145" t="s">
        <v>161</v>
      </c>
      <c r="AU200" s="145" t="s">
        <v>86</v>
      </c>
      <c r="AY200" s="16" t="s">
        <v>159</v>
      </c>
      <c r="BE200" s="146">
        <f t="shared" si="14"/>
        <v>0</v>
      </c>
      <c r="BF200" s="146">
        <f t="shared" si="15"/>
        <v>0</v>
      </c>
      <c r="BG200" s="146">
        <f t="shared" si="16"/>
        <v>0</v>
      </c>
      <c r="BH200" s="146">
        <f t="shared" si="17"/>
        <v>0</v>
      </c>
      <c r="BI200" s="146">
        <f t="shared" si="18"/>
        <v>0</v>
      </c>
      <c r="BJ200" s="16" t="s">
        <v>84</v>
      </c>
      <c r="BK200" s="146">
        <f t="shared" si="19"/>
        <v>0</v>
      </c>
      <c r="BL200" s="16" t="s">
        <v>237</v>
      </c>
      <c r="BM200" s="145" t="s">
        <v>2527</v>
      </c>
    </row>
    <row r="201" spans="2:65" s="1" customFormat="1" ht="22.2" customHeight="1">
      <c r="B201" s="132"/>
      <c r="C201" s="133" t="s">
        <v>472</v>
      </c>
      <c r="D201" s="133" t="s">
        <v>161</v>
      </c>
      <c r="E201" s="134" t="s">
        <v>2528</v>
      </c>
      <c r="F201" s="135" t="s">
        <v>2529</v>
      </c>
      <c r="G201" s="136" t="s">
        <v>244</v>
      </c>
      <c r="H201" s="137">
        <v>0.111</v>
      </c>
      <c r="I201" s="138"/>
      <c r="J201" s="139">
        <f t="shared" si="10"/>
        <v>0</v>
      </c>
      <c r="K201" s="140"/>
      <c r="L201" s="31"/>
      <c r="M201" s="141" t="s">
        <v>1</v>
      </c>
      <c r="N201" s="142" t="s">
        <v>41</v>
      </c>
      <c r="P201" s="143">
        <f t="shared" si="11"/>
        <v>0</v>
      </c>
      <c r="Q201" s="143">
        <v>0</v>
      </c>
      <c r="R201" s="143">
        <f t="shared" si="12"/>
        <v>0</v>
      </c>
      <c r="S201" s="143">
        <v>0</v>
      </c>
      <c r="T201" s="144">
        <f t="shared" si="13"/>
        <v>0</v>
      </c>
      <c r="AR201" s="145" t="s">
        <v>237</v>
      </c>
      <c r="AT201" s="145" t="s">
        <v>161</v>
      </c>
      <c r="AU201" s="145" t="s">
        <v>86</v>
      </c>
      <c r="AY201" s="16" t="s">
        <v>159</v>
      </c>
      <c r="BE201" s="146">
        <f t="shared" si="14"/>
        <v>0</v>
      </c>
      <c r="BF201" s="146">
        <f t="shared" si="15"/>
        <v>0</v>
      </c>
      <c r="BG201" s="146">
        <f t="shared" si="16"/>
        <v>0</v>
      </c>
      <c r="BH201" s="146">
        <f t="shared" si="17"/>
        <v>0</v>
      </c>
      <c r="BI201" s="146">
        <f t="shared" si="18"/>
        <v>0</v>
      </c>
      <c r="BJ201" s="16" t="s">
        <v>84</v>
      </c>
      <c r="BK201" s="146">
        <f t="shared" si="19"/>
        <v>0</v>
      </c>
      <c r="BL201" s="16" t="s">
        <v>237</v>
      </c>
      <c r="BM201" s="145" t="s">
        <v>2530</v>
      </c>
    </row>
    <row r="202" spans="2:65" s="11" customFormat="1" ht="22.8" customHeight="1">
      <c r="B202" s="120"/>
      <c r="D202" s="121" t="s">
        <v>75</v>
      </c>
      <c r="E202" s="130" t="s">
        <v>2154</v>
      </c>
      <c r="F202" s="130" t="s">
        <v>2155</v>
      </c>
      <c r="I202" s="123"/>
      <c r="J202" s="131">
        <f>BK202</f>
        <v>0</v>
      </c>
      <c r="L202" s="120"/>
      <c r="M202" s="125"/>
      <c r="P202" s="126">
        <f>SUM(P203:P229)</f>
        <v>0</v>
      </c>
      <c r="R202" s="126">
        <f>SUM(R203:R229)</f>
        <v>0</v>
      </c>
      <c r="T202" s="127">
        <f>SUM(T203:T229)</f>
        <v>0</v>
      </c>
      <c r="AR202" s="121" t="s">
        <v>86</v>
      </c>
      <c r="AT202" s="128" t="s">
        <v>75</v>
      </c>
      <c r="AU202" s="128" t="s">
        <v>84</v>
      </c>
      <c r="AY202" s="121" t="s">
        <v>159</v>
      </c>
      <c r="BK202" s="129">
        <f>SUM(BK203:BK229)</f>
        <v>0</v>
      </c>
    </row>
    <row r="203" spans="2:65" s="1" customFormat="1" ht="14.4" customHeight="1">
      <c r="B203" s="132"/>
      <c r="C203" s="133" t="s">
        <v>476</v>
      </c>
      <c r="D203" s="133" t="s">
        <v>161</v>
      </c>
      <c r="E203" s="134" t="s">
        <v>2531</v>
      </c>
      <c r="F203" s="135" t="s">
        <v>2532</v>
      </c>
      <c r="G203" s="136" t="s">
        <v>390</v>
      </c>
      <c r="H203" s="137">
        <v>2</v>
      </c>
      <c r="I203" s="138"/>
      <c r="J203" s="139">
        <f t="shared" ref="J203:J220" si="20">ROUND(I203*H203,2)</f>
        <v>0</v>
      </c>
      <c r="K203" s="140"/>
      <c r="L203" s="31"/>
      <c r="M203" s="141" t="s">
        <v>1</v>
      </c>
      <c r="N203" s="142" t="s">
        <v>41</v>
      </c>
      <c r="P203" s="143">
        <f t="shared" ref="P203:P220" si="21">O203*H203</f>
        <v>0</v>
      </c>
      <c r="Q203" s="143">
        <v>0</v>
      </c>
      <c r="R203" s="143">
        <f t="shared" ref="R203:R220" si="22">Q203*H203</f>
        <v>0</v>
      </c>
      <c r="S203" s="143">
        <v>0</v>
      </c>
      <c r="T203" s="144">
        <f t="shared" ref="T203:T220" si="23">S203*H203</f>
        <v>0</v>
      </c>
      <c r="AR203" s="145" t="s">
        <v>237</v>
      </c>
      <c r="AT203" s="145" t="s">
        <v>161</v>
      </c>
      <c r="AU203" s="145" t="s">
        <v>86</v>
      </c>
      <c r="AY203" s="16" t="s">
        <v>159</v>
      </c>
      <c r="BE203" s="146">
        <f t="shared" ref="BE203:BE220" si="24">IF(N203="základní",J203,0)</f>
        <v>0</v>
      </c>
      <c r="BF203" s="146">
        <f t="shared" ref="BF203:BF220" si="25">IF(N203="snížená",J203,0)</f>
        <v>0</v>
      </c>
      <c r="BG203" s="146">
        <f t="shared" ref="BG203:BG220" si="26">IF(N203="zákl. přenesená",J203,0)</f>
        <v>0</v>
      </c>
      <c r="BH203" s="146">
        <f t="shared" ref="BH203:BH220" si="27">IF(N203="sníž. přenesená",J203,0)</f>
        <v>0</v>
      </c>
      <c r="BI203" s="146">
        <f t="shared" ref="BI203:BI220" si="28">IF(N203="nulová",J203,0)</f>
        <v>0</v>
      </c>
      <c r="BJ203" s="16" t="s">
        <v>84</v>
      </c>
      <c r="BK203" s="146">
        <f t="shared" ref="BK203:BK220" si="29">ROUND(I203*H203,2)</f>
        <v>0</v>
      </c>
      <c r="BL203" s="16" t="s">
        <v>237</v>
      </c>
      <c r="BM203" s="145" t="s">
        <v>2533</v>
      </c>
    </row>
    <row r="204" spans="2:65" s="1" customFormat="1" ht="14.4" customHeight="1">
      <c r="B204" s="132"/>
      <c r="C204" s="162" t="s">
        <v>480</v>
      </c>
      <c r="D204" s="162" t="s">
        <v>261</v>
      </c>
      <c r="E204" s="163" t="s">
        <v>2534</v>
      </c>
      <c r="F204" s="164" t="s">
        <v>2341</v>
      </c>
      <c r="G204" s="165" t="s">
        <v>390</v>
      </c>
      <c r="H204" s="166">
        <v>2</v>
      </c>
      <c r="I204" s="167"/>
      <c r="J204" s="168">
        <f t="shared" si="20"/>
        <v>0</v>
      </c>
      <c r="K204" s="169"/>
      <c r="L204" s="170"/>
      <c r="M204" s="171" t="s">
        <v>1</v>
      </c>
      <c r="N204" s="172" t="s">
        <v>41</v>
      </c>
      <c r="P204" s="143">
        <f t="shared" si="21"/>
        <v>0</v>
      </c>
      <c r="Q204" s="143">
        <v>0</v>
      </c>
      <c r="R204" s="143">
        <f t="shared" si="22"/>
        <v>0</v>
      </c>
      <c r="S204" s="143">
        <v>0</v>
      </c>
      <c r="T204" s="144">
        <f t="shared" si="23"/>
        <v>0</v>
      </c>
      <c r="AR204" s="145" t="s">
        <v>324</v>
      </c>
      <c r="AT204" s="145" t="s">
        <v>261</v>
      </c>
      <c r="AU204" s="145" t="s">
        <v>86</v>
      </c>
      <c r="AY204" s="16" t="s">
        <v>159</v>
      </c>
      <c r="BE204" s="146">
        <f t="shared" si="24"/>
        <v>0</v>
      </c>
      <c r="BF204" s="146">
        <f t="shared" si="25"/>
        <v>0</v>
      </c>
      <c r="BG204" s="146">
        <f t="shared" si="26"/>
        <v>0</v>
      </c>
      <c r="BH204" s="146">
        <f t="shared" si="27"/>
        <v>0</v>
      </c>
      <c r="BI204" s="146">
        <f t="shared" si="28"/>
        <v>0</v>
      </c>
      <c r="BJ204" s="16" t="s">
        <v>84</v>
      </c>
      <c r="BK204" s="146">
        <f t="shared" si="29"/>
        <v>0</v>
      </c>
      <c r="BL204" s="16" t="s">
        <v>237</v>
      </c>
      <c r="BM204" s="145" t="s">
        <v>2535</v>
      </c>
    </row>
    <row r="205" spans="2:65" s="1" customFormat="1" ht="14.4" customHeight="1">
      <c r="B205" s="132"/>
      <c r="C205" s="133" t="s">
        <v>485</v>
      </c>
      <c r="D205" s="133" t="s">
        <v>161</v>
      </c>
      <c r="E205" s="134" t="s">
        <v>2536</v>
      </c>
      <c r="F205" s="135" t="s">
        <v>2344</v>
      </c>
      <c r="G205" s="136" t="s">
        <v>390</v>
      </c>
      <c r="H205" s="137">
        <v>2</v>
      </c>
      <c r="I205" s="138"/>
      <c r="J205" s="139">
        <f t="shared" si="20"/>
        <v>0</v>
      </c>
      <c r="K205" s="140"/>
      <c r="L205" s="31"/>
      <c r="M205" s="141" t="s">
        <v>1</v>
      </c>
      <c r="N205" s="142" t="s">
        <v>41</v>
      </c>
      <c r="P205" s="143">
        <f t="shared" si="21"/>
        <v>0</v>
      </c>
      <c r="Q205" s="143">
        <v>0</v>
      </c>
      <c r="R205" s="143">
        <f t="shared" si="22"/>
        <v>0</v>
      </c>
      <c r="S205" s="143">
        <v>0</v>
      </c>
      <c r="T205" s="144">
        <f t="shared" si="23"/>
        <v>0</v>
      </c>
      <c r="AR205" s="145" t="s">
        <v>237</v>
      </c>
      <c r="AT205" s="145" t="s">
        <v>161</v>
      </c>
      <c r="AU205" s="145" t="s">
        <v>86</v>
      </c>
      <c r="AY205" s="16" t="s">
        <v>159</v>
      </c>
      <c r="BE205" s="146">
        <f t="shared" si="24"/>
        <v>0</v>
      </c>
      <c r="BF205" s="146">
        <f t="shared" si="25"/>
        <v>0</v>
      </c>
      <c r="BG205" s="146">
        <f t="shared" si="26"/>
        <v>0</v>
      </c>
      <c r="BH205" s="146">
        <f t="shared" si="27"/>
        <v>0</v>
      </c>
      <c r="BI205" s="146">
        <f t="shared" si="28"/>
        <v>0</v>
      </c>
      <c r="BJ205" s="16" t="s">
        <v>84</v>
      </c>
      <c r="BK205" s="146">
        <f t="shared" si="29"/>
        <v>0</v>
      </c>
      <c r="BL205" s="16" t="s">
        <v>237</v>
      </c>
      <c r="BM205" s="145" t="s">
        <v>2537</v>
      </c>
    </row>
    <row r="206" spans="2:65" s="1" customFormat="1" ht="14.4" customHeight="1">
      <c r="B206" s="132"/>
      <c r="C206" s="162" t="s">
        <v>490</v>
      </c>
      <c r="D206" s="162" t="s">
        <v>261</v>
      </c>
      <c r="E206" s="163" t="s">
        <v>2538</v>
      </c>
      <c r="F206" s="164" t="s">
        <v>2347</v>
      </c>
      <c r="G206" s="165" t="s">
        <v>390</v>
      </c>
      <c r="H206" s="166">
        <v>2</v>
      </c>
      <c r="I206" s="167"/>
      <c r="J206" s="168">
        <f t="shared" si="20"/>
        <v>0</v>
      </c>
      <c r="K206" s="169"/>
      <c r="L206" s="170"/>
      <c r="M206" s="171" t="s">
        <v>1</v>
      </c>
      <c r="N206" s="172" t="s">
        <v>41</v>
      </c>
      <c r="P206" s="143">
        <f t="shared" si="21"/>
        <v>0</v>
      </c>
      <c r="Q206" s="143">
        <v>0</v>
      </c>
      <c r="R206" s="143">
        <f t="shared" si="22"/>
        <v>0</v>
      </c>
      <c r="S206" s="143">
        <v>0</v>
      </c>
      <c r="T206" s="144">
        <f t="shared" si="23"/>
        <v>0</v>
      </c>
      <c r="AR206" s="145" t="s">
        <v>324</v>
      </c>
      <c r="AT206" s="145" t="s">
        <v>261</v>
      </c>
      <c r="AU206" s="145" t="s">
        <v>86</v>
      </c>
      <c r="AY206" s="16" t="s">
        <v>159</v>
      </c>
      <c r="BE206" s="146">
        <f t="shared" si="24"/>
        <v>0</v>
      </c>
      <c r="BF206" s="146">
        <f t="shared" si="25"/>
        <v>0</v>
      </c>
      <c r="BG206" s="146">
        <f t="shared" si="26"/>
        <v>0</v>
      </c>
      <c r="BH206" s="146">
        <f t="shared" si="27"/>
        <v>0</v>
      </c>
      <c r="BI206" s="146">
        <f t="shared" si="28"/>
        <v>0</v>
      </c>
      <c r="BJ206" s="16" t="s">
        <v>84</v>
      </c>
      <c r="BK206" s="146">
        <f t="shared" si="29"/>
        <v>0</v>
      </c>
      <c r="BL206" s="16" t="s">
        <v>237</v>
      </c>
      <c r="BM206" s="145" t="s">
        <v>2539</v>
      </c>
    </row>
    <row r="207" spans="2:65" s="1" customFormat="1" ht="14.4" customHeight="1">
      <c r="B207" s="132"/>
      <c r="C207" s="133" t="s">
        <v>495</v>
      </c>
      <c r="D207" s="133" t="s">
        <v>161</v>
      </c>
      <c r="E207" s="134" t="s">
        <v>2540</v>
      </c>
      <c r="F207" s="135" t="s">
        <v>2350</v>
      </c>
      <c r="G207" s="136" t="s">
        <v>1648</v>
      </c>
      <c r="H207" s="137">
        <v>10</v>
      </c>
      <c r="I207" s="138"/>
      <c r="J207" s="139">
        <f t="shared" si="20"/>
        <v>0</v>
      </c>
      <c r="K207" s="140"/>
      <c r="L207" s="31"/>
      <c r="M207" s="141" t="s">
        <v>1</v>
      </c>
      <c r="N207" s="142" t="s">
        <v>41</v>
      </c>
      <c r="P207" s="143">
        <f t="shared" si="21"/>
        <v>0</v>
      </c>
      <c r="Q207" s="143">
        <v>0</v>
      </c>
      <c r="R207" s="143">
        <f t="shared" si="22"/>
        <v>0</v>
      </c>
      <c r="S207" s="143">
        <v>0</v>
      </c>
      <c r="T207" s="144">
        <f t="shared" si="23"/>
        <v>0</v>
      </c>
      <c r="AR207" s="145" t="s">
        <v>237</v>
      </c>
      <c r="AT207" s="145" t="s">
        <v>161</v>
      </c>
      <c r="AU207" s="145" t="s">
        <v>86</v>
      </c>
      <c r="AY207" s="16" t="s">
        <v>159</v>
      </c>
      <c r="BE207" s="146">
        <f t="shared" si="24"/>
        <v>0</v>
      </c>
      <c r="BF207" s="146">
        <f t="shared" si="25"/>
        <v>0</v>
      </c>
      <c r="BG207" s="146">
        <f t="shared" si="26"/>
        <v>0</v>
      </c>
      <c r="BH207" s="146">
        <f t="shared" si="27"/>
        <v>0</v>
      </c>
      <c r="BI207" s="146">
        <f t="shared" si="28"/>
        <v>0</v>
      </c>
      <c r="BJ207" s="16" t="s">
        <v>84</v>
      </c>
      <c r="BK207" s="146">
        <f t="shared" si="29"/>
        <v>0</v>
      </c>
      <c r="BL207" s="16" t="s">
        <v>237</v>
      </c>
      <c r="BM207" s="145" t="s">
        <v>2541</v>
      </c>
    </row>
    <row r="208" spans="2:65" s="1" customFormat="1" ht="14.4" customHeight="1">
      <c r="B208" s="132"/>
      <c r="C208" s="162" t="s">
        <v>500</v>
      </c>
      <c r="D208" s="162" t="s">
        <v>261</v>
      </c>
      <c r="E208" s="163" t="s">
        <v>2542</v>
      </c>
      <c r="F208" s="164" t="s">
        <v>2353</v>
      </c>
      <c r="G208" s="165" t="s">
        <v>390</v>
      </c>
      <c r="H208" s="166">
        <v>10</v>
      </c>
      <c r="I208" s="167"/>
      <c r="J208" s="168">
        <f t="shared" si="20"/>
        <v>0</v>
      </c>
      <c r="K208" s="169"/>
      <c r="L208" s="170"/>
      <c r="M208" s="171" t="s">
        <v>1</v>
      </c>
      <c r="N208" s="172" t="s">
        <v>41</v>
      </c>
      <c r="P208" s="143">
        <f t="shared" si="21"/>
        <v>0</v>
      </c>
      <c r="Q208" s="143">
        <v>0</v>
      </c>
      <c r="R208" s="143">
        <f t="shared" si="22"/>
        <v>0</v>
      </c>
      <c r="S208" s="143">
        <v>0</v>
      </c>
      <c r="T208" s="144">
        <f t="shared" si="23"/>
        <v>0</v>
      </c>
      <c r="AR208" s="145" t="s">
        <v>324</v>
      </c>
      <c r="AT208" s="145" t="s">
        <v>261</v>
      </c>
      <c r="AU208" s="145" t="s">
        <v>86</v>
      </c>
      <c r="AY208" s="16" t="s">
        <v>159</v>
      </c>
      <c r="BE208" s="146">
        <f t="shared" si="24"/>
        <v>0</v>
      </c>
      <c r="BF208" s="146">
        <f t="shared" si="25"/>
        <v>0</v>
      </c>
      <c r="BG208" s="146">
        <f t="shared" si="26"/>
        <v>0</v>
      </c>
      <c r="BH208" s="146">
        <f t="shared" si="27"/>
        <v>0</v>
      </c>
      <c r="BI208" s="146">
        <f t="shared" si="28"/>
        <v>0</v>
      </c>
      <c r="BJ208" s="16" t="s">
        <v>84</v>
      </c>
      <c r="BK208" s="146">
        <f t="shared" si="29"/>
        <v>0</v>
      </c>
      <c r="BL208" s="16" t="s">
        <v>237</v>
      </c>
      <c r="BM208" s="145" t="s">
        <v>2543</v>
      </c>
    </row>
    <row r="209" spans="2:65" s="1" customFormat="1" ht="22.2" customHeight="1">
      <c r="B209" s="132"/>
      <c r="C209" s="133" t="s">
        <v>504</v>
      </c>
      <c r="D209" s="133" t="s">
        <v>161</v>
      </c>
      <c r="E209" s="134" t="s">
        <v>2544</v>
      </c>
      <c r="F209" s="135" t="s">
        <v>2545</v>
      </c>
      <c r="G209" s="136" t="s">
        <v>390</v>
      </c>
      <c r="H209" s="137">
        <v>3</v>
      </c>
      <c r="I209" s="138"/>
      <c r="J209" s="139">
        <f t="shared" si="20"/>
        <v>0</v>
      </c>
      <c r="K209" s="140"/>
      <c r="L209" s="31"/>
      <c r="M209" s="141" t="s">
        <v>1</v>
      </c>
      <c r="N209" s="142" t="s">
        <v>41</v>
      </c>
      <c r="P209" s="143">
        <f t="shared" si="21"/>
        <v>0</v>
      </c>
      <c r="Q209" s="143">
        <v>0</v>
      </c>
      <c r="R209" s="143">
        <f t="shared" si="22"/>
        <v>0</v>
      </c>
      <c r="S209" s="143">
        <v>0</v>
      </c>
      <c r="T209" s="144">
        <f t="shared" si="23"/>
        <v>0</v>
      </c>
      <c r="AR209" s="145" t="s">
        <v>237</v>
      </c>
      <c r="AT209" s="145" t="s">
        <v>161</v>
      </c>
      <c r="AU209" s="145" t="s">
        <v>86</v>
      </c>
      <c r="AY209" s="16" t="s">
        <v>159</v>
      </c>
      <c r="BE209" s="146">
        <f t="shared" si="24"/>
        <v>0</v>
      </c>
      <c r="BF209" s="146">
        <f t="shared" si="25"/>
        <v>0</v>
      </c>
      <c r="BG209" s="146">
        <f t="shared" si="26"/>
        <v>0</v>
      </c>
      <c r="BH209" s="146">
        <f t="shared" si="27"/>
        <v>0</v>
      </c>
      <c r="BI209" s="146">
        <f t="shared" si="28"/>
        <v>0</v>
      </c>
      <c r="BJ209" s="16" t="s">
        <v>84</v>
      </c>
      <c r="BK209" s="146">
        <f t="shared" si="29"/>
        <v>0</v>
      </c>
      <c r="BL209" s="16" t="s">
        <v>237</v>
      </c>
      <c r="BM209" s="145" t="s">
        <v>2546</v>
      </c>
    </row>
    <row r="210" spans="2:65" s="1" customFormat="1" ht="22.2" customHeight="1">
      <c r="B210" s="132"/>
      <c r="C210" s="162" t="s">
        <v>508</v>
      </c>
      <c r="D210" s="162" t="s">
        <v>261</v>
      </c>
      <c r="E210" s="163" t="s">
        <v>2547</v>
      </c>
      <c r="F210" s="164" t="s">
        <v>2356</v>
      </c>
      <c r="G210" s="165" t="s">
        <v>390</v>
      </c>
      <c r="H210" s="166">
        <v>3</v>
      </c>
      <c r="I210" s="167"/>
      <c r="J210" s="168">
        <f t="shared" si="20"/>
        <v>0</v>
      </c>
      <c r="K210" s="169"/>
      <c r="L210" s="170"/>
      <c r="M210" s="171" t="s">
        <v>1</v>
      </c>
      <c r="N210" s="172" t="s">
        <v>41</v>
      </c>
      <c r="P210" s="143">
        <f t="shared" si="21"/>
        <v>0</v>
      </c>
      <c r="Q210" s="143">
        <v>0</v>
      </c>
      <c r="R210" s="143">
        <f t="shared" si="22"/>
        <v>0</v>
      </c>
      <c r="S210" s="143">
        <v>0</v>
      </c>
      <c r="T210" s="144">
        <f t="shared" si="23"/>
        <v>0</v>
      </c>
      <c r="AR210" s="145" t="s">
        <v>324</v>
      </c>
      <c r="AT210" s="145" t="s">
        <v>261</v>
      </c>
      <c r="AU210" s="145" t="s">
        <v>86</v>
      </c>
      <c r="AY210" s="16" t="s">
        <v>159</v>
      </c>
      <c r="BE210" s="146">
        <f t="shared" si="24"/>
        <v>0</v>
      </c>
      <c r="BF210" s="146">
        <f t="shared" si="25"/>
        <v>0</v>
      </c>
      <c r="BG210" s="146">
        <f t="shared" si="26"/>
        <v>0</v>
      </c>
      <c r="BH210" s="146">
        <f t="shared" si="27"/>
        <v>0</v>
      </c>
      <c r="BI210" s="146">
        <f t="shared" si="28"/>
        <v>0</v>
      </c>
      <c r="BJ210" s="16" t="s">
        <v>84</v>
      </c>
      <c r="BK210" s="146">
        <f t="shared" si="29"/>
        <v>0</v>
      </c>
      <c r="BL210" s="16" t="s">
        <v>237</v>
      </c>
      <c r="BM210" s="145" t="s">
        <v>2548</v>
      </c>
    </row>
    <row r="211" spans="2:65" s="1" customFormat="1" ht="22.2" customHeight="1">
      <c r="B211" s="132"/>
      <c r="C211" s="133" t="s">
        <v>514</v>
      </c>
      <c r="D211" s="133" t="s">
        <v>161</v>
      </c>
      <c r="E211" s="134" t="s">
        <v>2549</v>
      </c>
      <c r="F211" s="135" t="s">
        <v>2545</v>
      </c>
      <c r="G211" s="136" t="s">
        <v>390</v>
      </c>
      <c r="H211" s="137">
        <v>3</v>
      </c>
      <c r="I211" s="138"/>
      <c r="J211" s="139">
        <f t="shared" si="20"/>
        <v>0</v>
      </c>
      <c r="K211" s="140"/>
      <c r="L211" s="31"/>
      <c r="M211" s="141" t="s">
        <v>1</v>
      </c>
      <c r="N211" s="142" t="s">
        <v>41</v>
      </c>
      <c r="P211" s="143">
        <f t="shared" si="21"/>
        <v>0</v>
      </c>
      <c r="Q211" s="143">
        <v>0</v>
      </c>
      <c r="R211" s="143">
        <f t="shared" si="22"/>
        <v>0</v>
      </c>
      <c r="S211" s="143">
        <v>0</v>
      </c>
      <c r="T211" s="144">
        <f t="shared" si="23"/>
        <v>0</v>
      </c>
      <c r="AR211" s="145" t="s">
        <v>237</v>
      </c>
      <c r="AT211" s="145" t="s">
        <v>161</v>
      </c>
      <c r="AU211" s="145" t="s">
        <v>86</v>
      </c>
      <c r="AY211" s="16" t="s">
        <v>159</v>
      </c>
      <c r="BE211" s="146">
        <f t="shared" si="24"/>
        <v>0</v>
      </c>
      <c r="BF211" s="146">
        <f t="shared" si="25"/>
        <v>0</v>
      </c>
      <c r="BG211" s="146">
        <f t="shared" si="26"/>
        <v>0</v>
      </c>
      <c r="BH211" s="146">
        <f t="shared" si="27"/>
        <v>0</v>
      </c>
      <c r="BI211" s="146">
        <f t="shared" si="28"/>
        <v>0</v>
      </c>
      <c r="BJ211" s="16" t="s">
        <v>84</v>
      </c>
      <c r="BK211" s="146">
        <f t="shared" si="29"/>
        <v>0</v>
      </c>
      <c r="BL211" s="16" t="s">
        <v>237</v>
      </c>
      <c r="BM211" s="145" t="s">
        <v>2550</v>
      </c>
    </row>
    <row r="212" spans="2:65" s="1" customFormat="1" ht="22.2" customHeight="1">
      <c r="B212" s="132"/>
      <c r="C212" s="162" t="s">
        <v>522</v>
      </c>
      <c r="D212" s="162" t="s">
        <v>261</v>
      </c>
      <c r="E212" s="163" t="s">
        <v>2551</v>
      </c>
      <c r="F212" s="164" t="s">
        <v>2364</v>
      </c>
      <c r="G212" s="165" t="s">
        <v>390</v>
      </c>
      <c r="H212" s="166">
        <v>3</v>
      </c>
      <c r="I212" s="167"/>
      <c r="J212" s="168">
        <f t="shared" si="20"/>
        <v>0</v>
      </c>
      <c r="K212" s="169"/>
      <c r="L212" s="170"/>
      <c r="M212" s="171" t="s">
        <v>1</v>
      </c>
      <c r="N212" s="172" t="s">
        <v>41</v>
      </c>
      <c r="P212" s="143">
        <f t="shared" si="21"/>
        <v>0</v>
      </c>
      <c r="Q212" s="143">
        <v>0</v>
      </c>
      <c r="R212" s="143">
        <f t="shared" si="22"/>
        <v>0</v>
      </c>
      <c r="S212" s="143">
        <v>0</v>
      </c>
      <c r="T212" s="144">
        <f t="shared" si="23"/>
        <v>0</v>
      </c>
      <c r="AR212" s="145" t="s">
        <v>324</v>
      </c>
      <c r="AT212" s="145" t="s">
        <v>261</v>
      </c>
      <c r="AU212" s="145" t="s">
        <v>86</v>
      </c>
      <c r="AY212" s="16" t="s">
        <v>159</v>
      </c>
      <c r="BE212" s="146">
        <f t="shared" si="24"/>
        <v>0</v>
      </c>
      <c r="BF212" s="146">
        <f t="shared" si="25"/>
        <v>0</v>
      </c>
      <c r="BG212" s="146">
        <f t="shared" si="26"/>
        <v>0</v>
      </c>
      <c r="BH212" s="146">
        <f t="shared" si="27"/>
        <v>0</v>
      </c>
      <c r="BI212" s="146">
        <f t="shared" si="28"/>
        <v>0</v>
      </c>
      <c r="BJ212" s="16" t="s">
        <v>84</v>
      </c>
      <c r="BK212" s="146">
        <f t="shared" si="29"/>
        <v>0</v>
      </c>
      <c r="BL212" s="16" t="s">
        <v>237</v>
      </c>
      <c r="BM212" s="145" t="s">
        <v>2552</v>
      </c>
    </row>
    <row r="213" spans="2:65" s="1" customFormat="1" ht="14.4" customHeight="1">
      <c r="B213" s="132"/>
      <c r="C213" s="133" t="s">
        <v>527</v>
      </c>
      <c r="D213" s="133" t="s">
        <v>161</v>
      </c>
      <c r="E213" s="134" t="s">
        <v>2553</v>
      </c>
      <c r="F213" s="135" t="s">
        <v>2367</v>
      </c>
      <c r="G213" s="136" t="s">
        <v>390</v>
      </c>
      <c r="H213" s="137">
        <v>2</v>
      </c>
      <c r="I213" s="138"/>
      <c r="J213" s="139">
        <f t="shared" si="20"/>
        <v>0</v>
      </c>
      <c r="K213" s="140"/>
      <c r="L213" s="31"/>
      <c r="M213" s="141" t="s">
        <v>1</v>
      </c>
      <c r="N213" s="142" t="s">
        <v>41</v>
      </c>
      <c r="P213" s="143">
        <f t="shared" si="21"/>
        <v>0</v>
      </c>
      <c r="Q213" s="143">
        <v>0</v>
      </c>
      <c r="R213" s="143">
        <f t="shared" si="22"/>
        <v>0</v>
      </c>
      <c r="S213" s="143">
        <v>0</v>
      </c>
      <c r="T213" s="144">
        <f t="shared" si="23"/>
        <v>0</v>
      </c>
      <c r="AR213" s="145" t="s">
        <v>237</v>
      </c>
      <c r="AT213" s="145" t="s">
        <v>161</v>
      </c>
      <c r="AU213" s="145" t="s">
        <v>86</v>
      </c>
      <c r="AY213" s="16" t="s">
        <v>159</v>
      </c>
      <c r="BE213" s="146">
        <f t="shared" si="24"/>
        <v>0</v>
      </c>
      <c r="BF213" s="146">
        <f t="shared" si="25"/>
        <v>0</v>
      </c>
      <c r="BG213" s="146">
        <f t="shared" si="26"/>
        <v>0</v>
      </c>
      <c r="BH213" s="146">
        <f t="shared" si="27"/>
        <v>0</v>
      </c>
      <c r="BI213" s="146">
        <f t="shared" si="28"/>
        <v>0</v>
      </c>
      <c r="BJ213" s="16" t="s">
        <v>84</v>
      </c>
      <c r="BK213" s="146">
        <f t="shared" si="29"/>
        <v>0</v>
      </c>
      <c r="BL213" s="16" t="s">
        <v>237</v>
      </c>
      <c r="BM213" s="145" t="s">
        <v>2554</v>
      </c>
    </row>
    <row r="214" spans="2:65" s="1" customFormat="1" ht="14.4" customHeight="1">
      <c r="B214" s="132"/>
      <c r="C214" s="162" t="s">
        <v>531</v>
      </c>
      <c r="D214" s="162" t="s">
        <v>261</v>
      </c>
      <c r="E214" s="163" t="s">
        <v>2555</v>
      </c>
      <c r="F214" s="164" t="s">
        <v>2556</v>
      </c>
      <c r="G214" s="165" t="s">
        <v>390</v>
      </c>
      <c r="H214" s="166">
        <v>2</v>
      </c>
      <c r="I214" s="167"/>
      <c r="J214" s="168">
        <f t="shared" si="20"/>
        <v>0</v>
      </c>
      <c r="K214" s="169"/>
      <c r="L214" s="170"/>
      <c r="M214" s="171" t="s">
        <v>1</v>
      </c>
      <c r="N214" s="172" t="s">
        <v>41</v>
      </c>
      <c r="P214" s="143">
        <f t="shared" si="21"/>
        <v>0</v>
      </c>
      <c r="Q214" s="143">
        <v>0</v>
      </c>
      <c r="R214" s="143">
        <f t="shared" si="22"/>
        <v>0</v>
      </c>
      <c r="S214" s="143">
        <v>0</v>
      </c>
      <c r="T214" s="144">
        <f t="shared" si="23"/>
        <v>0</v>
      </c>
      <c r="AR214" s="145" t="s">
        <v>324</v>
      </c>
      <c r="AT214" s="145" t="s">
        <v>261</v>
      </c>
      <c r="AU214" s="145" t="s">
        <v>86</v>
      </c>
      <c r="AY214" s="16" t="s">
        <v>159</v>
      </c>
      <c r="BE214" s="146">
        <f t="shared" si="24"/>
        <v>0</v>
      </c>
      <c r="BF214" s="146">
        <f t="shared" si="25"/>
        <v>0</v>
      </c>
      <c r="BG214" s="146">
        <f t="shared" si="26"/>
        <v>0</v>
      </c>
      <c r="BH214" s="146">
        <f t="shared" si="27"/>
        <v>0</v>
      </c>
      <c r="BI214" s="146">
        <f t="shared" si="28"/>
        <v>0</v>
      </c>
      <c r="BJ214" s="16" t="s">
        <v>84</v>
      </c>
      <c r="BK214" s="146">
        <f t="shared" si="29"/>
        <v>0</v>
      </c>
      <c r="BL214" s="16" t="s">
        <v>237</v>
      </c>
      <c r="BM214" s="145" t="s">
        <v>2557</v>
      </c>
    </row>
    <row r="215" spans="2:65" s="1" customFormat="1" ht="14.4" customHeight="1">
      <c r="B215" s="132"/>
      <c r="C215" s="133" t="s">
        <v>535</v>
      </c>
      <c r="D215" s="133" t="s">
        <v>161</v>
      </c>
      <c r="E215" s="134" t="s">
        <v>2558</v>
      </c>
      <c r="F215" s="135" t="s">
        <v>2559</v>
      </c>
      <c r="G215" s="136" t="s">
        <v>390</v>
      </c>
      <c r="H215" s="137">
        <v>4</v>
      </c>
      <c r="I215" s="138"/>
      <c r="J215" s="139">
        <f t="shared" si="20"/>
        <v>0</v>
      </c>
      <c r="K215" s="140"/>
      <c r="L215" s="31"/>
      <c r="M215" s="141" t="s">
        <v>1</v>
      </c>
      <c r="N215" s="142" t="s">
        <v>41</v>
      </c>
      <c r="P215" s="143">
        <f t="shared" si="21"/>
        <v>0</v>
      </c>
      <c r="Q215" s="143">
        <v>0</v>
      </c>
      <c r="R215" s="143">
        <f t="shared" si="22"/>
        <v>0</v>
      </c>
      <c r="S215" s="143">
        <v>0</v>
      </c>
      <c r="T215" s="144">
        <f t="shared" si="23"/>
        <v>0</v>
      </c>
      <c r="AR215" s="145" t="s">
        <v>237</v>
      </c>
      <c r="AT215" s="145" t="s">
        <v>161</v>
      </c>
      <c r="AU215" s="145" t="s">
        <v>86</v>
      </c>
      <c r="AY215" s="16" t="s">
        <v>159</v>
      </c>
      <c r="BE215" s="146">
        <f t="shared" si="24"/>
        <v>0</v>
      </c>
      <c r="BF215" s="146">
        <f t="shared" si="25"/>
        <v>0</v>
      </c>
      <c r="BG215" s="146">
        <f t="shared" si="26"/>
        <v>0</v>
      </c>
      <c r="BH215" s="146">
        <f t="shared" si="27"/>
        <v>0</v>
      </c>
      <c r="BI215" s="146">
        <f t="shared" si="28"/>
        <v>0</v>
      </c>
      <c r="BJ215" s="16" t="s">
        <v>84</v>
      </c>
      <c r="BK215" s="146">
        <f t="shared" si="29"/>
        <v>0</v>
      </c>
      <c r="BL215" s="16" t="s">
        <v>237</v>
      </c>
      <c r="BM215" s="145" t="s">
        <v>2560</v>
      </c>
    </row>
    <row r="216" spans="2:65" s="1" customFormat="1" ht="14.4" customHeight="1">
      <c r="B216" s="132"/>
      <c r="C216" s="162" t="s">
        <v>543</v>
      </c>
      <c r="D216" s="162" t="s">
        <v>261</v>
      </c>
      <c r="E216" s="163" t="s">
        <v>2561</v>
      </c>
      <c r="F216" s="164" t="s">
        <v>2376</v>
      </c>
      <c r="G216" s="165" t="s">
        <v>390</v>
      </c>
      <c r="H216" s="166">
        <v>4</v>
      </c>
      <c r="I216" s="167"/>
      <c r="J216" s="168">
        <f t="shared" si="20"/>
        <v>0</v>
      </c>
      <c r="K216" s="169"/>
      <c r="L216" s="170"/>
      <c r="M216" s="171" t="s">
        <v>1</v>
      </c>
      <c r="N216" s="172" t="s">
        <v>41</v>
      </c>
      <c r="P216" s="143">
        <f t="shared" si="21"/>
        <v>0</v>
      </c>
      <c r="Q216" s="143">
        <v>0</v>
      </c>
      <c r="R216" s="143">
        <f t="shared" si="22"/>
        <v>0</v>
      </c>
      <c r="S216" s="143">
        <v>0</v>
      </c>
      <c r="T216" s="144">
        <f t="shared" si="23"/>
        <v>0</v>
      </c>
      <c r="AR216" s="145" t="s">
        <v>324</v>
      </c>
      <c r="AT216" s="145" t="s">
        <v>261</v>
      </c>
      <c r="AU216" s="145" t="s">
        <v>86</v>
      </c>
      <c r="AY216" s="16" t="s">
        <v>159</v>
      </c>
      <c r="BE216" s="146">
        <f t="shared" si="24"/>
        <v>0</v>
      </c>
      <c r="BF216" s="146">
        <f t="shared" si="25"/>
        <v>0</v>
      </c>
      <c r="BG216" s="146">
        <f t="shared" si="26"/>
        <v>0</v>
      </c>
      <c r="BH216" s="146">
        <f t="shared" si="27"/>
        <v>0</v>
      </c>
      <c r="BI216" s="146">
        <f t="shared" si="28"/>
        <v>0</v>
      </c>
      <c r="BJ216" s="16" t="s">
        <v>84</v>
      </c>
      <c r="BK216" s="146">
        <f t="shared" si="29"/>
        <v>0</v>
      </c>
      <c r="BL216" s="16" t="s">
        <v>237</v>
      </c>
      <c r="BM216" s="145" t="s">
        <v>2562</v>
      </c>
    </row>
    <row r="217" spans="2:65" s="1" customFormat="1" ht="34.799999999999997" customHeight="1">
      <c r="B217" s="132"/>
      <c r="C217" s="133" t="s">
        <v>548</v>
      </c>
      <c r="D217" s="133" t="s">
        <v>161</v>
      </c>
      <c r="E217" s="134" t="s">
        <v>2563</v>
      </c>
      <c r="F217" s="135" t="s">
        <v>2564</v>
      </c>
      <c r="G217" s="136" t="s">
        <v>390</v>
      </c>
      <c r="H217" s="137">
        <v>2</v>
      </c>
      <c r="I217" s="138"/>
      <c r="J217" s="139">
        <f t="shared" si="20"/>
        <v>0</v>
      </c>
      <c r="K217" s="140"/>
      <c r="L217" s="31"/>
      <c r="M217" s="141" t="s">
        <v>1</v>
      </c>
      <c r="N217" s="142" t="s">
        <v>41</v>
      </c>
      <c r="P217" s="143">
        <f t="shared" si="21"/>
        <v>0</v>
      </c>
      <c r="Q217" s="143">
        <v>0</v>
      </c>
      <c r="R217" s="143">
        <f t="shared" si="22"/>
        <v>0</v>
      </c>
      <c r="S217" s="143">
        <v>0</v>
      </c>
      <c r="T217" s="144">
        <f t="shared" si="23"/>
        <v>0</v>
      </c>
      <c r="AR217" s="145" t="s">
        <v>237</v>
      </c>
      <c r="AT217" s="145" t="s">
        <v>161</v>
      </c>
      <c r="AU217" s="145" t="s">
        <v>86</v>
      </c>
      <c r="AY217" s="16" t="s">
        <v>159</v>
      </c>
      <c r="BE217" s="146">
        <f t="shared" si="24"/>
        <v>0</v>
      </c>
      <c r="BF217" s="146">
        <f t="shared" si="25"/>
        <v>0</v>
      </c>
      <c r="BG217" s="146">
        <f t="shared" si="26"/>
        <v>0</v>
      </c>
      <c r="BH217" s="146">
        <f t="shared" si="27"/>
        <v>0</v>
      </c>
      <c r="BI217" s="146">
        <f t="shared" si="28"/>
        <v>0</v>
      </c>
      <c r="BJ217" s="16" t="s">
        <v>84</v>
      </c>
      <c r="BK217" s="146">
        <f t="shared" si="29"/>
        <v>0</v>
      </c>
      <c r="BL217" s="16" t="s">
        <v>237</v>
      </c>
      <c r="BM217" s="145" t="s">
        <v>2565</v>
      </c>
    </row>
    <row r="218" spans="2:65" s="1" customFormat="1" ht="34.799999999999997" customHeight="1">
      <c r="B218" s="132"/>
      <c r="C218" s="162" t="s">
        <v>556</v>
      </c>
      <c r="D218" s="162" t="s">
        <v>261</v>
      </c>
      <c r="E218" s="163" t="s">
        <v>2566</v>
      </c>
      <c r="F218" s="164" t="s">
        <v>2391</v>
      </c>
      <c r="G218" s="165" t="s">
        <v>390</v>
      </c>
      <c r="H218" s="166">
        <v>2</v>
      </c>
      <c r="I218" s="167"/>
      <c r="J218" s="168">
        <f t="shared" si="20"/>
        <v>0</v>
      </c>
      <c r="K218" s="169"/>
      <c r="L218" s="170"/>
      <c r="M218" s="171" t="s">
        <v>1</v>
      </c>
      <c r="N218" s="172" t="s">
        <v>41</v>
      </c>
      <c r="P218" s="143">
        <f t="shared" si="21"/>
        <v>0</v>
      </c>
      <c r="Q218" s="143">
        <v>0</v>
      </c>
      <c r="R218" s="143">
        <f t="shared" si="22"/>
        <v>0</v>
      </c>
      <c r="S218" s="143">
        <v>0</v>
      </c>
      <c r="T218" s="144">
        <f t="shared" si="23"/>
        <v>0</v>
      </c>
      <c r="AR218" s="145" t="s">
        <v>324</v>
      </c>
      <c r="AT218" s="145" t="s">
        <v>261</v>
      </c>
      <c r="AU218" s="145" t="s">
        <v>86</v>
      </c>
      <c r="AY218" s="16" t="s">
        <v>159</v>
      </c>
      <c r="BE218" s="146">
        <f t="shared" si="24"/>
        <v>0</v>
      </c>
      <c r="BF218" s="146">
        <f t="shared" si="25"/>
        <v>0</v>
      </c>
      <c r="BG218" s="146">
        <f t="shared" si="26"/>
        <v>0</v>
      </c>
      <c r="BH218" s="146">
        <f t="shared" si="27"/>
        <v>0</v>
      </c>
      <c r="BI218" s="146">
        <f t="shared" si="28"/>
        <v>0</v>
      </c>
      <c r="BJ218" s="16" t="s">
        <v>84</v>
      </c>
      <c r="BK218" s="146">
        <f t="shared" si="29"/>
        <v>0</v>
      </c>
      <c r="BL218" s="16" t="s">
        <v>237</v>
      </c>
      <c r="BM218" s="145" t="s">
        <v>2567</v>
      </c>
    </row>
    <row r="219" spans="2:65" s="1" customFormat="1" ht="14.4" customHeight="1">
      <c r="B219" s="132"/>
      <c r="C219" s="133" t="s">
        <v>565</v>
      </c>
      <c r="D219" s="133" t="s">
        <v>161</v>
      </c>
      <c r="E219" s="134" t="s">
        <v>2156</v>
      </c>
      <c r="F219" s="135" t="s">
        <v>2157</v>
      </c>
      <c r="G219" s="136" t="s">
        <v>176</v>
      </c>
      <c r="H219" s="137">
        <v>60</v>
      </c>
      <c r="I219" s="138"/>
      <c r="J219" s="139">
        <f t="shared" si="20"/>
        <v>0</v>
      </c>
      <c r="K219" s="140"/>
      <c r="L219" s="31"/>
      <c r="M219" s="141" t="s">
        <v>1</v>
      </c>
      <c r="N219" s="142" t="s">
        <v>41</v>
      </c>
      <c r="P219" s="143">
        <f t="shared" si="21"/>
        <v>0</v>
      </c>
      <c r="Q219" s="143">
        <v>0</v>
      </c>
      <c r="R219" s="143">
        <f t="shared" si="22"/>
        <v>0</v>
      </c>
      <c r="S219" s="143">
        <v>0</v>
      </c>
      <c r="T219" s="144">
        <f t="shared" si="23"/>
        <v>0</v>
      </c>
      <c r="AR219" s="145" t="s">
        <v>237</v>
      </c>
      <c r="AT219" s="145" t="s">
        <v>161</v>
      </c>
      <c r="AU219" s="145" t="s">
        <v>86</v>
      </c>
      <c r="AY219" s="16" t="s">
        <v>159</v>
      </c>
      <c r="BE219" s="146">
        <f t="shared" si="24"/>
        <v>0</v>
      </c>
      <c r="BF219" s="146">
        <f t="shared" si="25"/>
        <v>0</v>
      </c>
      <c r="BG219" s="146">
        <f t="shared" si="26"/>
        <v>0</v>
      </c>
      <c r="BH219" s="146">
        <f t="shared" si="27"/>
        <v>0</v>
      </c>
      <c r="BI219" s="146">
        <f t="shared" si="28"/>
        <v>0</v>
      </c>
      <c r="BJ219" s="16" t="s">
        <v>84</v>
      </c>
      <c r="BK219" s="146">
        <f t="shared" si="29"/>
        <v>0</v>
      </c>
      <c r="BL219" s="16" t="s">
        <v>237</v>
      </c>
      <c r="BM219" s="145" t="s">
        <v>2568</v>
      </c>
    </row>
    <row r="220" spans="2:65" s="1" customFormat="1" ht="14.4" customHeight="1">
      <c r="B220" s="132"/>
      <c r="C220" s="162" t="s">
        <v>569</v>
      </c>
      <c r="D220" s="162" t="s">
        <v>261</v>
      </c>
      <c r="E220" s="163" t="s">
        <v>2569</v>
      </c>
      <c r="F220" s="164" t="s">
        <v>2325</v>
      </c>
      <c r="G220" s="165" t="s">
        <v>176</v>
      </c>
      <c r="H220" s="166">
        <v>63</v>
      </c>
      <c r="I220" s="167"/>
      <c r="J220" s="168">
        <f t="shared" si="20"/>
        <v>0</v>
      </c>
      <c r="K220" s="169"/>
      <c r="L220" s="170"/>
      <c r="M220" s="171" t="s">
        <v>1</v>
      </c>
      <c r="N220" s="172" t="s">
        <v>41</v>
      </c>
      <c r="P220" s="143">
        <f t="shared" si="21"/>
        <v>0</v>
      </c>
      <c r="Q220" s="143">
        <v>0</v>
      </c>
      <c r="R220" s="143">
        <f t="shared" si="22"/>
        <v>0</v>
      </c>
      <c r="S220" s="143">
        <v>0</v>
      </c>
      <c r="T220" s="144">
        <f t="shared" si="23"/>
        <v>0</v>
      </c>
      <c r="AR220" s="145" t="s">
        <v>324</v>
      </c>
      <c r="AT220" s="145" t="s">
        <v>261</v>
      </c>
      <c r="AU220" s="145" t="s">
        <v>86</v>
      </c>
      <c r="AY220" s="16" t="s">
        <v>159</v>
      </c>
      <c r="BE220" s="146">
        <f t="shared" si="24"/>
        <v>0</v>
      </c>
      <c r="BF220" s="146">
        <f t="shared" si="25"/>
        <v>0</v>
      </c>
      <c r="BG220" s="146">
        <f t="shared" si="26"/>
        <v>0</v>
      </c>
      <c r="BH220" s="146">
        <f t="shared" si="27"/>
        <v>0</v>
      </c>
      <c r="BI220" s="146">
        <f t="shared" si="28"/>
        <v>0</v>
      </c>
      <c r="BJ220" s="16" t="s">
        <v>84</v>
      </c>
      <c r="BK220" s="146">
        <f t="shared" si="29"/>
        <v>0</v>
      </c>
      <c r="BL220" s="16" t="s">
        <v>237</v>
      </c>
      <c r="BM220" s="145" t="s">
        <v>2570</v>
      </c>
    </row>
    <row r="221" spans="2:65" s="12" customFormat="1" ht="10.199999999999999">
      <c r="B221" s="147"/>
      <c r="D221" s="148" t="s">
        <v>167</v>
      </c>
      <c r="E221" s="149" t="s">
        <v>1</v>
      </c>
      <c r="F221" s="150" t="s">
        <v>2162</v>
      </c>
      <c r="H221" s="151">
        <v>63</v>
      </c>
      <c r="I221" s="152"/>
      <c r="L221" s="147"/>
      <c r="M221" s="153"/>
      <c r="T221" s="154"/>
      <c r="AT221" s="149" t="s">
        <v>167</v>
      </c>
      <c r="AU221" s="149" t="s">
        <v>86</v>
      </c>
      <c r="AV221" s="12" t="s">
        <v>86</v>
      </c>
      <c r="AW221" s="12" t="s">
        <v>32</v>
      </c>
      <c r="AX221" s="12" t="s">
        <v>76</v>
      </c>
      <c r="AY221" s="149" t="s">
        <v>159</v>
      </c>
    </row>
    <row r="222" spans="2:65" s="13" customFormat="1" ht="10.199999999999999">
      <c r="B222" s="155"/>
      <c r="D222" s="148" t="s">
        <v>167</v>
      </c>
      <c r="E222" s="156" t="s">
        <v>1</v>
      </c>
      <c r="F222" s="157" t="s">
        <v>236</v>
      </c>
      <c r="H222" s="158">
        <v>63</v>
      </c>
      <c r="I222" s="159"/>
      <c r="L222" s="155"/>
      <c r="M222" s="160"/>
      <c r="T222" s="161"/>
      <c r="AT222" s="156" t="s">
        <v>167</v>
      </c>
      <c r="AU222" s="156" t="s">
        <v>86</v>
      </c>
      <c r="AV222" s="13" t="s">
        <v>165</v>
      </c>
      <c r="AW222" s="13" t="s">
        <v>32</v>
      </c>
      <c r="AX222" s="13" t="s">
        <v>84</v>
      </c>
      <c r="AY222" s="156" t="s">
        <v>159</v>
      </c>
    </row>
    <row r="223" spans="2:65" s="1" customFormat="1" ht="14.4" customHeight="1">
      <c r="B223" s="132"/>
      <c r="C223" s="133" t="s">
        <v>573</v>
      </c>
      <c r="D223" s="133" t="s">
        <v>161</v>
      </c>
      <c r="E223" s="134" t="s">
        <v>2331</v>
      </c>
      <c r="F223" s="135" t="s">
        <v>2332</v>
      </c>
      <c r="G223" s="136" t="s">
        <v>176</v>
      </c>
      <c r="H223" s="137">
        <v>650</v>
      </c>
      <c r="I223" s="138"/>
      <c r="J223" s="139">
        <f>ROUND(I223*H223,2)</f>
        <v>0</v>
      </c>
      <c r="K223" s="140"/>
      <c r="L223" s="31"/>
      <c r="M223" s="141" t="s">
        <v>1</v>
      </c>
      <c r="N223" s="142" t="s">
        <v>41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237</v>
      </c>
      <c r="AT223" s="145" t="s">
        <v>161</v>
      </c>
      <c r="AU223" s="145" t="s">
        <v>86</v>
      </c>
      <c r="AY223" s="16" t="s">
        <v>159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6" t="s">
        <v>84</v>
      </c>
      <c r="BK223" s="146">
        <f>ROUND(I223*H223,2)</f>
        <v>0</v>
      </c>
      <c r="BL223" s="16" t="s">
        <v>237</v>
      </c>
      <c r="BM223" s="145" t="s">
        <v>2571</v>
      </c>
    </row>
    <row r="224" spans="2:65" s="1" customFormat="1" ht="14.4" customHeight="1">
      <c r="B224" s="132"/>
      <c r="C224" s="162" t="s">
        <v>578</v>
      </c>
      <c r="D224" s="162" t="s">
        <v>261</v>
      </c>
      <c r="E224" s="163" t="s">
        <v>2128</v>
      </c>
      <c r="F224" s="164" t="s">
        <v>2334</v>
      </c>
      <c r="G224" s="165" t="s">
        <v>176</v>
      </c>
      <c r="H224" s="166">
        <v>780</v>
      </c>
      <c r="I224" s="167"/>
      <c r="J224" s="168">
        <f>ROUND(I224*H224,2)</f>
        <v>0</v>
      </c>
      <c r="K224" s="169"/>
      <c r="L224" s="170"/>
      <c r="M224" s="171" t="s">
        <v>1</v>
      </c>
      <c r="N224" s="172" t="s">
        <v>41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324</v>
      </c>
      <c r="AT224" s="145" t="s">
        <v>261</v>
      </c>
      <c r="AU224" s="145" t="s">
        <v>86</v>
      </c>
      <c r="AY224" s="16" t="s">
        <v>159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6" t="s">
        <v>84</v>
      </c>
      <c r="BK224" s="146">
        <f>ROUND(I224*H224,2)</f>
        <v>0</v>
      </c>
      <c r="BL224" s="16" t="s">
        <v>237</v>
      </c>
      <c r="BM224" s="145" t="s">
        <v>2572</v>
      </c>
    </row>
    <row r="225" spans="2:65" s="12" customFormat="1" ht="10.199999999999999">
      <c r="B225" s="147"/>
      <c r="D225" s="148" t="s">
        <v>167</v>
      </c>
      <c r="E225" s="149" t="s">
        <v>1</v>
      </c>
      <c r="F225" s="150" t="s">
        <v>2573</v>
      </c>
      <c r="H225" s="151">
        <v>780</v>
      </c>
      <c r="I225" s="152"/>
      <c r="L225" s="147"/>
      <c r="M225" s="153"/>
      <c r="T225" s="154"/>
      <c r="AT225" s="149" t="s">
        <v>167</v>
      </c>
      <c r="AU225" s="149" t="s">
        <v>86</v>
      </c>
      <c r="AV225" s="12" t="s">
        <v>86</v>
      </c>
      <c r="AW225" s="12" t="s">
        <v>32</v>
      </c>
      <c r="AX225" s="12" t="s">
        <v>76</v>
      </c>
      <c r="AY225" s="149" t="s">
        <v>159</v>
      </c>
    </row>
    <row r="226" spans="2:65" s="13" customFormat="1" ht="10.199999999999999">
      <c r="B226" s="155"/>
      <c r="D226" s="148" t="s">
        <v>167</v>
      </c>
      <c r="E226" s="156" t="s">
        <v>1</v>
      </c>
      <c r="F226" s="157" t="s">
        <v>236</v>
      </c>
      <c r="H226" s="158">
        <v>780</v>
      </c>
      <c r="I226" s="159"/>
      <c r="L226" s="155"/>
      <c r="M226" s="160"/>
      <c r="T226" s="161"/>
      <c r="AT226" s="156" t="s">
        <v>167</v>
      </c>
      <c r="AU226" s="156" t="s">
        <v>86</v>
      </c>
      <c r="AV226" s="13" t="s">
        <v>165</v>
      </c>
      <c r="AW226" s="13" t="s">
        <v>32</v>
      </c>
      <c r="AX226" s="13" t="s">
        <v>84</v>
      </c>
      <c r="AY226" s="156" t="s">
        <v>159</v>
      </c>
    </row>
    <row r="227" spans="2:65" s="1" customFormat="1" ht="14.4" customHeight="1">
      <c r="B227" s="132"/>
      <c r="C227" s="133" t="s">
        <v>586</v>
      </c>
      <c r="D227" s="133" t="s">
        <v>161</v>
      </c>
      <c r="E227" s="134" t="s">
        <v>2384</v>
      </c>
      <c r="F227" s="135" t="s">
        <v>2385</v>
      </c>
      <c r="G227" s="136" t="s">
        <v>390</v>
      </c>
      <c r="H227" s="137">
        <v>6</v>
      </c>
      <c r="I227" s="138"/>
      <c r="J227" s="139">
        <f>ROUND(I227*H227,2)</f>
        <v>0</v>
      </c>
      <c r="K227" s="140"/>
      <c r="L227" s="31"/>
      <c r="M227" s="141" t="s">
        <v>1</v>
      </c>
      <c r="N227" s="142" t="s">
        <v>41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237</v>
      </c>
      <c r="AT227" s="145" t="s">
        <v>161</v>
      </c>
      <c r="AU227" s="145" t="s">
        <v>86</v>
      </c>
      <c r="AY227" s="16" t="s">
        <v>159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6" t="s">
        <v>84</v>
      </c>
      <c r="BK227" s="146">
        <f>ROUND(I227*H227,2)</f>
        <v>0</v>
      </c>
      <c r="BL227" s="16" t="s">
        <v>237</v>
      </c>
      <c r="BM227" s="145" t="s">
        <v>2574</v>
      </c>
    </row>
    <row r="228" spans="2:65" s="1" customFormat="1" ht="14.4" customHeight="1">
      <c r="B228" s="132"/>
      <c r="C228" s="162" t="s">
        <v>592</v>
      </c>
      <c r="D228" s="162" t="s">
        <v>261</v>
      </c>
      <c r="E228" s="163" t="s">
        <v>2387</v>
      </c>
      <c r="F228" s="164" t="s">
        <v>2388</v>
      </c>
      <c r="G228" s="165" t="s">
        <v>390</v>
      </c>
      <c r="H228" s="166">
        <v>6</v>
      </c>
      <c r="I228" s="167"/>
      <c r="J228" s="168">
        <f>ROUND(I228*H228,2)</f>
        <v>0</v>
      </c>
      <c r="K228" s="169"/>
      <c r="L228" s="170"/>
      <c r="M228" s="171" t="s">
        <v>1</v>
      </c>
      <c r="N228" s="172" t="s">
        <v>41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324</v>
      </c>
      <c r="AT228" s="145" t="s">
        <v>261</v>
      </c>
      <c r="AU228" s="145" t="s">
        <v>86</v>
      </c>
      <c r="AY228" s="16" t="s">
        <v>159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6" t="s">
        <v>84</v>
      </c>
      <c r="BK228" s="146">
        <f>ROUND(I228*H228,2)</f>
        <v>0</v>
      </c>
      <c r="BL228" s="16" t="s">
        <v>237</v>
      </c>
      <c r="BM228" s="145" t="s">
        <v>2575</v>
      </c>
    </row>
    <row r="229" spans="2:65" s="1" customFormat="1" ht="14.4" customHeight="1">
      <c r="B229" s="132"/>
      <c r="C229" s="133" t="s">
        <v>599</v>
      </c>
      <c r="D229" s="133" t="s">
        <v>161</v>
      </c>
      <c r="E229" s="134" t="s">
        <v>2400</v>
      </c>
      <c r="F229" s="135" t="s">
        <v>2401</v>
      </c>
      <c r="G229" s="136" t="s">
        <v>390</v>
      </c>
      <c r="H229" s="137">
        <v>1</v>
      </c>
      <c r="I229" s="138"/>
      <c r="J229" s="139">
        <f>ROUND(I229*H229,2)</f>
        <v>0</v>
      </c>
      <c r="K229" s="140"/>
      <c r="L229" s="31"/>
      <c r="M229" s="141" t="s">
        <v>1</v>
      </c>
      <c r="N229" s="142" t="s">
        <v>41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237</v>
      </c>
      <c r="AT229" s="145" t="s">
        <v>161</v>
      </c>
      <c r="AU229" s="145" t="s">
        <v>86</v>
      </c>
      <c r="AY229" s="16" t="s">
        <v>159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6" t="s">
        <v>84</v>
      </c>
      <c r="BK229" s="146">
        <f>ROUND(I229*H229,2)</f>
        <v>0</v>
      </c>
      <c r="BL229" s="16" t="s">
        <v>237</v>
      </c>
      <c r="BM229" s="145" t="s">
        <v>2576</v>
      </c>
    </row>
    <row r="230" spans="2:65" s="11" customFormat="1" ht="25.95" customHeight="1">
      <c r="B230" s="120"/>
      <c r="D230" s="121" t="s">
        <v>75</v>
      </c>
      <c r="E230" s="122" t="s">
        <v>2222</v>
      </c>
      <c r="F230" s="122" t="s">
        <v>2223</v>
      </c>
      <c r="I230" s="123"/>
      <c r="J230" s="124">
        <f>BK230</f>
        <v>0</v>
      </c>
      <c r="L230" s="120"/>
      <c r="M230" s="125"/>
      <c r="P230" s="126">
        <f>SUM(P231:P233)</f>
        <v>0</v>
      </c>
      <c r="R230" s="126">
        <f>SUM(R231:R233)</f>
        <v>0</v>
      </c>
      <c r="T230" s="127">
        <f>SUM(T231:T233)</f>
        <v>0</v>
      </c>
      <c r="AR230" s="121" t="s">
        <v>165</v>
      </c>
      <c r="AT230" s="128" t="s">
        <v>75</v>
      </c>
      <c r="AU230" s="128" t="s">
        <v>76</v>
      </c>
      <c r="AY230" s="121" t="s">
        <v>159</v>
      </c>
      <c r="BK230" s="129">
        <f>SUM(BK231:BK233)</f>
        <v>0</v>
      </c>
    </row>
    <row r="231" spans="2:65" s="1" customFormat="1" ht="14.4" customHeight="1">
      <c r="B231" s="132"/>
      <c r="C231" s="133" t="s">
        <v>603</v>
      </c>
      <c r="D231" s="133" t="s">
        <v>161</v>
      </c>
      <c r="E231" s="134" t="s">
        <v>2224</v>
      </c>
      <c r="F231" s="135" t="s">
        <v>2225</v>
      </c>
      <c r="G231" s="136" t="s">
        <v>181</v>
      </c>
      <c r="H231" s="137">
        <v>16</v>
      </c>
      <c r="I231" s="138"/>
      <c r="J231" s="139">
        <f>ROUND(I231*H231,2)</f>
        <v>0</v>
      </c>
      <c r="K231" s="140"/>
      <c r="L231" s="31"/>
      <c r="M231" s="141" t="s">
        <v>1</v>
      </c>
      <c r="N231" s="142" t="s">
        <v>41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2226</v>
      </c>
      <c r="AT231" s="145" t="s">
        <v>161</v>
      </c>
      <c r="AU231" s="145" t="s">
        <v>84</v>
      </c>
      <c r="AY231" s="16" t="s">
        <v>159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6" t="s">
        <v>84</v>
      </c>
      <c r="BK231" s="146">
        <f>ROUND(I231*H231,2)</f>
        <v>0</v>
      </c>
      <c r="BL231" s="16" t="s">
        <v>2226</v>
      </c>
      <c r="BM231" s="145" t="s">
        <v>2577</v>
      </c>
    </row>
    <row r="232" spans="2:65" s="1" customFormat="1" ht="22.2" customHeight="1">
      <c r="B232" s="132"/>
      <c r="C232" s="133" t="s">
        <v>609</v>
      </c>
      <c r="D232" s="133" t="s">
        <v>161</v>
      </c>
      <c r="E232" s="134" t="s">
        <v>2439</v>
      </c>
      <c r="F232" s="135" t="s">
        <v>2440</v>
      </c>
      <c r="G232" s="136" t="s">
        <v>181</v>
      </c>
      <c r="H232" s="137">
        <v>20</v>
      </c>
      <c r="I232" s="138"/>
      <c r="J232" s="139">
        <f>ROUND(I232*H232,2)</f>
        <v>0</v>
      </c>
      <c r="K232" s="140"/>
      <c r="L232" s="31"/>
      <c r="M232" s="141" t="s">
        <v>1</v>
      </c>
      <c r="N232" s="142" t="s">
        <v>41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2226</v>
      </c>
      <c r="AT232" s="145" t="s">
        <v>161</v>
      </c>
      <c r="AU232" s="145" t="s">
        <v>84</v>
      </c>
      <c r="AY232" s="16" t="s">
        <v>159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6" t="s">
        <v>84</v>
      </c>
      <c r="BK232" s="146">
        <f>ROUND(I232*H232,2)</f>
        <v>0</v>
      </c>
      <c r="BL232" s="16" t="s">
        <v>2226</v>
      </c>
      <c r="BM232" s="145" t="s">
        <v>2578</v>
      </c>
    </row>
    <row r="233" spans="2:65" s="1" customFormat="1" ht="19.8" customHeight="1">
      <c r="B233" s="132"/>
      <c r="C233" s="133" t="s">
        <v>613</v>
      </c>
      <c r="D233" s="133" t="s">
        <v>161</v>
      </c>
      <c r="E233" s="134" t="s">
        <v>2228</v>
      </c>
      <c r="F233" s="135" t="s">
        <v>2229</v>
      </c>
      <c r="G233" s="136" t="s">
        <v>181</v>
      </c>
      <c r="H233" s="137">
        <v>40</v>
      </c>
      <c r="I233" s="138"/>
      <c r="J233" s="139">
        <f>ROUND(I233*H233,2)</f>
        <v>0</v>
      </c>
      <c r="K233" s="140"/>
      <c r="L233" s="31"/>
      <c r="M233" s="180" t="s">
        <v>1</v>
      </c>
      <c r="N233" s="181" t="s">
        <v>41</v>
      </c>
      <c r="O233" s="182"/>
      <c r="P233" s="183">
        <f>O233*H233</f>
        <v>0</v>
      </c>
      <c r="Q233" s="183">
        <v>0</v>
      </c>
      <c r="R233" s="183">
        <f>Q233*H233</f>
        <v>0</v>
      </c>
      <c r="S233" s="183">
        <v>0</v>
      </c>
      <c r="T233" s="184">
        <f>S233*H233</f>
        <v>0</v>
      </c>
      <c r="AR233" s="145" t="s">
        <v>2226</v>
      </c>
      <c r="AT233" s="145" t="s">
        <v>161</v>
      </c>
      <c r="AU233" s="145" t="s">
        <v>84</v>
      </c>
      <c r="AY233" s="16" t="s">
        <v>159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6" t="s">
        <v>84</v>
      </c>
      <c r="BK233" s="146">
        <f>ROUND(I233*H233,2)</f>
        <v>0</v>
      </c>
      <c r="BL233" s="16" t="s">
        <v>2226</v>
      </c>
      <c r="BM233" s="145" t="s">
        <v>2579</v>
      </c>
    </row>
    <row r="234" spans="2:65" s="1" customFormat="1" ht="6.9" customHeight="1">
      <c r="B234" s="43"/>
      <c r="C234" s="44"/>
      <c r="D234" s="44"/>
      <c r="E234" s="44"/>
      <c r="F234" s="44"/>
      <c r="G234" s="44"/>
      <c r="H234" s="44"/>
      <c r="I234" s="44"/>
      <c r="J234" s="44"/>
      <c r="K234" s="44"/>
      <c r="L234" s="31"/>
    </row>
  </sheetData>
  <autoFilter ref="C119:K233" xr:uid="{00000000-0009-0000-0000-000007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33"/>
  <sheetViews>
    <sheetView showGridLines="0" workbookViewId="0"/>
  </sheetViews>
  <sheetFormatPr defaultRowHeight="14.4"/>
  <cols>
    <col min="1" max="1" width="8.85546875" customWidth="1"/>
    <col min="2" max="2" width="1.140625" customWidth="1"/>
    <col min="3" max="3" width="4.42578125" customWidth="1"/>
    <col min="4" max="4" width="4.5703125" customWidth="1"/>
    <col min="5" max="5" width="18.28515625" customWidth="1"/>
    <col min="6" max="6" width="108" customWidth="1"/>
    <col min="7" max="7" width="8" customWidth="1"/>
    <col min="8" max="8" width="15" customWidth="1"/>
    <col min="9" max="9" width="16.85546875" customWidth="1"/>
    <col min="10" max="10" width="23.85546875" customWidth="1"/>
    <col min="11" max="11" width="23.85546875" hidden="1" customWidth="1"/>
    <col min="12" max="12" width="10" customWidth="1"/>
    <col min="13" max="13" width="11.5703125" hidden="1" customWidth="1"/>
    <col min="14" max="14" width="9.140625" hidden="1"/>
    <col min="15" max="20" width="15.140625" hidden="1" customWidth="1"/>
    <col min="21" max="21" width="17.42578125" hidden="1" customWidth="1"/>
    <col min="22" max="22" width="13.140625" customWidth="1"/>
    <col min="23" max="23" width="17.42578125" customWidth="1"/>
    <col min="24" max="24" width="13.140625" customWidth="1"/>
    <col min="25" max="25" width="16" customWidth="1"/>
    <col min="26" max="26" width="11.7109375" customWidth="1"/>
    <col min="27" max="27" width="16" customWidth="1"/>
    <col min="28" max="28" width="17.42578125" customWidth="1"/>
    <col min="29" max="29" width="11.7109375" customWidth="1"/>
    <col min="30" max="30" width="16" customWidth="1"/>
    <col min="31" max="31" width="17.42578125" customWidth="1"/>
    <col min="44" max="65" width="9.140625" hidden="1"/>
  </cols>
  <sheetData>
    <row r="2" spans="2:46" ht="36.9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107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" customHeight="1">
      <c r="B4" s="19"/>
      <c r="D4" s="20" t="s">
        <v>108</v>
      </c>
      <c r="L4" s="19"/>
      <c r="M4" s="87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24" t="str">
        <f>'Rekapitulace stavby'!K6</f>
        <v>ZŠ Husova I.-II. stupeň a spojovací chodba, Chodov</v>
      </c>
      <c r="F7" s="225"/>
      <c r="G7" s="225"/>
      <c r="H7" s="225"/>
      <c r="L7" s="19"/>
    </row>
    <row r="8" spans="2:46" s="1" customFormat="1" ht="12" customHeight="1">
      <c r="B8" s="31"/>
      <c r="D8" s="26" t="s">
        <v>109</v>
      </c>
      <c r="L8" s="31"/>
    </row>
    <row r="9" spans="2:46" s="1" customFormat="1" ht="15.6" customHeight="1">
      <c r="B9" s="31"/>
      <c r="E9" s="185" t="s">
        <v>2580</v>
      </c>
      <c r="F9" s="226"/>
      <c r="G9" s="226"/>
      <c r="H9" s="226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5. 3. 2024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7" t="str">
        <f>'Rekapitulace stavby'!E14</f>
        <v>Vyplň údaj</v>
      </c>
      <c r="F18" s="207"/>
      <c r="G18" s="207"/>
      <c r="H18" s="207"/>
      <c r="I18" s="26" t="s">
        <v>27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4.4" customHeight="1">
      <c r="B27" s="88"/>
      <c r="E27" s="212" t="s">
        <v>1</v>
      </c>
      <c r="F27" s="212"/>
      <c r="G27" s="212"/>
      <c r="H27" s="212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36</v>
      </c>
      <c r="J30" s="65">
        <f>ROUND(J121,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" customHeight="1">
      <c r="B33" s="31"/>
      <c r="D33" s="54" t="s">
        <v>40</v>
      </c>
      <c r="E33" s="26" t="s">
        <v>41</v>
      </c>
      <c r="F33" s="90">
        <f>ROUND((SUM(BE121:BE132)),  2)</f>
        <v>0</v>
      </c>
      <c r="I33" s="91">
        <v>0.21</v>
      </c>
      <c r="J33" s="90">
        <f>ROUND(((SUM(BE121:BE132))*I33),  2)</f>
        <v>0</v>
      </c>
      <c r="L33" s="31"/>
    </row>
    <row r="34" spans="2:12" s="1" customFormat="1" ht="14.4" customHeight="1">
      <c r="B34" s="31"/>
      <c r="E34" s="26" t="s">
        <v>42</v>
      </c>
      <c r="F34" s="90">
        <f>ROUND((SUM(BF121:BF132)),  2)</f>
        <v>0</v>
      </c>
      <c r="I34" s="91">
        <v>0.12</v>
      </c>
      <c r="J34" s="90">
        <f>ROUND(((SUM(BF121:BF132))*I34),  2)</f>
        <v>0</v>
      </c>
      <c r="L34" s="31"/>
    </row>
    <row r="35" spans="2:12" s="1" customFormat="1" ht="14.4" hidden="1" customHeight="1">
      <c r="B35" s="31"/>
      <c r="E35" s="26" t="s">
        <v>43</v>
      </c>
      <c r="F35" s="90">
        <f>ROUND((SUM(BG121:BG132)),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44</v>
      </c>
      <c r="F36" s="90">
        <f>ROUND((SUM(BH121:BH132)),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45</v>
      </c>
      <c r="F37" s="90">
        <f>ROUND((SUM(BI121:BI132)),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6"/>
      <c r="F39" s="56"/>
      <c r="G39" s="94" t="s">
        <v>47</v>
      </c>
      <c r="H39" s="95" t="s">
        <v>48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51</v>
      </c>
      <c r="E61" s="33"/>
      <c r="F61" s="98" t="s">
        <v>52</v>
      </c>
      <c r="G61" s="42" t="s">
        <v>51</v>
      </c>
      <c r="H61" s="33"/>
      <c r="I61" s="33"/>
      <c r="J61" s="99" t="s">
        <v>52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51</v>
      </c>
      <c r="E76" s="33"/>
      <c r="F76" s="98" t="s">
        <v>52</v>
      </c>
      <c r="G76" s="42" t="s">
        <v>51</v>
      </c>
      <c r="H76" s="33"/>
      <c r="I76" s="33"/>
      <c r="J76" s="99" t="s">
        <v>52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111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4.4" customHeight="1">
      <c r="B85" s="31"/>
      <c r="E85" s="224" t="str">
        <f>E7</f>
        <v>ZŠ Husova I.-II. stupeň a spojovací chodba, Chodov</v>
      </c>
      <c r="F85" s="225"/>
      <c r="G85" s="225"/>
      <c r="H85" s="225"/>
      <c r="L85" s="31"/>
    </row>
    <row r="86" spans="2:47" s="1" customFormat="1" ht="12" customHeight="1">
      <c r="B86" s="31"/>
      <c r="C86" s="26" t="s">
        <v>109</v>
      </c>
      <c r="L86" s="31"/>
    </row>
    <row r="87" spans="2:47" s="1" customFormat="1" ht="15.6" customHeight="1">
      <c r="B87" s="31"/>
      <c r="E87" s="185" t="str">
        <f>E9</f>
        <v>005 - Vedlejší rozpočtové náklady</v>
      </c>
      <c r="F87" s="226"/>
      <c r="G87" s="226"/>
      <c r="H87" s="226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5. 3. 2024</v>
      </c>
      <c r="L89" s="31"/>
    </row>
    <row r="90" spans="2:47" s="1" customFormat="1" ht="6.9" customHeight="1">
      <c r="B90" s="31"/>
      <c r="L90" s="31"/>
    </row>
    <row r="91" spans="2:47" s="1" customFormat="1" ht="26.4" customHeight="1">
      <c r="B91" s="31"/>
      <c r="C91" s="26" t="s">
        <v>24</v>
      </c>
      <c r="F91" s="24" t="str">
        <f>E15</f>
        <v>Město Chodov</v>
      </c>
      <c r="I91" s="26" t="s">
        <v>30</v>
      </c>
      <c r="J91" s="29" t="str">
        <f>E21</f>
        <v>P.Dindák, Staré Sedlo</v>
      </c>
      <c r="L91" s="31"/>
    </row>
    <row r="92" spans="2:47" s="1" customFormat="1" ht="15.6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Šimková Dita, K.Vary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112</v>
      </c>
      <c r="D94" s="92"/>
      <c r="E94" s="92"/>
      <c r="F94" s="92"/>
      <c r="G94" s="92"/>
      <c r="H94" s="92"/>
      <c r="I94" s="92"/>
      <c r="J94" s="101" t="s">
        <v>113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2" t="s">
        <v>114</v>
      </c>
      <c r="J96" s="65">
        <f>J121</f>
        <v>0</v>
      </c>
      <c r="L96" s="31"/>
      <c r="AU96" s="16" t="s">
        <v>115</v>
      </c>
    </row>
    <row r="97" spans="2:12" s="8" customFormat="1" ht="24.9" customHeight="1">
      <c r="B97" s="103"/>
      <c r="D97" s="104" t="s">
        <v>1595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95" customHeight="1">
      <c r="B98" s="107"/>
      <c r="D98" s="108" t="s">
        <v>2581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9.95" customHeight="1">
      <c r="B99" s="107"/>
      <c r="D99" s="108" t="s">
        <v>2582</v>
      </c>
      <c r="E99" s="109"/>
      <c r="F99" s="109"/>
      <c r="G99" s="109"/>
      <c r="H99" s="109"/>
      <c r="I99" s="109"/>
      <c r="J99" s="110">
        <f>J127</f>
        <v>0</v>
      </c>
      <c r="L99" s="107"/>
    </row>
    <row r="100" spans="2:12" s="9" customFormat="1" ht="19.95" customHeight="1">
      <c r="B100" s="107"/>
      <c r="D100" s="108" t="s">
        <v>2583</v>
      </c>
      <c r="E100" s="109"/>
      <c r="F100" s="109"/>
      <c r="G100" s="109"/>
      <c r="H100" s="109"/>
      <c r="I100" s="109"/>
      <c r="J100" s="110">
        <f>J129</f>
        <v>0</v>
      </c>
      <c r="L100" s="107"/>
    </row>
    <row r="101" spans="2:12" s="9" customFormat="1" ht="19.95" customHeight="1">
      <c r="B101" s="107"/>
      <c r="D101" s="108" t="s">
        <v>2584</v>
      </c>
      <c r="E101" s="109"/>
      <c r="F101" s="109"/>
      <c r="G101" s="109"/>
      <c r="H101" s="109"/>
      <c r="I101" s="109"/>
      <c r="J101" s="110">
        <f>J131</f>
        <v>0</v>
      </c>
      <c r="L101" s="107"/>
    </row>
    <row r="102" spans="2:12" s="1" customFormat="1" ht="21.75" customHeight="1">
      <c r="B102" s="31"/>
      <c r="L102" s="31"/>
    </row>
    <row r="103" spans="2:12" s="1" customFormat="1" ht="6.9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" customHeight="1">
      <c r="B108" s="31"/>
      <c r="C108" s="20" t="s">
        <v>144</v>
      </c>
      <c r="L108" s="31"/>
    </row>
    <row r="109" spans="2:12" s="1" customFormat="1" ht="6.9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14.4" customHeight="1">
      <c r="B111" s="31"/>
      <c r="E111" s="224" t="str">
        <f>E7</f>
        <v>ZŠ Husova I.-II. stupeň a spojovací chodba, Chodov</v>
      </c>
      <c r="F111" s="225"/>
      <c r="G111" s="225"/>
      <c r="H111" s="225"/>
      <c r="L111" s="31"/>
    </row>
    <row r="112" spans="2:12" s="1" customFormat="1" ht="12" customHeight="1">
      <c r="B112" s="31"/>
      <c r="C112" s="26" t="s">
        <v>109</v>
      </c>
      <c r="L112" s="31"/>
    </row>
    <row r="113" spans="2:65" s="1" customFormat="1" ht="15.6" customHeight="1">
      <c r="B113" s="31"/>
      <c r="E113" s="185" t="str">
        <f>E9</f>
        <v>005 - Vedlejší rozpočtové náklady</v>
      </c>
      <c r="F113" s="226"/>
      <c r="G113" s="226"/>
      <c r="H113" s="226"/>
      <c r="L113" s="31"/>
    </row>
    <row r="114" spans="2:65" s="1" customFormat="1" ht="6.9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 xml:space="preserve"> </v>
      </c>
      <c r="I115" s="26" t="s">
        <v>22</v>
      </c>
      <c r="J115" s="51" t="str">
        <f>IF(J12="","",J12)</f>
        <v>5. 3. 2024</v>
      </c>
      <c r="L115" s="31"/>
    </row>
    <row r="116" spans="2:65" s="1" customFormat="1" ht="6.9" customHeight="1">
      <c r="B116" s="31"/>
      <c r="L116" s="31"/>
    </row>
    <row r="117" spans="2:65" s="1" customFormat="1" ht="26.4" customHeight="1">
      <c r="B117" s="31"/>
      <c r="C117" s="26" t="s">
        <v>24</v>
      </c>
      <c r="F117" s="24" t="str">
        <f>E15</f>
        <v>Město Chodov</v>
      </c>
      <c r="I117" s="26" t="s">
        <v>30</v>
      </c>
      <c r="J117" s="29" t="str">
        <f>E21</f>
        <v>P.Dindák, Staré Sedlo</v>
      </c>
      <c r="L117" s="31"/>
    </row>
    <row r="118" spans="2:65" s="1" customFormat="1" ht="15.6" customHeight="1">
      <c r="B118" s="31"/>
      <c r="C118" s="26" t="s">
        <v>28</v>
      </c>
      <c r="F118" s="24" t="str">
        <f>IF(E18="","",E18)</f>
        <v>Vyplň údaj</v>
      </c>
      <c r="I118" s="26" t="s">
        <v>33</v>
      </c>
      <c r="J118" s="29" t="str">
        <f>E24</f>
        <v>Šimková Dita, K.Vary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145</v>
      </c>
      <c r="D120" s="113" t="s">
        <v>61</v>
      </c>
      <c r="E120" s="113" t="s">
        <v>57</v>
      </c>
      <c r="F120" s="113" t="s">
        <v>58</v>
      </c>
      <c r="G120" s="113" t="s">
        <v>146</v>
      </c>
      <c r="H120" s="113" t="s">
        <v>147</v>
      </c>
      <c r="I120" s="113" t="s">
        <v>148</v>
      </c>
      <c r="J120" s="114" t="s">
        <v>113</v>
      </c>
      <c r="K120" s="115" t="s">
        <v>149</v>
      </c>
      <c r="L120" s="111"/>
      <c r="M120" s="58" t="s">
        <v>1</v>
      </c>
      <c r="N120" s="59" t="s">
        <v>40</v>
      </c>
      <c r="O120" s="59" t="s">
        <v>150</v>
      </c>
      <c r="P120" s="59" t="s">
        <v>151</v>
      </c>
      <c r="Q120" s="59" t="s">
        <v>152</v>
      </c>
      <c r="R120" s="59" t="s">
        <v>153</v>
      </c>
      <c r="S120" s="59" t="s">
        <v>154</v>
      </c>
      <c r="T120" s="60" t="s">
        <v>155</v>
      </c>
    </row>
    <row r="121" spans="2:65" s="1" customFormat="1" ht="22.8" customHeight="1">
      <c r="B121" s="31"/>
      <c r="C121" s="63" t="s">
        <v>156</v>
      </c>
      <c r="J121" s="116">
        <f>BK121</f>
        <v>0</v>
      </c>
      <c r="L121" s="31"/>
      <c r="M121" s="61"/>
      <c r="N121" s="52"/>
      <c r="O121" s="52"/>
      <c r="P121" s="117">
        <f>P122</f>
        <v>0</v>
      </c>
      <c r="Q121" s="52"/>
      <c r="R121" s="117">
        <f>R122</f>
        <v>0</v>
      </c>
      <c r="S121" s="52"/>
      <c r="T121" s="118">
        <f>T122</f>
        <v>0</v>
      </c>
      <c r="AT121" s="16" t="s">
        <v>75</v>
      </c>
      <c r="AU121" s="16" t="s">
        <v>115</v>
      </c>
      <c r="BK121" s="119">
        <f>BK122</f>
        <v>0</v>
      </c>
    </row>
    <row r="122" spans="2:65" s="11" customFormat="1" ht="25.95" customHeight="1">
      <c r="B122" s="120"/>
      <c r="D122" s="121" t="s">
        <v>75</v>
      </c>
      <c r="E122" s="122" t="s">
        <v>1808</v>
      </c>
      <c r="F122" s="122" t="s">
        <v>106</v>
      </c>
      <c r="I122" s="123"/>
      <c r="J122" s="124">
        <f>BK122</f>
        <v>0</v>
      </c>
      <c r="L122" s="120"/>
      <c r="M122" s="125"/>
      <c r="P122" s="126">
        <f>P123+P127+P129+P131</f>
        <v>0</v>
      </c>
      <c r="R122" s="126">
        <f>R123+R127+R129+R131</f>
        <v>0</v>
      </c>
      <c r="T122" s="127">
        <f>T123+T127+T129+T131</f>
        <v>0</v>
      </c>
      <c r="AR122" s="121" t="s">
        <v>184</v>
      </c>
      <c r="AT122" s="128" t="s">
        <v>75</v>
      </c>
      <c r="AU122" s="128" t="s">
        <v>76</v>
      </c>
      <c r="AY122" s="121" t="s">
        <v>159</v>
      </c>
      <c r="BK122" s="129">
        <f>BK123+BK127+BK129+BK131</f>
        <v>0</v>
      </c>
    </row>
    <row r="123" spans="2:65" s="11" customFormat="1" ht="22.8" customHeight="1">
      <c r="B123" s="120"/>
      <c r="D123" s="121" t="s">
        <v>75</v>
      </c>
      <c r="E123" s="130" t="s">
        <v>2585</v>
      </c>
      <c r="F123" s="130" t="s">
        <v>2586</v>
      </c>
      <c r="I123" s="123"/>
      <c r="J123" s="131">
        <f>BK123</f>
        <v>0</v>
      </c>
      <c r="L123" s="120"/>
      <c r="M123" s="125"/>
      <c r="P123" s="126">
        <f>SUM(P124:P126)</f>
        <v>0</v>
      </c>
      <c r="R123" s="126">
        <f>SUM(R124:R126)</f>
        <v>0</v>
      </c>
      <c r="T123" s="127">
        <f>SUM(T124:T126)</f>
        <v>0</v>
      </c>
      <c r="AR123" s="121" t="s">
        <v>184</v>
      </c>
      <c r="AT123" s="128" t="s">
        <v>75</v>
      </c>
      <c r="AU123" s="128" t="s">
        <v>84</v>
      </c>
      <c r="AY123" s="121" t="s">
        <v>159</v>
      </c>
      <c r="BK123" s="129">
        <f>SUM(BK124:BK126)</f>
        <v>0</v>
      </c>
    </row>
    <row r="124" spans="2:65" s="1" customFormat="1" ht="14.4" customHeight="1">
      <c r="B124" s="132"/>
      <c r="C124" s="133" t="s">
        <v>84</v>
      </c>
      <c r="D124" s="133" t="s">
        <v>161</v>
      </c>
      <c r="E124" s="134" t="s">
        <v>2587</v>
      </c>
      <c r="F124" s="135" t="s">
        <v>2588</v>
      </c>
      <c r="G124" s="136" t="s">
        <v>289</v>
      </c>
      <c r="H124" s="137">
        <v>1</v>
      </c>
      <c r="I124" s="138"/>
      <c r="J124" s="139">
        <f>ROUND(I124*H124,2)</f>
        <v>0</v>
      </c>
      <c r="K124" s="140"/>
      <c r="L124" s="31"/>
      <c r="M124" s="141" t="s">
        <v>1</v>
      </c>
      <c r="N124" s="142" t="s">
        <v>41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1812</v>
      </c>
      <c r="AT124" s="145" t="s">
        <v>161</v>
      </c>
      <c r="AU124" s="145" t="s">
        <v>86</v>
      </c>
      <c r="AY124" s="16" t="s">
        <v>159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6" t="s">
        <v>84</v>
      </c>
      <c r="BK124" s="146">
        <f>ROUND(I124*H124,2)</f>
        <v>0</v>
      </c>
      <c r="BL124" s="16" t="s">
        <v>1812</v>
      </c>
      <c r="BM124" s="145" t="s">
        <v>2589</v>
      </c>
    </row>
    <row r="125" spans="2:65" s="1" customFormat="1" ht="14.4" customHeight="1">
      <c r="B125" s="132"/>
      <c r="C125" s="133" t="s">
        <v>86</v>
      </c>
      <c r="D125" s="133" t="s">
        <v>161</v>
      </c>
      <c r="E125" s="134" t="s">
        <v>2590</v>
      </c>
      <c r="F125" s="135" t="s">
        <v>2591</v>
      </c>
      <c r="G125" s="136" t="s">
        <v>289</v>
      </c>
      <c r="H125" s="137">
        <v>1</v>
      </c>
      <c r="I125" s="138"/>
      <c r="J125" s="139">
        <f>ROUND(I125*H125,2)</f>
        <v>0</v>
      </c>
      <c r="K125" s="140"/>
      <c r="L125" s="31"/>
      <c r="M125" s="141" t="s">
        <v>1</v>
      </c>
      <c r="N125" s="142" t="s">
        <v>41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1812</v>
      </c>
      <c r="AT125" s="145" t="s">
        <v>161</v>
      </c>
      <c r="AU125" s="145" t="s">
        <v>86</v>
      </c>
      <c r="AY125" s="16" t="s">
        <v>159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6" t="s">
        <v>84</v>
      </c>
      <c r="BK125" s="146">
        <f>ROUND(I125*H125,2)</f>
        <v>0</v>
      </c>
      <c r="BL125" s="16" t="s">
        <v>1812</v>
      </c>
      <c r="BM125" s="145" t="s">
        <v>2592</v>
      </c>
    </row>
    <row r="126" spans="2:65" s="1" customFormat="1" ht="14.4" customHeight="1">
      <c r="B126" s="132"/>
      <c r="C126" s="133" t="s">
        <v>173</v>
      </c>
      <c r="D126" s="133" t="s">
        <v>161</v>
      </c>
      <c r="E126" s="134" t="s">
        <v>2593</v>
      </c>
      <c r="F126" s="135" t="s">
        <v>2594</v>
      </c>
      <c r="G126" s="136" t="s">
        <v>289</v>
      </c>
      <c r="H126" s="137">
        <v>1</v>
      </c>
      <c r="I126" s="138"/>
      <c r="J126" s="139">
        <f>ROUND(I126*H126,2)</f>
        <v>0</v>
      </c>
      <c r="K126" s="140"/>
      <c r="L126" s="31"/>
      <c r="M126" s="141" t="s">
        <v>1</v>
      </c>
      <c r="N126" s="142" t="s">
        <v>41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1812</v>
      </c>
      <c r="AT126" s="145" t="s">
        <v>161</v>
      </c>
      <c r="AU126" s="145" t="s">
        <v>86</v>
      </c>
      <c r="AY126" s="16" t="s">
        <v>159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6" t="s">
        <v>84</v>
      </c>
      <c r="BK126" s="146">
        <f>ROUND(I126*H126,2)</f>
        <v>0</v>
      </c>
      <c r="BL126" s="16" t="s">
        <v>1812</v>
      </c>
      <c r="BM126" s="145" t="s">
        <v>2595</v>
      </c>
    </row>
    <row r="127" spans="2:65" s="11" customFormat="1" ht="22.8" customHeight="1">
      <c r="B127" s="120"/>
      <c r="D127" s="121" t="s">
        <v>75</v>
      </c>
      <c r="E127" s="130" t="s">
        <v>2596</v>
      </c>
      <c r="F127" s="130" t="s">
        <v>2597</v>
      </c>
      <c r="I127" s="123"/>
      <c r="J127" s="131">
        <f>BK127</f>
        <v>0</v>
      </c>
      <c r="L127" s="120"/>
      <c r="M127" s="125"/>
      <c r="P127" s="126">
        <f>P128</f>
        <v>0</v>
      </c>
      <c r="R127" s="126">
        <f>R128</f>
        <v>0</v>
      </c>
      <c r="T127" s="127">
        <f>T128</f>
        <v>0</v>
      </c>
      <c r="AR127" s="121" t="s">
        <v>184</v>
      </c>
      <c r="AT127" s="128" t="s">
        <v>75</v>
      </c>
      <c r="AU127" s="128" t="s">
        <v>84</v>
      </c>
      <c r="AY127" s="121" t="s">
        <v>159</v>
      </c>
      <c r="BK127" s="129">
        <f>BK128</f>
        <v>0</v>
      </c>
    </row>
    <row r="128" spans="2:65" s="1" customFormat="1" ht="14.4" customHeight="1">
      <c r="B128" s="132"/>
      <c r="C128" s="133" t="s">
        <v>165</v>
      </c>
      <c r="D128" s="133" t="s">
        <v>161</v>
      </c>
      <c r="E128" s="134" t="s">
        <v>2598</v>
      </c>
      <c r="F128" s="135" t="s">
        <v>2597</v>
      </c>
      <c r="G128" s="136" t="s">
        <v>289</v>
      </c>
      <c r="H128" s="137">
        <v>1</v>
      </c>
      <c r="I128" s="138"/>
      <c r="J128" s="139">
        <f>ROUND(I128*H128,2)</f>
        <v>0</v>
      </c>
      <c r="K128" s="140"/>
      <c r="L128" s="31"/>
      <c r="M128" s="141" t="s">
        <v>1</v>
      </c>
      <c r="N128" s="142" t="s">
        <v>41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1812</v>
      </c>
      <c r="AT128" s="145" t="s">
        <v>161</v>
      </c>
      <c r="AU128" s="145" t="s">
        <v>86</v>
      </c>
      <c r="AY128" s="16" t="s">
        <v>159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6" t="s">
        <v>84</v>
      </c>
      <c r="BK128" s="146">
        <f>ROUND(I128*H128,2)</f>
        <v>0</v>
      </c>
      <c r="BL128" s="16" t="s">
        <v>1812</v>
      </c>
      <c r="BM128" s="145" t="s">
        <v>2599</v>
      </c>
    </row>
    <row r="129" spans="2:65" s="11" customFormat="1" ht="22.8" customHeight="1">
      <c r="B129" s="120"/>
      <c r="D129" s="121" t="s">
        <v>75</v>
      </c>
      <c r="E129" s="130" t="s">
        <v>2600</v>
      </c>
      <c r="F129" s="130" t="s">
        <v>2601</v>
      </c>
      <c r="I129" s="123"/>
      <c r="J129" s="131">
        <f>BK129</f>
        <v>0</v>
      </c>
      <c r="L129" s="120"/>
      <c r="M129" s="125"/>
      <c r="P129" s="126">
        <f>P130</f>
        <v>0</v>
      </c>
      <c r="R129" s="126">
        <f>R130</f>
        <v>0</v>
      </c>
      <c r="T129" s="127">
        <f>T130</f>
        <v>0</v>
      </c>
      <c r="AR129" s="121" t="s">
        <v>184</v>
      </c>
      <c r="AT129" s="128" t="s">
        <v>75</v>
      </c>
      <c r="AU129" s="128" t="s">
        <v>84</v>
      </c>
      <c r="AY129" s="121" t="s">
        <v>159</v>
      </c>
      <c r="BK129" s="129">
        <f>BK130</f>
        <v>0</v>
      </c>
    </row>
    <row r="130" spans="2:65" s="1" customFormat="1" ht="14.4" customHeight="1">
      <c r="B130" s="132"/>
      <c r="C130" s="133" t="s">
        <v>184</v>
      </c>
      <c r="D130" s="133" t="s">
        <v>161</v>
      </c>
      <c r="E130" s="134" t="s">
        <v>2602</v>
      </c>
      <c r="F130" s="135" t="s">
        <v>2603</v>
      </c>
      <c r="G130" s="136" t="s">
        <v>289</v>
      </c>
      <c r="H130" s="137">
        <v>1</v>
      </c>
      <c r="I130" s="138"/>
      <c r="J130" s="139">
        <f>ROUND(I130*H130,2)</f>
        <v>0</v>
      </c>
      <c r="K130" s="140"/>
      <c r="L130" s="31"/>
      <c r="M130" s="141" t="s">
        <v>1</v>
      </c>
      <c r="N130" s="142" t="s">
        <v>41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1812</v>
      </c>
      <c r="AT130" s="145" t="s">
        <v>161</v>
      </c>
      <c r="AU130" s="145" t="s">
        <v>86</v>
      </c>
      <c r="AY130" s="16" t="s">
        <v>159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6" t="s">
        <v>84</v>
      </c>
      <c r="BK130" s="146">
        <f>ROUND(I130*H130,2)</f>
        <v>0</v>
      </c>
      <c r="BL130" s="16" t="s">
        <v>1812</v>
      </c>
      <c r="BM130" s="145" t="s">
        <v>2604</v>
      </c>
    </row>
    <row r="131" spans="2:65" s="11" customFormat="1" ht="22.8" customHeight="1">
      <c r="B131" s="120"/>
      <c r="D131" s="121" t="s">
        <v>75</v>
      </c>
      <c r="E131" s="130" t="s">
        <v>2605</v>
      </c>
      <c r="F131" s="130" t="s">
        <v>2606</v>
      </c>
      <c r="I131" s="123"/>
      <c r="J131" s="131">
        <f>BK131</f>
        <v>0</v>
      </c>
      <c r="L131" s="120"/>
      <c r="M131" s="125"/>
      <c r="P131" s="126">
        <f>P132</f>
        <v>0</v>
      </c>
      <c r="R131" s="126">
        <f>R132</f>
        <v>0</v>
      </c>
      <c r="T131" s="127">
        <f>T132</f>
        <v>0</v>
      </c>
      <c r="AR131" s="121" t="s">
        <v>184</v>
      </c>
      <c r="AT131" s="128" t="s">
        <v>75</v>
      </c>
      <c r="AU131" s="128" t="s">
        <v>84</v>
      </c>
      <c r="AY131" s="121" t="s">
        <v>159</v>
      </c>
      <c r="BK131" s="129">
        <f>BK132</f>
        <v>0</v>
      </c>
    </row>
    <row r="132" spans="2:65" s="1" customFormat="1" ht="14.4" customHeight="1">
      <c r="B132" s="132"/>
      <c r="C132" s="133" t="s">
        <v>189</v>
      </c>
      <c r="D132" s="133" t="s">
        <v>161</v>
      </c>
      <c r="E132" s="134" t="s">
        <v>2607</v>
      </c>
      <c r="F132" s="135" t="s">
        <v>2608</v>
      </c>
      <c r="G132" s="136" t="s">
        <v>289</v>
      </c>
      <c r="H132" s="137">
        <v>1</v>
      </c>
      <c r="I132" s="138"/>
      <c r="J132" s="139">
        <f>ROUND(I132*H132,2)</f>
        <v>0</v>
      </c>
      <c r="K132" s="140"/>
      <c r="L132" s="31"/>
      <c r="M132" s="180" t="s">
        <v>1</v>
      </c>
      <c r="N132" s="181" t="s">
        <v>41</v>
      </c>
      <c r="O132" s="182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AR132" s="145" t="s">
        <v>1812</v>
      </c>
      <c r="AT132" s="145" t="s">
        <v>161</v>
      </c>
      <c r="AU132" s="145" t="s">
        <v>86</v>
      </c>
      <c r="AY132" s="16" t="s">
        <v>159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6" t="s">
        <v>84</v>
      </c>
      <c r="BK132" s="146">
        <f>ROUND(I132*H132,2)</f>
        <v>0</v>
      </c>
      <c r="BL132" s="16" t="s">
        <v>1812</v>
      </c>
      <c r="BM132" s="145" t="s">
        <v>2609</v>
      </c>
    </row>
    <row r="133" spans="2:65" s="1" customFormat="1" ht="6.9" customHeight="1"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31"/>
    </row>
  </sheetData>
  <autoFilter ref="C120:K132" xr:uid="{00000000-0009-0000-0000-000008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001 - Stavební část</vt:lpstr>
      <vt:lpstr>002 - Zdravotechnika</vt:lpstr>
      <vt:lpstr>003 - Vytápění</vt:lpstr>
      <vt:lpstr>004.1 - Elektroinstalace ...</vt:lpstr>
      <vt:lpstr>004.2 - Přeložka nn vedení</vt:lpstr>
      <vt:lpstr>004.3 - Elektroinstalace ...</vt:lpstr>
      <vt:lpstr>004.4 - Elektroinstalace ...</vt:lpstr>
      <vt:lpstr>005 - Vedlejší rozpočtové...</vt:lpstr>
      <vt:lpstr>'001 - Stavební část'!Názvy_tisku</vt:lpstr>
      <vt:lpstr>'002 - Zdravotechnika'!Názvy_tisku</vt:lpstr>
      <vt:lpstr>'003 - Vytápění'!Názvy_tisku</vt:lpstr>
      <vt:lpstr>'004.1 - Elektroinstalace ...'!Názvy_tisku</vt:lpstr>
      <vt:lpstr>'004.2 - Přeložka nn vedení'!Názvy_tisku</vt:lpstr>
      <vt:lpstr>'004.3 - Elektroinstalace ...'!Názvy_tisku</vt:lpstr>
      <vt:lpstr>'004.4 - Elektroinstalace ...'!Názvy_tisku</vt:lpstr>
      <vt:lpstr>'005 - Vedlejší rozpočtové...'!Názvy_tisku</vt:lpstr>
      <vt:lpstr>'Rekapitulace stavby'!Názvy_tisku</vt:lpstr>
      <vt:lpstr>'001 - Stavební část'!Oblast_tisku</vt:lpstr>
      <vt:lpstr>'002 - Zdravotechnika'!Oblast_tisku</vt:lpstr>
      <vt:lpstr>'003 - Vytápění'!Oblast_tisku</vt:lpstr>
      <vt:lpstr>'004.1 - Elektroinstalace ...'!Oblast_tisku</vt:lpstr>
      <vt:lpstr>'004.2 - Přeložka nn vedení'!Oblast_tisku</vt:lpstr>
      <vt:lpstr>'004.3 - Elektroinstalace ...'!Oblast_tisku</vt:lpstr>
      <vt:lpstr>'004.4 - Elektroinstalace ...'!Oblast_tisku</vt:lpstr>
      <vt:lpstr>'005 - Vedlejší rozpočtové...'!Oblast_tisku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x-PC\x</dc:creator>
  <cp:lastModifiedBy>Pavel Dindák</cp:lastModifiedBy>
  <dcterms:created xsi:type="dcterms:W3CDTF">2024-04-11T07:18:57Z</dcterms:created>
  <dcterms:modified xsi:type="dcterms:W3CDTF">2024-04-15T14:12:01Z</dcterms:modified>
</cp:coreProperties>
</file>