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zdc-my.sharepoint.com/personal/orelj_spravazeleznic_cz/Documents/Plocha/OSOBNÍ/JOBS/FlexiProjekt/Konice_20231109/01_střecha/verze 1/"/>
    </mc:Choice>
  </mc:AlternateContent>
  <xr:revisionPtr revIDLastSave="5" documentId="13_ncr:1_{C987B0DD-0CE1-4D27-8F50-9369AF310E1E}" xr6:coauthVersionLast="47" xr6:coauthVersionMax="47" xr10:uidLastSave="{89B98C7C-8FBF-48EF-909D-8ED96CBA2D64}"/>
  <bookViews>
    <workbookView xWindow="-120" yWindow="-120" windowWidth="29040" windowHeight="15840" activeTab="4" xr2:uid="{00000000-000D-0000-FFFF-FFFF00000000}"/>
  </bookViews>
  <sheets>
    <sheet name="Pokyny pro vyplnění" sheetId="11" r:id="rId1"/>
    <sheet name="info" sheetId="13" r:id="rId2"/>
    <sheet name="Stavba" sheetId="1" r:id="rId3"/>
    <sheet name="VzorPolozky" sheetId="10" state="hidden" r:id="rId4"/>
    <sheet name="Rozpočet Položky" sheetId="12" r:id="rId5"/>
  </sheets>
  <externalReferences>
    <externalReference r:id="rId6"/>
    <externalReference r:id="rId7"/>
  </externalReferences>
  <definedNames>
    <definedName name="CelkemDPHVypocet" localSheetId="2">Stavba!$H$40</definedName>
    <definedName name="CenaCelkem">Stavba!$G$29</definedName>
    <definedName name="CenaCelkemBezDPH">Stavba!$G$28</definedName>
    <definedName name="CenaCelkemVypocet" localSheetId="2">Stavba!$I$40</definedName>
    <definedName name="cisloobjektu">Stavba!$C$3</definedName>
    <definedName name="CisloRozpoctu">'[1]Krycí list'!$C$2</definedName>
    <definedName name="CisloStavby" localSheetId="2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Stavba!$D$13:$G$13</definedName>
    <definedName name="DPHSni" localSheetId="1">[2]Stavba!$G$24</definedName>
    <definedName name="DPHSni">Stavba!$G$24</definedName>
    <definedName name="DPHZakl" localSheetId="1">[2]Stavba!$G$26</definedName>
    <definedName name="DPHZakl">Stavba!$G$26</definedName>
    <definedName name="dpsc" localSheetId="2">Stavba!$C$13</definedName>
    <definedName name="IČO" localSheetId="2">Stavba!$I$11</definedName>
    <definedName name="Mena" localSheetId="1">[2]Stavba!$J$29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2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4">'Rozpočet Položky'!$A$1:$U$233</definedName>
    <definedName name="_xlnm.Print_Area" localSheetId="2">Stavba!$A$1:$J$62</definedName>
    <definedName name="odic" localSheetId="2">Stavba!$I$6</definedName>
    <definedName name="oico" localSheetId="2">Stavba!$I$5</definedName>
    <definedName name="omisto" localSheetId="2">Stavba!$D$7</definedName>
    <definedName name="onazev" localSheetId="2">Stavba!$D$6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1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2">Stavba!$E$23</definedName>
    <definedName name="SazbaDPH1">'[1]Krycí list'!$C$30</definedName>
    <definedName name="SazbaDPH2" localSheetId="2">Stavba!$E$25</definedName>
    <definedName name="SazbaDPH2">'[1]Krycí list'!$C$32</definedName>
    <definedName name="SloupecCC" localSheetId="1">#REF!</definedName>
    <definedName name="SloupecCC">#REF!</definedName>
    <definedName name="SloupecCisloPol" localSheetId="1">#REF!</definedName>
    <definedName name="SloupecCisloPol">#REF!</definedName>
    <definedName name="SloupecJC" localSheetId="1">#REF!</definedName>
    <definedName name="SloupecJC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 localSheetId="1">[2]Stavba!$G$23</definedName>
    <definedName name="ZakladDPHSni">Stavba!$G$23</definedName>
    <definedName name="ZakladDPHSniVypocet" localSheetId="2">Stavba!$F$40</definedName>
    <definedName name="ZakladDPHZakl" localSheetId="1">[2]Stavba!$G$25</definedName>
    <definedName name="ZakladDPHZakl">Stavba!$G$25</definedName>
    <definedName name="ZakladDPHZaklVypocet" localSheetId="2">Stavba!$G$40</definedName>
    <definedName name="ZaObjednatele">Stavba!$G$34</definedName>
    <definedName name="Zaokrouhleni" localSheetId="1">[2]Stavba!$G$27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2" l="1"/>
  <c r="F25" i="12"/>
  <c r="AC223" i="12"/>
  <c r="F39" i="1" s="1"/>
  <c r="BA205" i="12"/>
  <c r="BA137" i="12"/>
  <c r="BA136" i="12"/>
  <c r="BA111" i="12"/>
  <c r="BA23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1" i="12"/>
  <c r="G11" i="12"/>
  <c r="M11" i="12" s="1"/>
  <c r="I11" i="12"/>
  <c r="K11" i="12"/>
  <c r="O11" i="12"/>
  <c r="Q11" i="12"/>
  <c r="U11" i="12"/>
  <c r="F13" i="12"/>
  <c r="G13" i="12" s="1"/>
  <c r="M13" i="12" s="1"/>
  <c r="I13" i="12"/>
  <c r="K13" i="12"/>
  <c r="O13" i="12"/>
  <c r="Q13" i="12"/>
  <c r="U13" i="12"/>
  <c r="F16" i="12"/>
  <c r="G16" i="12"/>
  <c r="M16" i="12" s="1"/>
  <c r="I16" i="12"/>
  <c r="K16" i="12"/>
  <c r="K15" i="12" s="1"/>
  <c r="O16" i="12"/>
  <c r="Q16" i="12"/>
  <c r="U16" i="12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2" i="12"/>
  <c r="G22" i="12" s="1"/>
  <c r="M22" i="12" s="1"/>
  <c r="I22" i="12"/>
  <c r="K22" i="12"/>
  <c r="O22" i="12"/>
  <c r="Q22" i="12"/>
  <c r="Q21" i="12" s="1"/>
  <c r="U22" i="12"/>
  <c r="G25" i="12"/>
  <c r="M25" i="12" s="1"/>
  <c r="I25" i="12"/>
  <c r="K25" i="12"/>
  <c r="O25" i="12"/>
  <c r="Q25" i="12"/>
  <c r="U25" i="12"/>
  <c r="F27" i="12"/>
  <c r="G27" i="12"/>
  <c r="G26" i="12" s="1"/>
  <c r="I51" i="1" s="1"/>
  <c r="I27" i="12"/>
  <c r="K27" i="12"/>
  <c r="O27" i="12"/>
  <c r="Q27" i="12"/>
  <c r="U27" i="12"/>
  <c r="F28" i="12"/>
  <c r="G28" i="12"/>
  <c r="M28" i="12" s="1"/>
  <c r="I28" i="12"/>
  <c r="K28" i="12"/>
  <c r="O28" i="12"/>
  <c r="Q28" i="12"/>
  <c r="U28" i="12"/>
  <c r="F29" i="12"/>
  <c r="G29" i="12"/>
  <c r="M29" i="12" s="1"/>
  <c r="I29" i="12"/>
  <c r="K29" i="12"/>
  <c r="O29" i="12"/>
  <c r="Q29" i="12"/>
  <c r="U29" i="12"/>
  <c r="F31" i="12"/>
  <c r="G31" i="12"/>
  <c r="I31" i="12"/>
  <c r="K31" i="12"/>
  <c r="O31" i="12"/>
  <c r="Q31" i="12"/>
  <c r="U31" i="12"/>
  <c r="F33" i="12"/>
  <c r="G33" i="12" s="1"/>
  <c r="M33" i="12" s="1"/>
  <c r="I33" i="12"/>
  <c r="K33" i="12"/>
  <c r="O33" i="12"/>
  <c r="Q33" i="12"/>
  <c r="U33" i="12"/>
  <c r="F35" i="12"/>
  <c r="G35" i="12"/>
  <c r="M35" i="12" s="1"/>
  <c r="I35" i="12"/>
  <c r="K35" i="12"/>
  <c r="O35" i="12"/>
  <c r="Q35" i="12"/>
  <c r="U35" i="12"/>
  <c r="F37" i="12"/>
  <c r="G37" i="12" s="1"/>
  <c r="M37" i="12" s="1"/>
  <c r="I37" i="12"/>
  <c r="K37" i="12"/>
  <c r="O37" i="12"/>
  <c r="Q37" i="12"/>
  <c r="U37" i="12"/>
  <c r="F38" i="12"/>
  <c r="G38" i="12"/>
  <c r="M38" i="12" s="1"/>
  <c r="I38" i="12"/>
  <c r="K38" i="12"/>
  <c r="O38" i="12"/>
  <c r="Q38" i="12"/>
  <c r="U38" i="12"/>
  <c r="F40" i="12"/>
  <c r="G40" i="12" s="1"/>
  <c r="M40" i="12" s="1"/>
  <c r="I40" i="12"/>
  <c r="K40" i="12"/>
  <c r="O40" i="12"/>
  <c r="Q40" i="12"/>
  <c r="U40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/>
  <c r="M46" i="12" s="1"/>
  <c r="I46" i="12"/>
  <c r="K46" i="12"/>
  <c r="O46" i="12"/>
  <c r="Q46" i="12"/>
  <c r="U46" i="12"/>
  <c r="F47" i="12"/>
  <c r="G47" i="12" s="1"/>
  <c r="M47" i="12" s="1"/>
  <c r="I47" i="12"/>
  <c r="K47" i="12"/>
  <c r="O47" i="12"/>
  <c r="Q47" i="12"/>
  <c r="U47" i="12"/>
  <c r="F48" i="12"/>
  <c r="G48" i="12"/>
  <c r="M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0" i="12"/>
  <c r="G50" i="12" s="1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2" i="12"/>
  <c r="G52" i="12"/>
  <c r="M52" i="12" s="1"/>
  <c r="I52" i="12"/>
  <c r="K52" i="12"/>
  <c r="O52" i="12"/>
  <c r="Q52" i="12"/>
  <c r="U52" i="12"/>
  <c r="F54" i="12"/>
  <c r="G54" i="12" s="1"/>
  <c r="M54" i="12" s="1"/>
  <c r="I54" i="12"/>
  <c r="K54" i="12"/>
  <c r="O54" i="12"/>
  <c r="Q54" i="12"/>
  <c r="U54" i="12"/>
  <c r="F56" i="12"/>
  <c r="G56" i="12"/>
  <c r="M56" i="12" s="1"/>
  <c r="I56" i="12"/>
  <c r="K56" i="12"/>
  <c r="O56" i="12"/>
  <c r="Q56" i="12"/>
  <c r="U56" i="12"/>
  <c r="F59" i="12"/>
  <c r="G59" i="12" s="1"/>
  <c r="I59" i="12"/>
  <c r="K59" i="12"/>
  <c r="O59" i="12"/>
  <c r="Q59" i="12"/>
  <c r="U59" i="12"/>
  <c r="F61" i="12"/>
  <c r="G61" i="12" s="1"/>
  <c r="M61" i="12" s="1"/>
  <c r="I61" i="12"/>
  <c r="K61" i="12"/>
  <c r="O61" i="12"/>
  <c r="Q61" i="12"/>
  <c r="U61" i="12"/>
  <c r="F63" i="12"/>
  <c r="G63" i="12" s="1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7" i="12"/>
  <c r="G67" i="12" s="1"/>
  <c r="M67" i="12" s="1"/>
  <c r="I67" i="12"/>
  <c r="K67" i="12"/>
  <c r="O67" i="12"/>
  <c r="Q67" i="12"/>
  <c r="U67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4" i="12"/>
  <c r="G74" i="12" s="1"/>
  <c r="M74" i="12" s="1"/>
  <c r="I74" i="12"/>
  <c r="K74" i="12"/>
  <c r="O74" i="12"/>
  <c r="Q74" i="12"/>
  <c r="U74" i="12"/>
  <c r="F75" i="12"/>
  <c r="G75" i="12" s="1"/>
  <c r="M75" i="12" s="1"/>
  <c r="I75" i="12"/>
  <c r="K75" i="12"/>
  <c r="O75" i="12"/>
  <c r="Q75" i="12"/>
  <c r="U75" i="12"/>
  <c r="F76" i="12"/>
  <c r="G76" i="12"/>
  <c r="I76" i="12"/>
  <c r="K76" i="12"/>
  <c r="M76" i="12"/>
  <c r="O76" i="12"/>
  <c r="Q76" i="12"/>
  <c r="U76" i="12"/>
  <c r="F78" i="12"/>
  <c r="G78" i="12" s="1"/>
  <c r="I78" i="12"/>
  <c r="I77" i="12" s="1"/>
  <c r="K78" i="12"/>
  <c r="K77" i="12" s="1"/>
  <c r="O78" i="12"/>
  <c r="O77" i="12" s="1"/>
  <c r="Q78" i="12"/>
  <c r="Q77" i="12" s="1"/>
  <c r="U78" i="12"/>
  <c r="U77" i="12" s="1"/>
  <c r="F81" i="12"/>
  <c r="G81" i="12" s="1"/>
  <c r="I81" i="12"/>
  <c r="K81" i="12"/>
  <c r="O81" i="12"/>
  <c r="Q81" i="12"/>
  <c r="U81" i="12"/>
  <c r="F82" i="12"/>
  <c r="G82" i="12" s="1"/>
  <c r="M82" i="12" s="1"/>
  <c r="I82" i="12"/>
  <c r="K82" i="12"/>
  <c r="O82" i="12"/>
  <c r="Q82" i="12"/>
  <c r="U82" i="12"/>
  <c r="F84" i="12"/>
  <c r="G84" i="12" s="1"/>
  <c r="M84" i="12" s="1"/>
  <c r="I84" i="12"/>
  <c r="K84" i="12"/>
  <c r="O84" i="12"/>
  <c r="Q84" i="12"/>
  <c r="U84" i="12"/>
  <c r="F86" i="12"/>
  <c r="G86" i="12" s="1"/>
  <c r="M86" i="12" s="1"/>
  <c r="I86" i="12"/>
  <c r="K86" i="12"/>
  <c r="O86" i="12"/>
  <c r="Q86" i="12"/>
  <c r="U86" i="12"/>
  <c r="F87" i="12"/>
  <c r="G87" i="12" s="1"/>
  <c r="M87" i="12" s="1"/>
  <c r="I87" i="12"/>
  <c r="K87" i="12"/>
  <c r="O87" i="12"/>
  <c r="Q87" i="12"/>
  <c r="U87" i="12"/>
  <c r="F89" i="12"/>
  <c r="G89" i="12" s="1"/>
  <c r="M89" i="12" s="1"/>
  <c r="I89" i="12"/>
  <c r="K89" i="12"/>
  <c r="O89" i="12"/>
  <c r="Q89" i="12"/>
  <c r="U89" i="12"/>
  <c r="F91" i="12"/>
  <c r="G91" i="12" s="1"/>
  <c r="M91" i="12" s="1"/>
  <c r="I91" i="12"/>
  <c r="K91" i="12"/>
  <c r="O91" i="12"/>
  <c r="Q91" i="12"/>
  <c r="U91" i="12"/>
  <c r="F94" i="12"/>
  <c r="G94" i="12" s="1"/>
  <c r="M94" i="12" s="1"/>
  <c r="I94" i="12"/>
  <c r="K94" i="12"/>
  <c r="O94" i="12"/>
  <c r="Q94" i="12"/>
  <c r="U94" i="12"/>
  <c r="F101" i="12"/>
  <c r="G101" i="12" s="1"/>
  <c r="M101" i="12" s="1"/>
  <c r="I101" i="12"/>
  <c r="K101" i="12"/>
  <c r="O101" i="12"/>
  <c r="Q101" i="12"/>
  <c r="U101" i="12"/>
  <c r="F104" i="12"/>
  <c r="G104" i="12" s="1"/>
  <c r="M104" i="12" s="1"/>
  <c r="I104" i="12"/>
  <c r="K104" i="12"/>
  <c r="O104" i="12"/>
  <c r="Q104" i="12"/>
  <c r="U104" i="12"/>
  <c r="F105" i="12"/>
  <c r="G105" i="12" s="1"/>
  <c r="M105" i="12" s="1"/>
  <c r="I105" i="12"/>
  <c r="K105" i="12"/>
  <c r="O105" i="12"/>
  <c r="Q105" i="12"/>
  <c r="U105" i="12"/>
  <c r="F106" i="12"/>
  <c r="G106" i="12" s="1"/>
  <c r="M106" i="12" s="1"/>
  <c r="I106" i="12"/>
  <c r="K106" i="12"/>
  <c r="O106" i="12"/>
  <c r="Q106" i="12"/>
  <c r="U106" i="12"/>
  <c r="F107" i="12"/>
  <c r="G107" i="12" s="1"/>
  <c r="M107" i="12" s="1"/>
  <c r="I107" i="12"/>
  <c r="K107" i="12"/>
  <c r="O107" i="12"/>
  <c r="Q107" i="12"/>
  <c r="U107" i="12"/>
  <c r="F108" i="12"/>
  <c r="G108" i="12" s="1"/>
  <c r="M108" i="12" s="1"/>
  <c r="I108" i="12"/>
  <c r="K108" i="12"/>
  <c r="O108" i="12"/>
  <c r="Q108" i="12"/>
  <c r="U108" i="12"/>
  <c r="F110" i="12"/>
  <c r="G110" i="12" s="1"/>
  <c r="M110" i="12" s="1"/>
  <c r="I110" i="12"/>
  <c r="K110" i="12"/>
  <c r="O110" i="12"/>
  <c r="Q110" i="12"/>
  <c r="U110" i="12"/>
  <c r="F113" i="12"/>
  <c r="G113" i="12"/>
  <c r="M113" i="12" s="1"/>
  <c r="I113" i="12"/>
  <c r="K113" i="12"/>
  <c r="O113" i="12"/>
  <c r="Q113" i="12"/>
  <c r="U113" i="12"/>
  <c r="F117" i="12"/>
  <c r="G117" i="12" s="1"/>
  <c r="M117" i="12" s="1"/>
  <c r="I117" i="12"/>
  <c r="K117" i="12"/>
  <c r="O117" i="12"/>
  <c r="Q117" i="12"/>
  <c r="U117" i="12"/>
  <c r="F118" i="12"/>
  <c r="G118" i="12" s="1"/>
  <c r="M118" i="12" s="1"/>
  <c r="I118" i="12"/>
  <c r="K118" i="12"/>
  <c r="O118" i="12"/>
  <c r="Q118" i="12"/>
  <c r="U118" i="12"/>
  <c r="F119" i="12"/>
  <c r="G119" i="12" s="1"/>
  <c r="M119" i="12" s="1"/>
  <c r="I119" i="12"/>
  <c r="K119" i="12"/>
  <c r="O119" i="12"/>
  <c r="Q119" i="12"/>
  <c r="U119" i="12"/>
  <c r="F120" i="12"/>
  <c r="G120" i="12" s="1"/>
  <c r="M120" i="12" s="1"/>
  <c r="I120" i="12"/>
  <c r="K120" i="12"/>
  <c r="O120" i="12"/>
  <c r="Q120" i="12"/>
  <c r="U120" i="12"/>
  <c r="F124" i="12"/>
  <c r="G124" i="12" s="1"/>
  <c r="M124" i="12" s="1"/>
  <c r="I124" i="12"/>
  <c r="K124" i="12"/>
  <c r="O124" i="12"/>
  <c r="Q124" i="12"/>
  <c r="U124" i="12"/>
  <c r="F126" i="12"/>
  <c r="G126" i="12"/>
  <c r="M126" i="12" s="1"/>
  <c r="I126" i="12"/>
  <c r="K126" i="12"/>
  <c r="O126" i="12"/>
  <c r="Q126" i="12"/>
  <c r="U126" i="12"/>
  <c r="F128" i="12"/>
  <c r="G128" i="12" s="1"/>
  <c r="M128" i="12" s="1"/>
  <c r="I128" i="12"/>
  <c r="K128" i="12"/>
  <c r="O128" i="12"/>
  <c r="Q128" i="12"/>
  <c r="U128" i="12"/>
  <c r="F129" i="12"/>
  <c r="G129" i="12"/>
  <c r="M129" i="12" s="1"/>
  <c r="I129" i="12"/>
  <c r="K129" i="12"/>
  <c r="O129" i="12"/>
  <c r="Q129" i="12"/>
  <c r="U129" i="12"/>
  <c r="F130" i="12"/>
  <c r="G130" i="12" s="1"/>
  <c r="M130" i="12" s="1"/>
  <c r="I130" i="12"/>
  <c r="K130" i="12"/>
  <c r="O130" i="12"/>
  <c r="Q130" i="12"/>
  <c r="U130" i="12"/>
  <c r="F131" i="12"/>
  <c r="G131" i="12" s="1"/>
  <c r="M131" i="12" s="1"/>
  <c r="I131" i="12"/>
  <c r="K131" i="12"/>
  <c r="O131" i="12"/>
  <c r="Q131" i="12"/>
  <c r="U131" i="12"/>
  <c r="F133" i="12"/>
  <c r="G133" i="12" s="1"/>
  <c r="M133" i="12" s="1"/>
  <c r="I133" i="12"/>
  <c r="K133" i="12"/>
  <c r="O133" i="12"/>
  <c r="Q133" i="12"/>
  <c r="U133" i="12"/>
  <c r="F135" i="12"/>
  <c r="G135" i="12" s="1"/>
  <c r="I135" i="12"/>
  <c r="K135" i="12"/>
  <c r="O135" i="12"/>
  <c r="Q135" i="12"/>
  <c r="U135" i="12"/>
  <c r="F140" i="12"/>
  <c r="G140" i="12" s="1"/>
  <c r="M140" i="12" s="1"/>
  <c r="I140" i="12"/>
  <c r="K140" i="12"/>
  <c r="O140" i="12"/>
  <c r="Q140" i="12"/>
  <c r="U140" i="12"/>
  <c r="F141" i="12"/>
  <c r="G141" i="12" s="1"/>
  <c r="M141" i="12" s="1"/>
  <c r="I141" i="12"/>
  <c r="K141" i="12"/>
  <c r="O141" i="12"/>
  <c r="Q141" i="12"/>
  <c r="U141" i="12"/>
  <c r="F142" i="12"/>
  <c r="G142" i="12" s="1"/>
  <c r="M142" i="12" s="1"/>
  <c r="I142" i="12"/>
  <c r="K142" i="12"/>
  <c r="O142" i="12"/>
  <c r="Q142" i="12"/>
  <c r="U142" i="12"/>
  <c r="F144" i="12"/>
  <c r="G144" i="12" s="1"/>
  <c r="M144" i="12" s="1"/>
  <c r="I144" i="12"/>
  <c r="K144" i="12"/>
  <c r="O144" i="12"/>
  <c r="Q144" i="12"/>
  <c r="U144" i="12"/>
  <c r="F145" i="12"/>
  <c r="G145" i="12" s="1"/>
  <c r="M145" i="12" s="1"/>
  <c r="I145" i="12"/>
  <c r="K145" i="12"/>
  <c r="O145" i="12"/>
  <c r="Q145" i="12"/>
  <c r="U145" i="12"/>
  <c r="F149" i="12"/>
  <c r="G149" i="12" s="1"/>
  <c r="M149" i="12" s="1"/>
  <c r="I149" i="12"/>
  <c r="K149" i="12"/>
  <c r="O149" i="12"/>
  <c r="Q149" i="12"/>
  <c r="U149" i="12"/>
  <c r="F150" i="12"/>
  <c r="G150" i="12" s="1"/>
  <c r="M150" i="12" s="1"/>
  <c r="I150" i="12"/>
  <c r="K150" i="12"/>
  <c r="O150" i="12"/>
  <c r="Q150" i="12"/>
  <c r="U150" i="12"/>
  <c r="F151" i="12"/>
  <c r="G151" i="12" s="1"/>
  <c r="M151" i="12" s="1"/>
  <c r="I151" i="12"/>
  <c r="K151" i="12"/>
  <c r="O151" i="12"/>
  <c r="Q151" i="12"/>
  <c r="U151" i="12"/>
  <c r="F154" i="12"/>
  <c r="G154" i="12" s="1"/>
  <c r="M154" i="12" s="1"/>
  <c r="I154" i="12"/>
  <c r="K154" i="12"/>
  <c r="O154" i="12"/>
  <c r="Q154" i="12"/>
  <c r="U154" i="12"/>
  <c r="F155" i="12"/>
  <c r="G155" i="12" s="1"/>
  <c r="M155" i="12" s="1"/>
  <c r="I155" i="12"/>
  <c r="K155" i="12"/>
  <c r="O155" i="12"/>
  <c r="Q155" i="12"/>
  <c r="U155" i="12"/>
  <c r="F156" i="12"/>
  <c r="G156" i="12" s="1"/>
  <c r="M156" i="12" s="1"/>
  <c r="I156" i="12"/>
  <c r="K156" i="12"/>
  <c r="O156" i="12"/>
  <c r="Q156" i="12"/>
  <c r="U156" i="12"/>
  <c r="F157" i="12"/>
  <c r="G157" i="12" s="1"/>
  <c r="M157" i="12" s="1"/>
  <c r="I157" i="12"/>
  <c r="K157" i="12"/>
  <c r="O157" i="12"/>
  <c r="Q157" i="12"/>
  <c r="U157" i="12"/>
  <c r="F160" i="12"/>
  <c r="G160" i="12" s="1"/>
  <c r="M160" i="12" s="1"/>
  <c r="I160" i="12"/>
  <c r="K160" i="12"/>
  <c r="O160" i="12"/>
  <c r="Q160" i="12"/>
  <c r="U160" i="12"/>
  <c r="F161" i="12"/>
  <c r="G161" i="12" s="1"/>
  <c r="M161" i="12" s="1"/>
  <c r="I161" i="12"/>
  <c r="K161" i="12"/>
  <c r="O161" i="12"/>
  <c r="Q161" i="12"/>
  <c r="U161" i="12"/>
  <c r="F162" i="12"/>
  <c r="G162" i="12" s="1"/>
  <c r="M162" i="12" s="1"/>
  <c r="I162" i="12"/>
  <c r="K162" i="12"/>
  <c r="O162" i="12"/>
  <c r="Q162" i="12"/>
  <c r="U162" i="12"/>
  <c r="F163" i="12"/>
  <c r="G163" i="12" s="1"/>
  <c r="M163" i="12" s="1"/>
  <c r="I163" i="12"/>
  <c r="K163" i="12"/>
  <c r="O163" i="12"/>
  <c r="Q163" i="12"/>
  <c r="U163" i="12"/>
  <c r="F164" i="12"/>
  <c r="G164" i="12" s="1"/>
  <c r="M164" i="12" s="1"/>
  <c r="I164" i="12"/>
  <c r="K164" i="12"/>
  <c r="O164" i="12"/>
  <c r="Q164" i="12"/>
  <c r="U164" i="12"/>
  <c r="F165" i="12"/>
  <c r="G165" i="12" s="1"/>
  <c r="M165" i="12" s="1"/>
  <c r="I165" i="12"/>
  <c r="K165" i="12"/>
  <c r="O165" i="12"/>
  <c r="Q165" i="12"/>
  <c r="U165" i="12"/>
  <c r="F166" i="12"/>
  <c r="G166" i="12" s="1"/>
  <c r="M166" i="12" s="1"/>
  <c r="I166" i="12"/>
  <c r="K166" i="12"/>
  <c r="O166" i="12"/>
  <c r="Q166" i="12"/>
  <c r="U166" i="12"/>
  <c r="F167" i="12"/>
  <c r="G167" i="12" s="1"/>
  <c r="M167" i="12" s="1"/>
  <c r="I167" i="12"/>
  <c r="K167" i="12"/>
  <c r="O167" i="12"/>
  <c r="Q167" i="12"/>
  <c r="U167" i="12"/>
  <c r="F168" i="12"/>
  <c r="G168" i="12" s="1"/>
  <c r="M168" i="12" s="1"/>
  <c r="I168" i="12"/>
  <c r="K168" i="12"/>
  <c r="O168" i="12"/>
  <c r="Q168" i="12"/>
  <c r="U168" i="12"/>
  <c r="F169" i="12"/>
  <c r="G169" i="12" s="1"/>
  <c r="M169" i="12" s="1"/>
  <c r="I169" i="12"/>
  <c r="K169" i="12"/>
  <c r="O169" i="12"/>
  <c r="Q169" i="12"/>
  <c r="U169" i="12"/>
  <c r="F170" i="12"/>
  <c r="G170" i="12" s="1"/>
  <c r="M170" i="12" s="1"/>
  <c r="I170" i="12"/>
  <c r="K170" i="12"/>
  <c r="O170" i="12"/>
  <c r="Q170" i="12"/>
  <c r="U170" i="12"/>
  <c r="F171" i="12"/>
  <c r="G171" i="12" s="1"/>
  <c r="M171" i="12" s="1"/>
  <c r="I171" i="12"/>
  <c r="K171" i="12"/>
  <c r="O171" i="12"/>
  <c r="Q171" i="12"/>
  <c r="U171" i="12"/>
  <c r="F172" i="12"/>
  <c r="G172" i="12" s="1"/>
  <c r="M172" i="12" s="1"/>
  <c r="I172" i="12"/>
  <c r="K172" i="12"/>
  <c r="O172" i="12"/>
  <c r="Q172" i="12"/>
  <c r="U172" i="12"/>
  <c r="F173" i="12"/>
  <c r="G173" i="12" s="1"/>
  <c r="M173" i="12" s="1"/>
  <c r="I173" i="12"/>
  <c r="K173" i="12"/>
  <c r="O173" i="12"/>
  <c r="Q173" i="12"/>
  <c r="U173" i="12"/>
  <c r="F174" i="12"/>
  <c r="G174" i="12" s="1"/>
  <c r="M174" i="12" s="1"/>
  <c r="I174" i="12"/>
  <c r="K174" i="12"/>
  <c r="O174" i="12"/>
  <c r="Q174" i="12"/>
  <c r="U174" i="12"/>
  <c r="F175" i="12"/>
  <c r="G175" i="12" s="1"/>
  <c r="M175" i="12" s="1"/>
  <c r="I175" i="12"/>
  <c r="K175" i="12"/>
  <c r="O175" i="12"/>
  <c r="Q175" i="12"/>
  <c r="U175" i="12"/>
  <c r="F178" i="12"/>
  <c r="G178" i="12" s="1"/>
  <c r="M178" i="12" s="1"/>
  <c r="I178" i="12"/>
  <c r="K178" i="12"/>
  <c r="O178" i="12"/>
  <c r="Q178" i="12"/>
  <c r="U178" i="12"/>
  <c r="F179" i="12"/>
  <c r="G179" i="12" s="1"/>
  <c r="M179" i="12" s="1"/>
  <c r="I179" i="12"/>
  <c r="K179" i="12"/>
  <c r="O179" i="12"/>
  <c r="Q179" i="12"/>
  <c r="U179" i="12"/>
  <c r="F180" i="12"/>
  <c r="G180" i="12" s="1"/>
  <c r="M180" i="12" s="1"/>
  <c r="I180" i="12"/>
  <c r="K180" i="12"/>
  <c r="O180" i="12"/>
  <c r="Q180" i="12"/>
  <c r="U180" i="12"/>
  <c r="F181" i="12"/>
  <c r="G181" i="12" s="1"/>
  <c r="M181" i="12" s="1"/>
  <c r="I181" i="12"/>
  <c r="K181" i="12"/>
  <c r="O181" i="12"/>
  <c r="Q181" i="12"/>
  <c r="U181" i="12"/>
  <c r="F182" i="12"/>
  <c r="G182" i="12" s="1"/>
  <c r="M182" i="12" s="1"/>
  <c r="I182" i="12"/>
  <c r="K182" i="12"/>
  <c r="O182" i="12"/>
  <c r="Q182" i="12"/>
  <c r="U182" i="12"/>
  <c r="F183" i="12"/>
  <c r="G183" i="12" s="1"/>
  <c r="M183" i="12" s="1"/>
  <c r="I183" i="12"/>
  <c r="K183" i="12"/>
  <c r="O183" i="12"/>
  <c r="Q183" i="12"/>
  <c r="U183" i="12"/>
  <c r="F185" i="12"/>
  <c r="G185" i="12" s="1"/>
  <c r="M185" i="12" s="1"/>
  <c r="I185" i="12"/>
  <c r="K185" i="12"/>
  <c r="O185" i="12"/>
  <c r="Q185" i="12"/>
  <c r="U185" i="12"/>
  <c r="F189" i="12"/>
  <c r="G189" i="12" s="1"/>
  <c r="M189" i="12" s="1"/>
  <c r="I189" i="12"/>
  <c r="K189" i="12"/>
  <c r="O189" i="12"/>
  <c r="Q189" i="12"/>
  <c r="U189" i="12"/>
  <c r="F190" i="12"/>
  <c r="G190" i="12" s="1"/>
  <c r="M190" i="12" s="1"/>
  <c r="I190" i="12"/>
  <c r="K190" i="12"/>
  <c r="O190" i="12"/>
  <c r="Q190" i="12"/>
  <c r="U190" i="12"/>
  <c r="F191" i="12"/>
  <c r="G191" i="12" s="1"/>
  <c r="M191" i="12" s="1"/>
  <c r="I191" i="12"/>
  <c r="K191" i="12"/>
  <c r="O191" i="12"/>
  <c r="Q191" i="12"/>
  <c r="U191" i="12"/>
  <c r="F194" i="12"/>
  <c r="G194" i="12" s="1"/>
  <c r="M194" i="12" s="1"/>
  <c r="I194" i="12"/>
  <c r="K194" i="12"/>
  <c r="O194" i="12"/>
  <c r="Q194" i="12"/>
  <c r="U194" i="12"/>
  <c r="F196" i="12"/>
  <c r="G196" i="12"/>
  <c r="M196" i="12" s="1"/>
  <c r="I196" i="12"/>
  <c r="K196" i="12"/>
  <c r="O196" i="12"/>
  <c r="O195" i="12" s="1"/>
  <c r="Q196" i="12"/>
  <c r="U196" i="12"/>
  <c r="F197" i="12"/>
  <c r="G197" i="12" s="1"/>
  <c r="I197" i="12"/>
  <c r="K197" i="12"/>
  <c r="O197" i="12"/>
  <c r="Q197" i="12"/>
  <c r="U197" i="12"/>
  <c r="F198" i="12"/>
  <c r="G198" i="12" s="1"/>
  <c r="M198" i="12" s="1"/>
  <c r="I198" i="12"/>
  <c r="K198" i="12"/>
  <c r="K195" i="12" s="1"/>
  <c r="O198" i="12"/>
  <c r="Q198" i="12"/>
  <c r="U198" i="12"/>
  <c r="F200" i="12"/>
  <c r="G200" i="12" s="1"/>
  <c r="I200" i="12"/>
  <c r="I199" i="12" s="1"/>
  <c r="K200" i="12"/>
  <c r="O200" i="12"/>
  <c r="Q200" i="12"/>
  <c r="U200" i="12"/>
  <c r="F202" i="12"/>
  <c r="G202" i="12" s="1"/>
  <c r="M202" i="12" s="1"/>
  <c r="I202" i="12"/>
  <c r="K202" i="12"/>
  <c r="O202" i="12"/>
  <c r="Q202" i="12"/>
  <c r="U202" i="12"/>
  <c r="F204" i="12"/>
  <c r="G204" i="12" s="1"/>
  <c r="I204" i="12"/>
  <c r="K204" i="12"/>
  <c r="O204" i="12"/>
  <c r="Q204" i="12"/>
  <c r="Q203" i="12" s="1"/>
  <c r="U204" i="12"/>
  <c r="F206" i="12"/>
  <c r="G206" i="12" s="1"/>
  <c r="M206" i="12" s="1"/>
  <c r="I206" i="12"/>
  <c r="K206" i="12"/>
  <c r="O206" i="12"/>
  <c r="O203" i="12" s="1"/>
  <c r="Q206" i="12"/>
  <c r="U206" i="12"/>
  <c r="F207" i="12"/>
  <c r="G207" i="12"/>
  <c r="M207" i="12" s="1"/>
  <c r="I207" i="12"/>
  <c r="K207" i="12"/>
  <c r="O207" i="12"/>
  <c r="Q207" i="12"/>
  <c r="U207" i="12"/>
  <c r="F208" i="12"/>
  <c r="G208" i="12" s="1"/>
  <c r="M208" i="12" s="1"/>
  <c r="I208" i="12"/>
  <c r="K208" i="12"/>
  <c r="O208" i="12"/>
  <c r="Q208" i="12"/>
  <c r="U208" i="12"/>
  <c r="F209" i="12"/>
  <c r="G209" i="12" s="1"/>
  <c r="M209" i="12" s="1"/>
  <c r="I209" i="12"/>
  <c r="K209" i="12"/>
  <c r="O209" i="12"/>
  <c r="Q209" i="12"/>
  <c r="U209" i="12"/>
  <c r="I210" i="12"/>
  <c r="F211" i="12"/>
  <c r="G211" i="12" s="1"/>
  <c r="I211" i="12"/>
  <c r="K211" i="12"/>
  <c r="O211" i="12"/>
  <c r="Q211" i="12"/>
  <c r="U211" i="12"/>
  <c r="F212" i="12"/>
  <c r="G212" i="12" s="1"/>
  <c r="M212" i="12" s="1"/>
  <c r="I212" i="12"/>
  <c r="K212" i="12"/>
  <c r="O212" i="12"/>
  <c r="Q212" i="12"/>
  <c r="U212" i="12"/>
  <c r="F213" i="12"/>
  <c r="G213" i="12" s="1"/>
  <c r="M213" i="12" s="1"/>
  <c r="I213" i="12"/>
  <c r="K213" i="12"/>
  <c r="O213" i="12"/>
  <c r="Q213" i="12"/>
  <c r="U213" i="12"/>
  <c r="F214" i="12"/>
  <c r="G214" i="12" s="1"/>
  <c r="M214" i="12" s="1"/>
  <c r="I214" i="12"/>
  <c r="K214" i="12"/>
  <c r="O214" i="12"/>
  <c r="Q214" i="12"/>
  <c r="U214" i="12"/>
  <c r="F215" i="12"/>
  <c r="G215" i="12" s="1"/>
  <c r="M215" i="12" s="1"/>
  <c r="I215" i="12"/>
  <c r="K215" i="12"/>
  <c r="O215" i="12"/>
  <c r="Q215" i="12"/>
  <c r="U215" i="12"/>
  <c r="F216" i="12"/>
  <c r="G216" i="12" s="1"/>
  <c r="M216" i="12" s="1"/>
  <c r="I216" i="12"/>
  <c r="K216" i="12"/>
  <c r="K210" i="12" s="1"/>
  <c r="O216" i="12"/>
  <c r="Q216" i="12"/>
  <c r="U216" i="12"/>
  <c r="F217" i="12"/>
  <c r="G217" i="12" s="1"/>
  <c r="M217" i="12" s="1"/>
  <c r="I217" i="12"/>
  <c r="K217" i="12"/>
  <c r="O217" i="12"/>
  <c r="Q217" i="12"/>
  <c r="U217" i="12"/>
  <c r="F218" i="12"/>
  <c r="G218" i="12" s="1"/>
  <c r="M218" i="12" s="1"/>
  <c r="I218" i="12"/>
  <c r="K218" i="12"/>
  <c r="O218" i="12"/>
  <c r="Q218" i="12"/>
  <c r="U218" i="12"/>
  <c r="F219" i="12"/>
  <c r="G219" i="12" s="1"/>
  <c r="M219" i="12" s="1"/>
  <c r="I219" i="12"/>
  <c r="K219" i="12"/>
  <c r="O219" i="12"/>
  <c r="Q219" i="12"/>
  <c r="U219" i="12"/>
  <c r="F220" i="12"/>
  <c r="G220" i="12" s="1"/>
  <c r="M220" i="12" s="1"/>
  <c r="I220" i="12"/>
  <c r="K220" i="12"/>
  <c r="O220" i="12"/>
  <c r="Q220" i="12"/>
  <c r="U220" i="12"/>
  <c r="F221" i="12"/>
  <c r="G221" i="12" s="1"/>
  <c r="M221" i="12" s="1"/>
  <c r="I221" i="12"/>
  <c r="K221" i="12"/>
  <c r="O221" i="12"/>
  <c r="Q221" i="12"/>
  <c r="U221" i="12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M21" i="12" l="1"/>
  <c r="G210" i="12"/>
  <c r="I61" i="1" s="1"/>
  <c r="I19" i="1" s="1"/>
  <c r="M211" i="12"/>
  <c r="M210" i="12" s="1"/>
  <c r="G58" i="12"/>
  <c r="I53" i="1" s="1"/>
  <c r="M59" i="12"/>
  <c r="M58" i="12" s="1"/>
  <c r="M200" i="12"/>
  <c r="M199" i="12" s="1"/>
  <c r="G199" i="12"/>
  <c r="I59" i="1" s="1"/>
  <c r="F40" i="1"/>
  <c r="G23" i="1" s="1"/>
  <c r="G24" i="1" s="1"/>
  <c r="Q134" i="12"/>
  <c r="O80" i="12"/>
  <c r="U30" i="12"/>
  <c r="Q26" i="12"/>
  <c r="O21" i="12"/>
  <c r="U10" i="12"/>
  <c r="O210" i="12"/>
  <c r="K203" i="12"/>
  <c r="Q199" i="12"/>
  <c r="I195" i="12"/>
  <c r="O134" i="12"/>
  <c r="U109" i="12"/>
  <c r="K80" i="12"/>
  <c r="Q30" i="12"/>
  <c r="O26" i="12"/>
  <c r="K21" i="12"/>
  <c r="Q10" i="12"/>
  <c r="I47" i="1"/>
  <c r="O199" i="12"/>
  <c r="K134" i="12"/>
  <c r="Q109" i="12"/>
  <c r="I80" i="12"/>
  <c r="U58" i="12"/>
  <c r="O30" i="12"/>
  <c r="M27" i="12"/>
  <c r="M26" i="12" s="1"/>
  <c r="I21" i="12"/>
  <c r="U15" i="12"/>
  <c r="O10" i="12"/>
  <c r="G30" i="12"/>
  <c r="I52" i="1" s="1"/>
  <c r="M10" i="12"/>
  <c r="U203" i="12"/>
  <c r="U199" i="12"/>
  <c r="U210" i="12"/>
  <c r="O109" i="12"/>
  <c r="Q58" i="12"/>
  <c r="K30" i="12"/>
  <c r="K26" i="12"/>
  <c r="Q15" i="12"/>
  <c r="K10" i="12"/>
  <c r="I109" i="12"/>
  <c r="Q210" i="12"/>
  <c r="K199" i="12"/>
  <c r="K109" i="12"/>
  <c r="O58" i="12"/>
  <c r="I30" i="12"/>
  <c r="I26" i="12"/>
  <c r="O15" i="12"/>
  <c r="I10" i="12"/>
  <c r="AD223" i="12"/>
  <c r="G39" i="1" s="1"/>
  <c r="G40" i="1" s="1"/>
  <c r="G25" i="1" s="1"/>
  <c r="G26" i="1" s="1"/>
  <c r="I203" i="12"/>
  <c r="Q195" i="12"/>
  <c r="U80" i="12"/>
  <c r="K58" i="12"/>
  <c r="U21" i="12"/>
  <c r="I15" i="12"/>
  <c r="Q80" i="12"/>
  <c r="I58" i="12"/>
  <c r="U26" i="12"/>
  <c r="G10" i="12"/>
  <c r="I48" i="1" s="1"/>
  <c r="G195" i="12"/>
  <c r="I58" i="1" s="1"/>
  <c r="M197" i="12"/>
  <c r="M195" i="12" s="1"/>
  <c r="M204" i="12"/>
  <c r="M203" i="12" s="1"/>
  <c r="G203" i="12"/>
  <c r="I60" i="1" s="1"/>
  <c r="I18" i="1" s="1"/>
  <c r="U134" i="12"/>
  <c r="M15" i="12"/>
  <c r="G77" i="12"/>
  <c r="I54" i="1" s="1"/>
  <c r="M78" i="12"/>
  <c r="M77" i="12" s="1"/>
  <c r="I134" i="12"/>
  <c r="G80" i="12"/>
  <c r="I55" i="1" s="1"/>
  <c r="M81" i="12"/>
  <c r="M80" i="12" s="1"/>
  <c r="U195" i="12"/>
  <c r="M135" i="12"/>
  <c r="M134" i="12" s="1"/>
  <c r="G134" i="12"/>
  <c r="I57" i="1" s="1"/>
  <c r="M109" i="12"/>
  <c r="G109" i="12"/>
  <c r="I56" i="1" s="1"/>
  <c r="M31" i="12"/>
  <c r="M30" i="12" s="1"/>
  <c r="G15" i="12"/>
  <c r="I49" i="1" s="1"/>
  <c r="G21" i="12"/>
  <c r="I50" i="1" s="1"/>
  <c r="M9" i="12"/>
  <c r="M8" i="12" s="1"/>
  <c r="I17" i="1" l="1"/>
  <c r="G28" i="1"/>
  <c r="G29" i="1"/>
  <c r="I16" i="1"/>
  <c r="I62" i="1"/>
  <c r="H39" i="1"/>
  <c r="H40" i="1" s="1"/>
  <c r="G223" i="12"/>
  <c r="I21" i="1" l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<sst xmlns="http://schemas.openxmlformats.org/spreadsheetml/2006/main" count="899" uniqueCount="458">
  <si>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</si>
  <si>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</si>
  <si>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</si>
  <si>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</si>
  <si>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</si>
  <si>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</si>
  <si>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</si>
  <si>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</si>
  <si>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</si>
  <si>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</si>
  <si>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</si>
  <si>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</si>
  <si>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</si>
  <si>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</si>
  <si>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</si>
  <si>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</si>
  <si>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</si>
  <si>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</si>
  <si>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</si>
  <si>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</si>
  <si>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</si>
  <si>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</si>
  <si>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</si>
  <si>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</si>
  <si>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</si>
  <si>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</si>
  <si>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</si>
  <si>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</si>
  <si>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</si>
  <si>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</si>
  <si>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</si>
  <si>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</si>
  <si>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</si>
  <si>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</si>
  <si>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</si>
  <si>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</si>
  <si>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</si>
  <si>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</si>
  <si>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</si>
  <si>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</si>
  <si>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</si>
  <si>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</si>
  <si>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</si>
  <si>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Konice</t>
  </si>
  <si>
    <t>Rozpočet:</t>
  </si>
  <si>
    <t>Misto</t>
  </si>
  <si>
    <t>UDRŽOVACÍ PRÁCE VÝMĚNA KRYTINY STŘECHY MĚSTSKÉHO ÚŘADU - MĚSTO KONICE</t>
  </si>
  <si>
    <t>MĚSTSKÝ ÚŘAD KONICE</t>
  </si>
  <si>
    <t>MASARYKOVO NÁM. 27</t>
  </si>
  <si>
    <t>KONICE</t>
  </si>
  <si>
    <t>798 52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</si>
  <si>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</si>
  <si>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</si>
  <si>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</si>
  <si>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</si>
  <si>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</si>
  <si>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</si>
  <si>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</si>
  <si>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</si>
  <si>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</si>
  <si>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</si>
  <si>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</si>
  <si>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</si>
  <si>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</si>
  <si>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</si>
  <si>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</si>
  <si>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</si>
  <si>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</si>
  <si>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</si>
  <si>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Přesun suti, odvoz, likvidace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</si>
  <si>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</si>
  <si>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</si>
  <si>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</si>
  <si>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</si>
  <si>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</si>
  <si>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</si>
  <si>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</si>
  <si>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</si>
  <si>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</si>
  <si>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</si>
  <si>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783</t>
  </si>
  <si>
    <t>Nátěry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</si>
  <si>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</si>
  <si>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</si>
  <si>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</si>
  <si>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</si>
  <si>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</si>
  <si>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</si>
  <si>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</si>
  <si>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</si>
  <si>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</si>
  <si>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</si>
  <si>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</si>
  <si>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</si>
  <si>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</si>
  <si>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</si>
  <si>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</si>
  <si>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</si>
  <si>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</si>
  <si>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</si>
  <si>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</si>
  <si>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</si>
  <si>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</si>
  <si>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</si>
  <si>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</si>
  <si>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</si>
  <si>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</si>
  <si>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</si>
  <si>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</si>
  <si>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</si>
  <si>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</si>
  <si>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</si>
  <si>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</si>
  <si>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133100010RA9</t>
  </si>
  <si>
    <t>Kotvení zemnících tyčí</t>
  </si>
  <si>
    <t>ks</t>
  </si>
  <si>
    <t>POL2_0</t>
  </si>
  <si>
    <t>622451143R00</t>
  </si>
  <si>
    <t>Omítka vnější stěn, MC, štuková, složitost 1 - 2</t>
  </si>
  <si>
    <t>m2</t>
  </si>
  <si>
    <t>POL1_0</t>
  </si>
  <si>
    <t>štít mezi střechou trapéz/taška:10</t>
  </si>
  <si>
    <t>VV</t>
  </si>
  <si>
    <t>622422622R00</t>
  </si>
  <si>
    <t>Oprava vněj. omítek II,do 65%, štuk na 100% plochy</t>
  </si>
  <si>
    <t>opravy při výměně střechy:8</t>
  </si>
  <si>
    <t>632479128R00</t>
  </si>
  <si>
    <t xml:space="preserve">Reprofi.potěr tl.do50mm </t>
  </si>
  <si>
    <t>atiky:20</t>
  </si>
  <si>
    <t>632401935R00</t>
  </si>
  <si>
    <t>Příplatek k potěrům za sklon 30-45° tloušťky 50 mm</t>
  </si>
  <si>
    <t>417351111R00</t>
  </si>
  <si>
    <t>Bednění nadbetonávek, obě strany - zřízení</t>
  </si>
  <si>
    <t>m</t>
  </si>
  <si>
    <t>417351116R00</t>
  </si>
  <si>
    <t>Bednění nadbetonávek - odstranění</t>
  </si>
  <si>
    <t>941940032RAB</t>
  </si>
  <si>
    <t>Lešení lehké fasádní, š. 1 m, výška do 30 m, montáž, demontáž, doprava, pronájem 2 měsíce</t>
  </si>
  <si>
    <t>krycí plachta</t>
  </si>
  <si>
    <t>POP</t>
  </si>
  <si>
    <t>podél okapových hran:924</t>
  </si>
  <si>
    <t>941940033RA9</t>
  </si>
  <si>
    <t>Stavební výtah, nosnost 800kg, výška do 20m, montáž, demontáž, doprava, pronájem 2 měsíce</t>
  </si>
  <si>
    <t>955788958R09</t>
  </si>
  <si>
    <t>Oprava dveří z půdy na pultovou střechu, oprava ostění</t>
  </si>
  <si>
    <t>955788969R09</t>
  </si>
  <si>
    <t>Demontáž odvětrávacího komínku, likvidace</t>
  </si>
  <si>
    <t>955788980R09</t>
  </si>
  <si>
    <t>Odvětrávací komínek, dodávka a montáž</t>
  </si>
  <si>
    <t>712400832R00</t>
  </si>
  <si>
    <t>Odstranění povlakové krytiny střech do 30°, 2 vrstvy</t>
  </si>
  <si>
    <t>krytina s trapézem:20</t>
  </si>
  <si>
    <t>762341811R00</t>
  </si>
  <si>
    <t>Demontáž bednění střech rovných z prken hrubých</t>
  </si>
  <si>
    <t>skladba S2:113</t>
  </si>
  <si>
    <t>762342811R00</t>
  </si>
  <si>
    <t>Demontáž laťování střech, rozteč latí do 22 cm</t>
  </si>
  <si>
    <t>skladba S1:499</t>
  </si>
  <si>
    <t>762343811R00</t>
  </si>
  <si>
    <t>Demontáž bednění okapů z prken hrubých do 32 mm</t>
  </si>
  <si>
    <t>764311822R00</t>
  </si>
  <si>
    <t>Demont. krytiny, tabule 2 x 1 m, nad 25 m2, do 30°</t>
  </si>
  <si>
    <t>765312810R00</t>
  </si>
  <si>
    <t>Demontáž krytiny dvoudrážkové, na sucho, do suti</t>
  </si>
  <si>
    <t>764322831R00</t>
  </si>
  <si>
    <t>Demontáž oplechování okapů, TK, rš 400 mm, do 45°</t>
  </si>
  <si>
    <t>764331851R00</t>
  </si>
  <si>
    <t>Demontáž lemování zdí, rš 400 a 500 mm, do 45°</t>
  </si>
  <si>
    <t>764339821R00</t>
  </si>
  <si>
    <t>Demontáž lemov. komínů v hřeb. vln. kryt, do 45°</t>
  </si>
  <si>
    <t>764352801R00</t>
  </si>
  <si>
    <t>Demontáž žlabů půlkruh. rovných, rš 250 mm, do 45°</t>
  </si>
  <si>
    <t>764351837R00</t>
  </si>
  <si>
    <t>Demontáž háků, sklon do 45°</t>
  </si>
  <si>
    <t>kus</t>
  </si>
  <si>
    <t>764359811R00</t>
  </si>
  <si>
    <t>Demontáž kotlíku kónického, sklon do 45°</t>
  </si>
  <si>
    <t>764361811R00</t>
  </si>
  <si>
    <t>Demontáž střešního okna ve vlnité krytině, do 45°</t>
  </si>
  <si>
    <t>764430840R00</t>
  </si>
  <si>
    <t>Demontáž oplechování zdí,rš od 330 do 500 mm</t>
  </si>
  <si>
    <t>764453844R00</t>
  </si>
  <si>
    <t>Demontáž kolen horních dvojitých,120 a 150 mm</t>
  </si>
  <si>
    <t>764454802R00</t>
  </si>
  <si>
    <t>Demontáž odpadních trub kruhových, D 120 mm</t>
  </si>
  <si>
    <t>765312870R00</t>
  </si>
  <si>
    <t>Demontáž krytiny dvoudrážk., tvrdá malta, do suti</t>
  </si>
  <si>
    <t>nadezdívky:20</t>
  </si>
  <si>
    <t>962032641R00</t>
  </si>
  <si>
    <t>Bourání zdiva komínového z cihel na MC</t>
  </si>
  <si>
    <t>m3</t>
  </si>
  <si>
    <t>pouze nadstřešní část:1,5</t>
  </si>
  <si>
    <t>978300020RA0</t>
  </si>
  <si>
    <t>Otlučení vnějších omítek stěn vápenocem.100 %</t>
  </si>
  <si>
    <t>979082111R00</t>
  </si>
  <si>
    <t>Vnitrostaveništní doprava suti do 10 m</t>
  </si>
  <si>
    <t>t</t>
  </si>
  <si>
    <t>33,8+3,7</t>
  </si>
  <si>
    <t>979082121R00</t>
  </si>
  <si>
    <t>Příplatek k vnitrost. dopravě suti za dalších 5 m</t>
  </si>
  <si>
    <t>2*37,5</t>
  </si>
  <si>
    <t>979011211R00</t>
  </si>
  <si>
    <t>Svislá doprava suti a vybour. hmot, stavebním výtahem</t>
  </si>
  <si>
    <t>979011311R00</t>
  </si>
  <si>
    <t>Svislá doprava suti a vybouraných hmot shozem</t>
  </si>
  <si>
    <t>979011321R00</t>
  </si>
  <si>
    <t>Montáž a demontáž shozu za 2.NP</t>
  </si>
  <si>
    <t>979011329R00</t>
  </si>
  <si>
    <t>Přípl. k mont.a dem. shozu za každé další podlaží</t>
  </si>
  <si>
    <t>podlaž</t>
  </si>
  <si>
    <t>979011331R00</t>
  </si>
  <si>
    <t>Pronájem shozu  (za metr)</t>
  </si>
  <si>
    <t>den</t>
  </si>
  <si>
    <t>17*30</t>
  </si>
  <si>
    <t>979011332R00</t>
  </si>
  <si>
    <t>Pronájem násypky  (za kus)</t>
  </si>
  <si>
    <t>979011336R00</t>
  </si>
  <si>
    <t>Pronájem rukávu proti prachu délky 20 m</t>
  </si>
  <si>
    <t>979081111R00</t>
  </si>
  <si>
    <t>Odvoz suti a vybour. hmot na skládku do 1 km</t>
  </si>
  <si>
    <t>979081121R00</t>
  </si>
  <si>
    <t>Příplatek k odvozu za každý další 1 km</t>
  </si>
  <si>
    <t>30*37,5</t>
  </si>
  <si>
    <t>979990105R00</t>
  </si>
  <si>
    <t>Poplatek za uložení suti - cihelné výrobky</t>
  </si>
  <si>
    <t>979990122R00</t>
  </si>
  <si>
    <t>Poplatek za uložení suti - PVC střešní krytina</t>
  </si>
  <si>
    <t>979990161R00</t>
  </si>
  <si>
    <t>Poplatek za uložení - dřevo</t>
  </si>
  <si>
    <t>999281111R00</t>
  </si>
  <si>
    <t>Přesun hmot pro opravy a údržbu do výšky 25 m</t>
  </si>
  <si>
    <t>0,5+0,94+7,12+18,52</t>
  </si>
  <si>
    <t>762088116R00</t>
  </si>
  <si>
    <t>Zakrývání provizorní plachtou 15x20m,vč.odstranění</t>
  </si>
  <si>
    <t>762341210R00</t>
  </si>
  <si>
    <t>Montáž bednění střech rovných, prkna hrubá na sraz</t>
  </si>
  <si>
    <t>60511133R</t>
  </si>
  <si>
    <t>Prkno stavební omítané SM/BO tl. 32 mm, 4 - 6 m</t>
  </si>
  <si>
    <t>POL3_0</t>
  </si>
  <si>
    <t>113*0,032*1,05</t>
  </si>
  <si>
    <t>762911121R00</t>
  </si>
  <si>
    <t>Impregnace řeziva tlakovakuová Bochemit QB</t>
  </si>
  <si>
    <t>762342202R00</t>
  </si>
  <si>
    <t>Montáž laťování střech, vzdálenost latí do 22 cm</t>
  </si>
  <si>
    <t>762342203R00</t>
  </si>
  <si>
    <t>Montáž laťování střech, vzdálenost latí 22 - 36 cm</t>
  </si>
  <si>
    <t>762342204R00</t>
  </si>
  <si>
    <t>Montáž kontralatí přibitím</t>
  </si>
  <si>
    <t>60510062R</t>
  </si>
  <si>
    <t>Lať impregnovaná SM jakost I-II 40 x 60 mm, 4 m</t>
  </si>
  <si>
    <t>skladba S1:</t>
  </si>
  <si>
    <t>kontralatě:625</t>
  </si>
  <si>
    <t>latě:1975</t>
  </si>
  <si>
    <t>skladba S2:</t>
  </si>
  <si>
    <t>kontralatě:170</t>
  </si>
  <si>
    <t>latě:595</t>
  </si>
  <si>
    <t>765901311R00</t>
  </si>
  <si>
    <t>Páska těsnicí pod kontralatě š. 5 cm, montáž a dodávka</t>
  </si>
  <si>
    <t>skladba S1:625</t>
  </si>
  <si>
    <t>skladba S2:170</t>
  </si>
  <si>
    <t>765901313R09</t>
  </si>
  <si>
    <t>Výměna dřevěná pro stření výlez, montáž a dodávka</t>
  </si>
  <si>
    <t>762331942R00</t>
  </si>
  <si>
    <t>Vyřezání části střešní vazby do 450 cm2,do dl.5 m</t>
  </si>
  <si>
    <t>762332934R00</t>
  </si>
  <si>
    <t>Doplnění střešní vazby z hranolů do 450 cm2 vč.dod</t>
  </si>
  <si>
    <t>762337113RT3</t>
  </si>
  <si>
    <t>Celodřevěný plátový spoj, střeš.vazba, do 450 cm2, čtyřkolíkový spoj + 1 čep (hmoždík)</t>
  </si>
  <si>
    <t>998762103R00</t>
  </si>
  <si>
    <t>Přesun hmot pro tesařské konstrukce, výšky do 24 m</t>
  </si>
  <si>
    <t>764715146R00</t>
  </si>
  <si>
    <t>Krytina z lak. Al plechů,trapéz 40/184 mm,na dřevo</t>
  </si>
  <si>
    <t>Klempířské prvky obsahují montáž, veškeré příslušenství, spojovací a montážní materiál, krácení materiálu apod.</t>
  </si>
  <si>
    <t>764908105R00</t>
  </si>
  <si>
    <t>Žlab podokapní půlkruhový ,velikost 150 mm, AL lakovaný, včetně háků a čel</t>
  </si>
  <si>
    <t>řez A:18+11</t>
  </si>
  <si>
    <t>řez B:4</t>
  </si>
  <si>
    <t>řez C+D:31</t>
  </si>
  <si>
    <t>764908102R00</t>
  </si>
  <si>
    <t>Kotlík žlabový kónický AL lakovaný ,vel.žlabu 150, mm</t>
  </si>
  <si>
    <t>764908109R00</t>
  </si>
  <si>
    <t>Odpadní trouby kruhové AL lakovaný, D 100 mm, včetně objímek</t>
  </si>
  <si>
    <t>764908109R09</t>
  </si>
  <si>
    <t>Úprava a napojení nových, svodů na stávající</t>
  </si>
  <si>
    <t>764816420R00</t>
  </si>
  <si>
    <t>Okapnice z lakovaného AL plechu, rš 200 mm</t>
  </si>
  <si>
    <t>764817133RT2</t>
  </si>
  <si>
    <t>Oplechování zdí (atik) z lak. AL plechu, rš 330 mm, nalepení Enkolitem</t>
  </si>
  <si>
    <t>9+9+9+17+13+9+11+11</t>
  </si>
  <si>
    <t>764813160R00</t>
  </si>
  <si>
    <t>Lemování zdí z lak. AL plechu,tvr.krytina,rš 660, mm</t>
  </si>
  <si>
    <t>9+9+9+2+10+6+11+11+9+9+17+13</t>
  </si>
  <si>
    <t>764817143RT2</t>
  </si>
  <si>
    <t>Oplechování zdí (atik) z lak. AL plechu, rš 430 mm, nalepení Enkolitem</t>
  </si>
  <si>
    <t>764813820R00</t>
  </si>
  <si>
    <t>Lemování z lak. AL plechu ,komínů na vln.krytině, v hřebeni</t>
  </si>
  <si>
    <t>764813821R09</t>
  </si>
  <si>
    <t>Lemování z lak. AL plechu ,střešních výlezů,  600x600, v ploše</t>
  </si>
  <si>
    <t>764897116R00</t>
  </si>
  <si>
    <t>Zábrana sněhová,vč.příslušenství d =2,0m</t>
  </si>
  <si>
    <t>sada</t>
  </si>
  <si>
    <t>střecha S2:7</t>
  </si>
  <si>
    <t>998764103R00</t>
  </si>
  <si>
    <t>Přesun hmot pro klempířské konstr., výšky do 24 m</t>
  </si>
  <si>
    <t>765319211R00</t>
  </si>
  <si>
    <t>Mont.krytiny drážk.střech jedn.na sucho do 12ks/m2</t>
  </si>
  <si>
    <t>Včetně montáže odvětracích tašek, půlených tašek, hromosvodových držáků apod.</t>
  </si>
  <si>
    <t>Včetně utěsnění prostupů.</t>
  </si>
  <si>
    <t>plocha řez A+B:315</t>
  </si>
  <si>
    <t>plocha řez C:184</t>
  </si>
  <si>
    <t>765319715R00</t>
  </si>
  <si>
    <t>Příplatek za sklon pro zalomení přes 35° do 45°</t>
  </si>
  <si>
    <t>765314117R00</t>
  </si>
  <si>
    <t>Přiřezání a uchycení tašek, pálených</t>
  </si>
  <si>
    <t>765319411R00</t>
  </si>
  <si>
    <t>Montáž hřebene z hřebenáčů s větracím pásem</t>
  </si>
  <si>
    <t>řez A:17,5</t>
  </si>
  <si>
    <t>765319942R00</t>
  </si>
  <si>
    <t>Plošné kotvení háčky</t>
  </si>
  <si>
    <t>765319711R00</t>
  </si>
  <si>
    <t>M. ukončení a zalomení střech taškami tvarovanými</t>
  </si>
  <si>
    <t>štítová hrana levá:29</t>
  </si>
  <si>
    <t>pravá hrana pravá:29</t>
  </si>
  <si>
    <t>pultová hrana:27</t>
  </si>
  <si>
    <t>765319813R00</t>
  </si>
  <si>
    <t>Montáž tašky prostupové s nástavcem</t>
  </si>
  <si>
    <t>765319820R00</t>
  </si>
  <si>
    <t>Montáž střešní lávky</t>
  </si>
  <si>
    <t>765901001R00</t>
  </si>
  <si>
    <t>Montáž podstřešní fólie</t>
  </si>
  <si>
    <t>446122001R00</t>
  </si>
  <si>
    <t>Montáž nadstřešních dílců - výlezů na střechu</t>
  </si>
  <si>
    <t>596620001R</t>
  </si>
  <si>
    <t>Taška základní 1/1 pálená engoba, oranžová</t>
  </si>
  <si>
    <t>596620021R</t>
  </si>
  <si>
    <t>Taška odvětrávací pálená engoba, oranžová</t>
  </si>
  <si>
    <t>596620031R</t>
  </si>
  <si>
    <t>Taška krajní pravá/levá pálená engoba, oranžová</t>
  </si>
  <si>
    <t>pravá:72</t>
  </si>
  <si>
    <t>levá:76</t>
  </si>
  <si>
    <t>596620011R</t>
  </si>
  <si>
    <t>Taška půlená 1/2 pálená engoba, oranžová</t>
  </si>
  <si>
    <t>596620051R</t>
  </si>
  <si>
    <t>Taška pultu základní 1/1 pálená engoba, oranžová</t>
  </si>
  <si>
    <t>596620071R</t>
  </si>
  <si>
    <t>Taška pultu rohová P/L pálená engoba, oranžová</t>
  </si>
  <si>
    <t>596620101R</t>
  </si>
  <si>
    <t>Hřebenáč kónický K pálený, 1 příchytka, oranžová</t>
  </si>
  <si>
    <t>596620161R</t>
  </si>
  <si>
    <t>Uzávěra hřebene K keramická engoba, oranžová</t>
  </si>
  <si>
    <t>596620111R</t>
  </si>
  <si>
    <t>Hřebenáč začáteční kónický K pálená engoba, 1 příchytka, oranžová</t>
  </si>
  <si>
    <t>596620121R</t>
  </si>
  <si>
    <t>Hřebenáč zakončovací kónický K pálená engoba, 1 vrut, oranžová</t>
  </si>
  <si>
    <t>553454242R</t>
  </si>
  <si>
    <t>Držák hřebenové latě s hřebem 40/210, pozink</t>
  </si>
  <si>
    <t>553454239R</t>
  </si>
  <si>
    <t>Hromosvodový držák pro hřebenáč V 120, nerez</t>
  </si>
  <si>
    <t>553454235R</t>
  </si>
  <si>
    <t>Hromosvodový držák pro vodič hromosvodu, nerez</t>
  </si>
  <si>
    <t>553454237R</t>
  </si>
  <si>
    <t>Nástavec pro příčné vedení hromosvodu, nerez</t>
  </si>
  <si>
    <t>596620201R</t>
  </si>
  <si>
    <t>Taška průchozí pro sanitární odvětrání pálená, engoba oranžová</t>
  </si>
  <si>
    <t>596620211R</t>
  </si>
  <si>
    <t>Taška průchozí pro anténu pálená engoba, oranžová</t>
  </si>
  <si>
    <t>59244027R</t>
  </si>
  <si>
    <t>Plošina stoupací kovová šíře 88 cm</t>
  </si>
  <si>
    <t>61141315R</t>
  </si>
  <si>
    <t>Okno střešní ALU 60, výstupní otvor 60 x 60 cm</t>
  </si>
  <si>
    <t>673522311R</t>
  </si>
  <si>
    <t>Fólie difuzní 140, 3 vrstvy, 1,5x50 m</t>
  </si>
  <si>
    <t>skladba S1:600</t>
  </si>
  <si>
    <t>skladba S2:150</t>
  </si>
  <si>
    <t>673522320R</t>
  </si>
  <si>
    <t>Těsnící 300 mm fólie hliníková l = 5000 mm</t>
  </si>
  <si>
    <t>592440342R</t>
  </si>
  <si>
    <t>Pás nárožní větrací basicroll  1role/5 bm</t>
  </si>
  <si>
    <t>59244023R</t>
  </si>
  <si>
    <t xml:space="preserve">Příchytka tašky pozinkovaná </t>
  </si>
  <si>
    <t>5924415591R</t>
  </si>
  <si>
    <t>Durovent uni DN 160 CČ</t>
  </si>
  <si>
    <t>765314151R00</t>
  </si>
  <si>
    <t>Pás úžlabí Al 1500/640 mm, s těsněním, montáž a dodávka</t>
  </si>
  <si>
    <t>765314192R00</t>
  </si>
  <si>
    <t>Pás ochranný větrací okapní 500/8 cm plast, montáž a dodávka</t>
  </si>
  <si>
    <t>hřeben:17,5</t>
  </si>
  <si>
    <t>765314193R00</t>
  </si>
  <si>
    <t>Pás ochranný větrací okapní 500/10cm plas, montáž a dodávka</t>
  </si>
  <si>
    <t>řez A:11+17,5</t>
  </si>
  <si>
    <t>řez C:17,5</t>
  </si>
  <si>
    <t>765314197R00</t>
  </si>
  <si>
    <t>Mřížka ochranná větrací 100 cm univerzáln, montáž a dodávka</t>
  </si>
  <si>
    <t>765314199R09</t>
  </si>
  <si>
    <t>Nadrokevní držák pro anténu, montáž a dodávka</t>
  </si>
  <si>
    <t>765314172R00</t>
  </si>
  <si>
    <t>Hák protisněhový, montáž a dodávka</t>
  </si>
  <si>
    <t>ME:996</t>
  </si>
  <si>
    <t>CČ:162</t>
  </si>
  <si>
    <t>998765103R00</t>
  </si>
  <si>
    <t>Přesun hmot pro krytiny tvrdé, výšky do 24 m</t>
  </si>
  <si>
    <t>766427112R00</t>
  </si>
  <si>
    <t>Podkladový rošt pro obložení podhledů</t>
  </si>
  <si>
    <t>766420010RAA</t>
  </si>
  <si>
    <t>Obklad podhledu palubkami pero-drážka, palubky SM/JD, 3 násobný lazurovací nátěr</t>
  </si>
  <si>
    <t>998766103R00</t>
  </si>
  <si>
    <t>Přesun hmot pro truhlářské konstr., výšky do 24 m</t>
  </si>
  <si>
    <t>783892270R00</t>
  </si>
  <si>
    <t>Nátěr omítek stěn vnějších, napuštění</t>
  </si>
  <si>
    <t>783892220R00</t>
  </si>
  <si>
    <t>Nátěr omítek stěn vnějších dvojnásobný</t>
  </si>
  <si>
    <t>210200020RA0</t>
  </si>
  <si>
    <t>Hromosvod</t>
  </si>
  <si>
    <t>zemění a bleskosvod dle popisu TZ a výkresu hromosvodu</t>
  </si>
  <si>
    <t>210200020RA9</t>
  </si>
  <si>
    <t>Revize</t>
  </si>
  <si>
    <t>210200029RA9</t>
  </si>
  <si>
    <t>Demontáž hromosvodu a likvidace</t>
  </si>
  <si>
    <t>210200032RA9</t>
  </si>
  <si>
    <t>Demontáž stožárů a likvidace</t>
  </si>
  <si>
    <t>210200033RA9</t>
  </si>
  <si>
    <t>Nový stožár, dodávka a montáž</t>
  </si>
  <si>
    <t>004111010R</t>
  </si>
  <si>
    <t xml:space="preserve">Průzkumné práce </t>
  </si>
  <si>
    <t>Soubor</t>
  </si>
  <si>
    <t>004111020R</t>
  </si>
  <si>
    <t xml:space="preserve">Vypracování projektové dokumentace, oprava krovu </t>
  </si>
  <si>
    <t>005111021R</t>
  </si>
  <si>
    <t>Vytyčení inženýrských sítí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</si>
  <si>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</si>
  <si>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</si>
  <si>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</si>
  <si>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</si>
  <si>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</si>
  <si>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</si>
  <si>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</si>
  <si>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</si>
  <si>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005211010R</t>
  </si>
  <si>
    <t>Předání a převzetí staveniště</t>
  </si>
  <si>
    <t>005211030R</t>
  </si>
  <si>
    <t xml:space="preserve">Dočasná dopravní opatření 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</si>
  <si>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</si>
  <si>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</si>
  <si>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</si>
  <si>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</si>
  <si>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/>
  </si>
  <si>
    <t>SUM</t>
  </si>
  <si>
    <t>Poznámky uchazeče k zadání</t>
  </si>
  <si>
    <t>POPUZIV</t>
  </si>
  <si>
    <t>END</t>
  </si>
  <si>
    <t>INFO</t>
  </si>
  <si>
    <t>Popis položek v rozpočtu nemusí vystihovat veškeré materiály, dodávky a práce nutné ke kompletní realizaci dané položky. Ocenění každé položky musí obsahovat všechny dodávky, práce, materiály nutné k realizaci dané položky dle projektovíé dokumentace a obecných zvyklostí a standardů. Při oceňování každé položky musí být přihlédnuto k popisu v projektové dokumentaci včetně detailů, poznámkách na výkresech, v technické zprávě atd. A tyto skutečnosti musí obsahovat jednotková cena položky.</t>
  </si>
  <si>
    <t>Položky, kde je obsažena práce i materiál musí obsahovat i případný prořez materiálu v jednotkové ceně.</t>
  </si>
  <si>
    <t>Položky, kde je materiál uveden samostatně ve specifikaci, obsahují předpokládaný prořez materiálu, zpracovatel cenové nabídky případně aktualizuje prořez materiálu dle daného projektu a charakteru stavby.</t>
  </si>
  <si>
    <t>V rozpočtu uvedené ostatní a vedlejší náklady jsou pouze orientační. Zpracovatel cenové nabídky musí v cenové nabídce uvést veškeré tyto náklady nutné k provedení celého funkčního díla.</t>
  </si>
  <si>
    <t>Položky, u kterých není uvedena hmotnost, musí obsahovat přesun hmot v jednotkové ceně.</t>
  </si>
  <si>
    <t>Zájemce odpovídá za objemy uvedené ve své nabídce a současně se zavazuje upozornit investora na skutečnosti mající dopad na navrhované řešení, eventuálně na zjištěné omyly formou doplnění pod rozpočet.</t>
  </si>
  <si>
    <t>Nabídková celková cena musí být koncipována jako celková cena za provedení stavby , tj. cena konečná, obsahující veškeré náklady na řádné provedení stavby dle předané projektové dokumentace. Včetně vedlejších rozpočtovacích a ostatních nákladů (např. zařízení staveniště, geodet, pojištění stavby, vytyčení inženýrských sítí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</si>
</sst>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3" xfId="0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6" borderId="20" xfId="0" applyFont="1" applyFill="1" applyBorder="1"/>
    <xf numFmtId="0" fontId="0" fillId="6" borderId="54" xfId="0" applyFill="1" applyBorder="1"/>
    <xf numFmtId="0" fontId="0" fillId="6" borderId="55" xfId="0" applyFill="1" applyBorder="1"/>
    <xf numFmtId="0" fontId="3" fillId="2" borderId="0" xfId="0" applyFont="1" applyFill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1-ROZPO&#268;TY/00-2022/21-HIRT%20St&#345;echa%20BD%20Dzbel/Strecha%20Dzbel%20100%20220814i%20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info"/>
      <sheetName val="Stavba"/>
      <sheetName val="VzorPolozky"/>
      <sheetName val="Rozpočet Pol"/>
    </sheetNames>
    <sheetDataSet>
      <sheetData sheetId="0"/>
      <sheetData sheetId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85" t="s">
        <v>39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5284-B72B-40D2-84BF-A5020EFB21F3}">
  <sheetPr>
    <tabColor rgb="FFFFC000"/>
  </sheetPr>
  <dimension ref="B1:M9"/>
  <sheetViews>
    <sheetView workbookViewId="0">
      <selection activeCell="B19" sqref="B19"/>
    </sheetView>
  </sheetViews>
  <sheetFormatPr defaultRowHeight="12.75" x14ac:dyDescent="0.2"/>
  <cols>
    <col min="1" max="1" width="4.42578125" customWidth="1"/>
    <col min="2" max="2" width="67" customWidth="1"/>
  </cols>
  <sheetData>
    <row r="1" spans="2:13" ht="13.5" thickBot="1" x14ac:dyDescent="0.25"/>
    <row r="2" spans="2:13" x14ac:dyDescent="0.2">
      <c r="B2" s="182" t="s">
        <v>450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4"/>
    </row>
    <row r="3" spans="2:13" ht="74.45" customHeight="1" x14ac:dyDescent="0.2">
      <c r="B3" s="189" t="s">
        <v>451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1"/>
    </row>
    <row r="4" spans="2:13" ht="24" customHeight="1" x14ac:dyDescent="0.2">
      <c r="B4" s="189" t="s">
        <v>452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1"/>
    </row>
    <row r="5" spans="2:13" ht="31.5" customHeight="1" x14ac:dyDescent="0.2">
      <c r="B5" s="189" t="s">
        <v>453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</row>
    <row r="6" spans="2:13" ht="32.450000000000003" customHeight="1" x14ac:dyDescent="0.2">
      <c r="B6" s="189" t="s">
        <v>454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1"/>
    </row>
    <row r="7" spans="2:13" ht="30" customHeight="1" x14ac:dyDescent="0.2">
      <c r="B7" s="189" t="s">
        <v>455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1"/>
    </row>
    <row r="8" spans="2:13" ht="36.75" customHeight="1" x14ac:dyDescent="0.2">
      <c r="B8" s="189" t="s">
        <v>456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1"/>
    </row>
    <row r="9" spans="2:13" ht="48.75" customHeight="1" thickBot="1" x14ac:dyDescent="0.25">
      <c r="B9" s="186" t="s">
        <v>457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8"/>
    </row>
  </sheetData>
  <mergeCells count="7">
    <mergeCell ref="B9:M9"/>
    <mergeCell ref="B3:M3"/>
    <mergeCell ref="B4:M4"/>
    <mergeCell ref="B5:M5"/>
    <mergeCell ref="B6:M6"/>
    <mergeCell ref="B7:M7"/>
    <mergeCell ref="B8:M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opLeftCell="B36" zoomScaleNormal="100" zoomScaleSheetLayoutView="75" workbookViewId="0">
      <selection activeCell="N47" sqref="N4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200" t="s">
        <v>42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3"/>
      <c r="B2" s="70" t="s">
        <v>40</v>
      </c>
      <c r="C2" s="71"/>
      <c r="D2" s="193" t="s">
        <v>46</v>
      </c>
      <c r="E2" s="194"/>
      <c r="F2" s="194"/>
      <c r="G2" s="194"/>
      <c r="H2" s="194"/>
      <c r="I2" s="194"/>
      <c r="J2" s="195"/>
      <c r="O2" s="1"/>
    </row>
    <row r="3" spans="1:15" ht="23.25" customHeight="1" x14ac:dyDescent="0.2">
      <c r="A3" s="3"/>
      <c r="B3" s="72" t="s">
        <v>45</v>
      </c>
      <c r="C3" s="73"/>
      <c r="D3" s="215" t="s">
        <v>43</v>
      </c>
      <c r="E3" s="216"/>
      <c r="F3" s="216"/>
      <c r="G3" s="216"/>
      <c r="H3" s="216"/>
      <c r="I3" s="216"/>
      <c r="J3" s="217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 t="s">
        <v>50</v>
      </c>
      <c r="D7" s="69" t="s">
        <v>49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11"/>
      <c r="E11" s="211"/>
      <c r="F11" s="211"/>
      <c r="G11" s="211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30"/>
      <c r="E12" s="230"/>
      <c r="F12" s="230"/>
      <c r="G12" s="230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31"/>
      <c r="E13" s="231"/>
      <c r="F13" s="231"/>
      <c r="G13" s="231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199"/>
      <c r="F15" s="199"/>
      <c r="G15" s="228"/>
      <c r="H15" s="228"/>
      <c r="I15" s="228" t="s">
        <v>28</v>
      </c>
      <c r="J15" s="229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196"/>
      <c r="F16" s="197"/>
      <c r="G16" s="196"/>
      <c r="H16" s="197"/>
      <c r="I16" s="196">
        <f>SUMIF(F47:F61,A16,I47:I61)+SUMIF(F47:F61,"PSU",I47:I61)</f>
        <v>0</v>
      </c>
      <c r="J16" s="198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196"/>
      <c r="F17" s="197"/>
      <c r="G17" s="196"/>
      <c r="H17" s="197"/>
      <c r="I17" s="196">
        <f>SUMIF(F47:F61,A17,I47:I61)</f>
        <v>0</v>
      </c>
      <c r="J17" s="198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196"/>
      <c r="F18" s="197"/>
      <c r="G18" s="196"/>
      <c r="H18" s="197"/>
      <c r="I18" s="196">
        <f>SUMIF(F47:F61,A18,I47:I61)</f>
        <v>0</v>
      </c>
      <c r="J18" s="198"/>
    </row>
    <row r="19" spans="1:10" ht="23.25" customHeight="1" x14ac:dyDescent="0.2">
      <c r="A19" s="128" t="s">
        <v>84</v>
      </c>
      <c r="B19" s="129" t="s">
        <v>26</v>
      </c>
      <c r="C19" s="47"/>
      <c r="D19" s="48"/>
      <c r="E19" s="196"/>
      <c r="F19" s="197"/>
      <c r="G19" s="196"/>
      <c r="H19" s="197"/>
      <c r="I19" s="196">
        <f>SUMIF(F47:F61,A19,I47:I61)</f>
        <v>0</v>
      </c>
      <c r="J19" s="198"/>
    </row>
    <row r="20" spans="1:10" ht="23.25" customHeight="1" x14ac:dyDescent="0.2">
      <c r="A20" s="128" t="s">
        <v>85</v>
      </c>
      <c r="B20" s="129" t="s">
        <v>27</v>
      </c>
      <c r="C20" s="47"/>
      <c r="D20" s="48"/>
      <c r="E20" s="196"/>
      <c r="F20" s="197"/>
      <c r="G20" s="196"/>
      <c r="H20" s="197"/>
      <c r="I20" s="196">
        <f>SUMIF(F47:F61,A20,I47:I61)</f>
        <v>0</v>
      </c>
      <c r="J20" s="198"/>
    </row>
    <row r="21" spans="1:10" ht="23.25" customHeight="1" x14ac:dyDescent="0.2">
      <c r="A21" s="3"/>
      <c r="B21" s="63" t="s">
        <v>28</v>
      </c>
      <c r="C21" s="64"/>
      <c r="D21" s="65"/>
      <c r="E21" s="209"/>
      <c r="F21" s="210"/>
      <c r="G21" s="209"/>
      <c r="H21" s="210"/>
      <c r="I21" s="209">
        <f>SUM(I16:J20)</f>
        <v>0</v>
      </c>
      <c r="J21" s="214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07">
        <f>ZakladDPHSniVypocet</f>
        <v>0</v>
      </c>
      <c r="H23" s="208"/>
      <c r="I23" s="208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12">
        <f>ZakladDPHSni*SazbaDPH1/100</f>
        <v>0</v>
      </c>
      <c r="H24" s="213"/>
      <c r="I24" s="213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07">
        <f>ZakladDPHZaklVypocet</f>
        <v>0</v>
      </c>
      <c r="H25" s="208"/>
      <c r="I25" s="208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03">
        <f>ZakladDPHZakl*SazbaDPH2/100</f>
        <v>0</v>
      </c>
      <c r="H26" s="204"/>
      <c r="I26" s="204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05">
        <f>0</f>
        <v>0</v>
      </c>
      <c r="H27" s="205"/>
      <c r="I27" s="205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27">
        <f>ZakladDPHSniVypocet+ZakladDPHZaklVypocet</f>
        <v>0</v>
      </c>
      <c r="H28" s="227"/>
      <c r="I28" s="227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06">
        <f>ZakladDPHSni+DPHSni+ZakladDPHZakl+DPHZakl+Zaokrouhleni</f>
        <v>0</v>
      </c>
      <c r="H29" s="206"/>
      <c r="I29" s="206"/>
      <c r="J29" s="107" t="s">
        <v>53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45333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92"/>
      <c r="E34" s="192"/>
      <c r="G34" s="192"/>
      <c r="H34" s="192"/>
      <c r="I34" s="192"/>
      <c r="J34" s="31"/>
    </row>
    <row r="35" spans="1:10" ht="12.75" customHeight="1" x14ac:dyDescent="0.2">
      <c r="A35" s="3"/>
      <c r="B35" s="3"/>
      <c r="D35" s="232" t="s">
        <v>2</v>
      </c>
      <c r="E35" s="232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51</v>
      </c>
      <c r="C39" s="218" t="s">
        <v>46</v>
      </c>
      <c r="D39" s="219"/>
      <c r="E39" s="219"/>
      <c r="F39" s="96">
        <f>'Rozpočet Položky'!AC223</f>
        <v>0</v>
      </c>
      <c r="G39" s="97">
        <f>'Rozpočet Položky'!AD223</f>
        <v>0</v>
      </c>
      <c r="H39" s="98">
        <f>(F39*SazbaDPH1/100)+(G39*SazbaDPH2/100)</f>
        <v>0</v>
      </c>
      <c r="I39" s="98">
        <f>F39+G39+H39</f>
        <v>0</v>
      </c>
      <c r="J39" s="92" t="str">
        <f>IF(_xlfn.SINGLE(CenaCelkemVypocet)=0,"",I39/_xlfn.SINGLE(CenaCelkemVypocet)*100)</f>
        <v/>
      </c>
    </row>
    <row r="40" spans="1:10" ht="25.5" hidden="1" customHeight="1" x14ac:dyDescent="0.2">
      <c r="A40" s="85"/>
      <c r="B40" s="220" t="s">
        <v>52</v>
      </c>
      <c r="C40" s="221"/>
      <c r="D40" s="221"/>
      <c r="E40" s="222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54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55</v>
      </c>
      <c r="G46" s="117"/>
      <c r="H46" s="117"/>
      <c r="I46" s="223" t="s">
        <v>28</v>
      </c>
      <c r="J46" s="223"/>
    </row>
    <row r="47" spans="1:10" ht="25.5" customHeight="1" x14ac:dyDescent="0.2">
      <c r="A47" s="110"/>
      <c r="B47" s="118" t="s">
        <v>56</v>
      </c>
      <c r="C47" s="225" t="s">
        <v>57</v>
      </c>
      <c r="D47" s="226"/>
      <c r="E47" s="226"/>
      <c r="F47" s="120" t="s">
        <v>23</v>
      </c>
      <c r="G47" s="121"/>
      <c r="H47" s="121"/>
      <c r="I47" s="224">
        <f>'Rozpočet Položky'!G8</f>
        <v>0</v>
      </c>
      <c r="J47" s="224"/>
    </row>
    <row r="48" spans="1:10" ht="25.5" customHeight="1" x14ac:dyDescent="0.2">
      <c r="A48" s="110"/>
      <c r="B48" s="112" t="s">
        <v>58</v>
      </c>
      <c r="C48" s="234" t="s">
        <v>59</v>
      </c>
      <c r="D48" s="235"/>
      <c r="E48" s="235"/>
      <c r="F48" s="122" t="s">
        <v>23</v>
      </c>
      <c r="G48" s="123"/>
      <c r="H48" s="123"/>
      <c r="I48" s="233">
        <f>'Rozpočet Položky'!G10</f>
        <v>0</v>
      </c>
      <c r="J48" s="233"/>
    </row>
    <row r="49" spans="1:10" ht="25.5" customHeight="1" x14ac:dyDescent="0.2">
      <c r="A49" s="110"/>
      <c r="B49" s="112" t="s">
        <v>60</v>
      </c>
      <c r="C49" s="234" t="s">
        <v>61</v>
      </c>
      <c r="D49" s="235"/>
      <c r="E49" s="235"/>
      <c r="F49" s="122" t="s">
        <v>23</v>
      </c>
      <c r="G49" s="123"/>
      <c r="H49" s="123"/>
      <c r="I49" s="233">
        <f>'Rozpočet Položky'!G15</f>
        <v>0</v>
      </c>
      <c r="J49" s="233"/>
    </row>
    <row r="50" spans="1:10" ht="25.5" customHeight="1" x14ac:dyDescent="0.2">
      <c r="A50" s="110"/>
      <c r="B50" s="112" t="s">
        <v>62</v>
      </c>
      <c r="C50" s="234" t="s">
        <v>63</v>
      </c>
      <c r="D50" s="235"/>
      <c r="E50" s="235"/>
      <c r="F50" s="122" t="s">
        <v>23</v>
      </c>
      <c r="G50" s="123"/>
      <c r="H50" s="123"/>
      <c r="I50" s="233">
        <f>'Rozpočet Položky'!G21</f>
        <v>0</v>
      </c>
      <c r="J50" s="233"/>
    </row>
    <row r="51" spans="1:10" ht="25.5" customHeight="1" x14ac:dyDescent="0.2">
      <c r="A51" s="110"/>
      <c r="B51" s="112" t="s">
        <v>64</v>
      </c>
      <c r="C51" s="234" t="s">
        <v>65</v>
      </c>
      <c r="D51" s="235"/>
      <c r="E51" s="235"/>
      <c r="F51" s="122" t="s">
        <v>23</v>
      </c>
      <c r="G51" s="123"/>
      <c r="H51" s="123"/>
      <c r="I51" s="233">
        <f>'Rozpočet Položky'!G26</f>
        <v>0</v>
      </c>
      <c r="J51" s="233"/>
    </row>
    <row r="52" spans="1:10" ht="25.5" customHeight="1" x14ac:dyDescent="0.2">
      <c r="A52" s="110"/>
      <c r="B52" s="112" t="s">
        <v>66</v>
      </c>
      <c r="C52" s="234" t="s">
        <v>67</v>
      </c>
      <c r="D52" s="235"/>
      <c r="E52" s="235"/>
      <c r="F52" s="122" t="s">
        <v>23</v>
      </c>
      <c r="G52" s="123"/>
      <c r="H52" s="123"/>
      <c r="I52" s="233">
        <f>'Rozpočet Položky'!G30</f>
        <v>0</v>
      </c>
      <c r="J52" s="233"/>
    </row>
    <row r="53" spans="1:10" ht="25.5" customHeight="1" x14ac:dyDescent="0.2">
      <c r="A53" s="110"/>
      <c r="B53" s="112" t="s">
        <v>68</v>
      </c>
      <c r="C53" s="234" t="s">
        <v>69</v>
      </c>
      <c r="D53" s="235"/>
      <c r="E53" s="235"/>
      <c r="F53" s="122" t="s">
        <v>23</v>
      </c>
      <c r="G53" s="123"/>
      <c r="H53" s="123"/>
      <c r="I53" s="233">
        <f>'Rozpočet Položky'!G58</f>
        <v>0</v>
      </c>
      <c r="J53" s="233"/>
    </row>
    <row r="54" spans="1:10" ht="25.5" customHeight="1" x14ac:dyDescent="0.2">
      <c r="A54" s="110"/>
      <c r="B54" s="112" t="s">
        <v>70</v>
      </c>
      <c r="C54" s="234" t="s">
        <v>71</v>
      </c>
      <c r="D54" s="235"/>
      <c r="E54" s="235"/>
      <c r="F54" s="122" t="s">
        <v>23</v>
      </c>
      <c r="G54" s="123"/>
      <c r="H54" s="123"/>
      <c r="I54" s="233">
        <f>'Rozpočet Položky'!G77</f>
        <v>0</v>
      </c>
      <c r="J54" s="233"/>
    </row>
    <row r="55" spans="1:10" ht="25.5" customHeight="1" x14ac:dyDescent="0.2">
      <c r="A55" s="110"/>
      <c r="B55" s="112" t="s">
        <v>72</v>
      </c>
      <c r="C55" s="234" t="s">
        <v>73</v>
      </c>
      <c r="D55" s="235"/>
      <c r="E55" s="235"/>
      <c r="F55" s="122" t="s">
        <v>24</v>
      </c>
      <c r="G55" s="123"/>
      <c r="H55" s="123"/>
      <c r="I55" s="233">
        <f>'Rozpočet Položky'!G80</f>
        <v>0</v>
      </c>
      <c r="J55" s="233"/>
    </row>
    <row r="56" spans="1:10" ht="25.5" customHeight="1" x14ac:dyDescent="0.2">
      <c r="A56" s="110"/>
      <c r="B56" s="112" t="s">
        <v>74</v>
      </c>
      <c r="C56" s="234" t="s">
        <v>75</v>
      </c>
      <c r="D56" s="235"/>
      <c r="E56" s="235"/>
      <c r="F56" s="122" t="s">
        <v>24</v>
      </c>
      <c r="G56" s="123"/>
      <c r="H56" s="123"/>
      <c r="I56" s="233">
        <f>'Rozpočet Položky'!G109</f>
        <v>0</v>
      </c>
      <c r="J56" s="233"/>
    </row>
    <row r="57" spans="1:10" ht="25.5" customHeight="1" x14ac:dyDescent="0.2">
      <c r="A57" s="110"/>
      <c r="B57" s="112" t="s">
        <v>76</v>
      </c>
      <c r="C57" s="234" t="s">
        <v>77</v>
      </c>
      <c r="D57" s="235"/>
      <c r="E57" s="235"/>
      <c r="F57" s="122" t="s">
        <v>24</v>
      </c>
      <c r="G57" s="123"/>
      <c r="H57" s="123"/>
      <c r="I57" s="233">
        <f>'Rozpočet Položky'!G134</f>
        <v>0</v>
      </c>
      <c r="J57" s="233"/>
    </row>
    <row r="58" spans="1:10" ht="25.5" customHeight="1" x14ac:dyDescent="0.2">
      <c r="A58" s="110"/>
      <c r="B58" s="112" t="s">
        <v>78</v>
      </c>
      <c r="C58" s="234" t="s">
        <v>79</v>
      </c>
      <c r="D58" s="235"/>
      <c r="E58" s="235"/>
      <c r="F58" s="122" t="s">
        <v>24</v>
      </c>
      <c r="G58" s="123"/>
      <c r="H58" s="123"/>
      <c r="I58" s="233">
        <f>'Rozpočet Položky'!G195</f>
        <v>0</v>
      </c>
      <c r="J58" s="233"/>
    </row>
    <row r="59" spans="1:10" ht="25.5" customHeight="1" x14ac:dyDescent="0.2">
      <c r="A59" s="110"/>
      <c r="B59" s="112" t="s">
        <v>80</v>
      </c>
      <c r="C59" s="234" t="s">
        <v>81</v>
      </c>
      <c r="D59" s="235"/>
      <c r="E59" s="235"/>
      <c r="F59" s="122" t="s">
        <v>24</v>
      </c>
      <c r="G59" s="123"/>
      <c r="H59" s="123"/>
      <c r="I59" s="233">
        <f>'Rozpočet Položky'!G199</f>
        <v>0</v>
      </c>
      <c r="J59" s="233"/>
    </row>
    <row r="60" spans="1:10" ht="25.5" customHeight="1" x14ac:dyDescent="0.2">
      <c r="A60" s="110"/>
      <c r="B60" s="112" t="s">
        <v>82</v>
      </c>
      <c r="C60" s="234" t="s">
        <v>83</v>
      </c>
      <c r="D60" s="235"/>
      <c r="E60" s="235"/>
      <c r="F60" s="122" t="s">
        <v>25</v>
      </c>
      <c r="G60" s="123"/>
      <c r="H60" s="123"/>
      <c r="I60" s="233">
        <f>'Rozpočet Položky'!G203</f>
        <v>0</v>
      </c>
      <c r="J60" s="233"/>
    </row>
    <row r="61" spans="1:10" ht="25.5" customHeight="1" x14ac:dyDescent="0.2">
      <c r="A61" s="110"/>
      <c r="B61" s="119" t="s">
        <v>84</v>
      </c>
      <c r="C61" s="237" t="s">
        <v>26</v>
      </c>
      <c r="D61" s="238"/>
      <c r="E61" s="238"/>
      <c r="F61" s="124" t="s">
        <v>84</v>
      </c>
      <c r="G61" s="125"/>
      <c r="H61" s="125"/>
      <c r="I61" s="236">
        <f>'Rozpočet Položky'!G210</f>
        <v>0</v>
      </c>
      <c r="J61" s="236"/>
    </row>
    <row r="62" spans="1:10" ht="25.5" customHeight="1" x14ac:dyDescent="0.2">
      <c r="A62" s="111"/>
      <c r="B62" s="115" t="s">
        <v>1</v>
      </c>
      <c r="C62" s="115"/>
      <c r="D62" s="116"/>
      <c r="E62" s="116"/>
      <c r="F62" s="126"/>
      <c r="G62" s="127"/>
      <c r="H62" s="127"/>
      <c r="I62" s="239">
        <f>SUM(I47:I61)</f>
        <v>0</v>
      </c>
      <c r="J62" s="239"/>
    </row>
    <row r="63" spans="1:10" x14ac:dyDescent="0.2">
      <c r="F63" s="84"/>
      <c r="G63" s="84"/>
      <c r="H63" s="84"/>
      <c r="I63" s="84"/>
      <c r="J63" s="84"/>
    </row>
    <row r="64" spans="1:10" x14ac:dyDescent="0.2">
      <c r="F64" s="84"/>
      <c r="G64" s="84"/>
      <c r="H64" s="84"/>
      <c r="I64" s="84"/>
      <c r="J64" s="84"/>
    </row>
    <row r="65" spans="6:10" x14ac:dyDescent="0.2">
      <c r="F65" s="84"/>
      <c r="G65" s="84"/>
      <c r="H65" s="84"/>
      <c r="I65" s="84"/>
      <c r="J65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I60:J60"/>
    <mergeCell ref="C60:E60"/>
    <mergeCell ref="I61:J61"/>
    <mergeCell ref="C61:E61"/>
    <mergeCell ref="I62:J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13:G13"/>
    <mergeCell ref="D34:E34"/>
    <mergeCell ref="D35:E35"/>
    <mergeCell ref="G19:H19"/>
    <mergeCell ref="G20:H20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28:I28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68" t="s">
        <v>41</v>
      </c>
      <c r="B2" s="67"/>
      <c r="C2" s="242"/>
      <c r="D2" s="242"/>
      <c r="E2" s="242"/>
      <c r="F2" s="242"/>
      <c r="G2" s="243"/>
    </row>
    <row r="3" spans="1:7" ht="24.95" hidden="1" customHeight="1" x14ac:dyDescent="0.2">
      <c r="A3" s="68" t="s">
        <v>7</v>
      </c>
      <c r="B3" s="67"/>
      <c r="C3" s="242"/>
      <c r="D3" s="242"/>
      <c r="E3" s="242"/>
      <c r="F3" s="242"/>
      <c r="G3" s="243"/>
    </row>
    <row r="4" spans="1:7" ht="24.95" hidden="1" customHeight="1" x14ac:dyDescent="0.2">
      <c r="A4" s="68" t="s">
        <v>8</v>
      </c>
      <c r="B4" s="67"/>
      <c r="C4" s="242"/>
      <c r="D4" s="242"/>
      <c r="E4" s="242"/>
      <c r="F4" s="242"/>
      <c r="G4" s="243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33"/>
  <sheetViews>
    <sheetView tabSelected="1" topLeftCell="A199" workbookViewId="0">
      <selection activeCell="Q234" sqref="Q234"/>
    </sheetView>
  </sheetViews>
  <sheetFormatPr defaultRowHeight="12.75" outlineLevelRow="1" x14ac:dyDescent="0.2"/>
  <cols>
    <col min="1" max="1" width="4.140625" customWidth="1"/>
    <col min="2" max="2" width="14.42578125" style="83" customWidth="1"/>
    <col min="3" max="3" width="38.140625" style="83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8" max="13" width="0" hidden="1" customWidth="1"/>
    <col min="18" max="21" width="0" hidden="1" customWidth="1"/>
    <col min="29" max="39" width="0" hidden="1" customWidth="1"/>
    <col min="53" max="53" width="73.28515625" customWidth="1"/>
  </cols>
  <sheetData>
    <row r="1" spans="1:60" ht="15.75" customHeight="1" x14ac:dyDescent="0.25">
      <c r="A1" s="249" t="s">
        <v>6</v>
      </c>
      <c r="B1" s="249"/>
      <c r="C1" s="249"/>
      <c r="D1" s="249"/>
      <c r="E1" s="249"/>
      <c r="F1" s="249"/>
      <c r="G1" s="249"/>
      <c r="AE1" t="s">
        <v>87</v>
      </c>
    </row>
    <row r="2" spans="1:60" ht="24.95" customHeight="1" x14ac:dyDescent="0.2">
      <c r="A2" s="132" t="s">
        <v>86</v>
      </c>
      <c r="B2" s="130"/>
      <c r="C2" s="250" t="s">
        <v>46</v>
      </c>
      <c r="D2" s="251"/>
      <c r="E2" s="251"/>
      <c r="F2" s="251"/>
      <c r="G2" s="252"/>
      <c r="AE2" t="s">
        <v>88</v>
      </c>
    </row>
    <row r="3" spans="1:60" ht="24.95" customHeight="1" x14ac:dyDescent="0.2">
      <c r="A3" s="133" t="s">
        <v>7</v>
      </c>
      <c r="B3" s="131"/>
      <c r="C3" s="253" t="s">
        <v>43</v>
      </c>
      <c r="D3" s="254"/>
      <c r="E3" s="254"/>
      <c r="F3" s="254"/>
      <c r="G3" s="255"/>
      <c r="AE3" t="s">
        <v>89</v>
      </c>
    </row>
    <row r="4" spans="1:60" ht="24.95" hidden="1" customHeight="1" x14ac:dyDescent="0.2">
      <c r="A4" s="133" t="s">
        <v>8</v>
      </c>
      <c r="B4" s="131"/>
      <c r="C4" s="253"/>
      <c r="D4" s="254"/>
      <c r="E4" s="254"/>
      <c r="F4" s="254"/>
      <c r="G4" s="255"/>
      <c r="AE4" t="s">
        <v>90</v>
      </c>
    </row>
    <row r="5" spans="1:60" hidden="1" x14ac:dyDescent="0.2">
      <c r="A5" s="134" t="s">
        <v>91</v>
      </c>
      <c r="B5" s="135"/>
      <c r="C5" s="135"/>
      <c r="D5" s="136"/>
      <c r="E5" s="136"/>
      <c r="F5" s="136"/>
      <c r="G5" s="137"/>
      <c r="AE5" t="s">
        <v>92</v>
      </c>
    </row>
    <row r="7" spans="1:60" ht="38.25" x14ac:dyDescent="0.2">
      <c r="A7" s="143" t="s">
        <v>93</v>
      </c>
      <c r="B7" s="144" t="s">
        <v>94</v>
      </c>
      <c r="C7" s="144" t="s">
        <v>95</v>
      </c>
      <c r="D7" s="143" t="s">
        <v>96</v>
      </c>
      <c r="E7" s="143" t="s">
        <v>97</v>
      </c>
      <c r="F7" s="138" t="s">
        <v>98</v>
      </c>
      <c r="G7" s="158" t="s">
        <v>28</v>
      </c>
      <c r="H7" s="159" t="s">
        <v>29</v>
      </c>
      <c r="I7" s="159" t="s">
        <v>99</v>
      </c>
      <c r="J7" s="159" t="s">
        <v>30</v>
      </c>
      <c r="K7" s="159" t="s">
        <v>100</v>
      </c>
      <c r="L7" s="159" t="s">
        <v>101</v>
      </c>
      <c r="M7" s="159" t="s">
        <v>102</v>
      </c>
      <c r="N7" s="159" t="s">
        <v>103</v>
      </c>
      <c r="O7" s="159" t="s">
        <v>104</v>
      </c>
      <c r="P7" s="159" t="s">
        <v>105</v>
      </c>
      <c r="Q7" s="159" t="s">
        <v>106</v>
      </c>
      <c r="R7" s="159" t="s">
        <v>107</v>
      </c>
      <c r="S7" s="159" t="s">
        <v>108</v>
      </c>
      <c r="T7" s="159" t="s">
        <v>109</v>
      </c>
      <c r="U7" s="146" t="s">
        <v>110</v>
      </c>
    </row>
    <row r="8" spans="1:60" x14ac:dyDescent="0.2">
      <c r="A8" s="160" t="s">
        <v>111</v>
      </c>
      <c r="B8" s="161" t="s">
        <v>56</v>
      </c>
      <c r="C8" s="162" t="s">
        <v>57</v>
      </c>
      <c r="D8" s="145"/>
      <c r="E8" s="163"/>
      <c r="F8" s="164"/>
      <c r="G8" s="164">
        <f>SUMIF(AE9:AE9,"&lt;&gt;NOR",G9:G9)</f>
        <v>0</v>
      </c>
      <c r="H8" s="164"/>
      <c r="I8" s="164">
        <f>SUM(I9:I9)</f>
        <v>0</v>
      </c>
      <c r="J8" s="164"/>
      <c r="K8" s="164">
        <f>SUM(K9:K9)</f>
        <v>0</v>
      </c>
      <c r="L8" s="164"/>
      <c r="M8" s="164">
        <f>SUM(M9:M9)</f>
        <v>0</v>
      </c>
      <c r="N8" s="145"/>
      <c r="O8" s="145">
        <f>SUM(O9:O9)</f>
        <v>0.5</v>
      </c>
      <c r="P8" s="145"/>
      <c r="Q8" s="145">
        <f>SUM(Q9:Q9)</f>
        <v>0</v>
      </c>
      <c r="R8" s="145"/>
      <c r="S8" s="145"/>
      <c r="T8" s="160"/>
      <c r="U8" s="145">
        <f>SUM(U9:U9)</f>
        <v>31.58</v>
      </c>
      <c r="AE8" t="s">
        <v>112</v>
      </c>
    </row>
    <row r="9" spans="1:60" outlineLevel="1" x14ac:dyDescent="0.2">
      <c r="A9" s="140">
        <v>1</v>
      </c>
      <c r="B9" s="140" t="s">
        <v>113</v>
      </c>
      <c r="C9" s="175" t="s">
        <v>114</v>
      </c>
      <c r="D9" s="147" t="s">
        <v>115</v>
      </c>
      <c r="E9" s="152">
        <v>10</v>
      </c>
      <c r="F9" s="155">
        <f>H9+J9</f>
        <v>0</v>
      </c>
      <c r="G9" s="156">
        <f>ROUND(E9*F9,2)</f>
        <v>0</v>
      </c>
      <c r="H9" s="156"/>
      <c r="I9" s="156">
        <f>ROUND(E9*H9,2)</f>
        <v>0</v>
      </c>
      <c r="J9" s="156"/>
      <c r="K9" s="156">
        <f>ROUND(E9*J9,2)</f>
        <v>0</v>
      </c>
      <c r="L9" s="156">
        <v>21</v>
      </c>
      <c r="M9" s="156">
        <f>G9*(1+L9/100)</f>
        <v>0</v>
      </c>
      <c r="N9" s="147">
        <v>0.05</v>
      </c>
      <c r="O9" s="147">
        <f>ROUND(E9*N9,5)</f>
        <v>0.5</v>
      </c>
      <c r="P9" s="147">
        <v>0</v>
      </c>
      <c r="Q9" s="147">
        <f>ROUND(E9*P9,5)</f>
        <v>0</v>
      </c>
      <c r="R9" s="147"/>
      <c r="S9" s="147"/>
      <c r="T9" s="148">
        <v>3.1577999999999999</v>
      </c>
      <c r="U9" s="147">
        <f>ROUND(E9*T9,2)</f>
        <v>31.58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116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x14ac:dyDescent="0.2">
      <c r="A10" s="141" t="s">
        <v>111</v>
      </c>
      <c r="B10" s="141" t="s">
        <v>58</v>
      </c>
      <c r="C10" s="176" t="s">
        <v>59</v>
      </c>
      <c r="D10" s="149"/>
      <c r="E10" s="153"/>
      <c r="F10" s="157"/>
      <c r="G10" s="157">
        <f>SUMIF(AE11:AE14,"&lt;&gt;NOR",G11:G14)</f>
        <v>0</v>
      </c>
      <c r="H10" s="157"/>
      <c r="I10" s="157">
        <f>SUM(I11:I14)</f>
        <v>0</v>
      </c>
      <c r="J10" s="157"/>
      <c r="K10" s="157">
        <f>SUM(K11:K14)</f>
        <v>0</v>
      </c>
      <c r="L10" s="157"/>
      <c r="M10" s="157">
        <f>SUM(M11:M14)</f>
        <v>0</v>
      </c>
      <c r="N10" s="149"/>
      <c r="O10" s="149">
        <f>SUM(O11:O14)</f>
        <v>0.93676000000000004</v>
      </c>
      <c r="P10" s="149"/>
      <c r="Q10" s="149">
        <f>SUM(Q11:Q14)</f>
        <v>0</v>
      </c>
      <c r="R10" s="149"/>
      <c r="S10" s="149"/>
      <c r="T10" s="150"/>
      <c r="U10" s="149">
        <f>SUM(U11:U14)</f>
        <v>17.490000000000002</v>
      </c>
      <c r="AE10" t="s">
        <v>112</v>
      </c>
    </row>
    <row r="11" spans="1:60" outlineLevel="1" x14ac:dyDescent="0.2">
      <c r="A11" s="140">
        <v>2</v>
      </c>
      <c r="B11" s="140" t="s">
        <v>117</v>
      </c>
      <c r="C11" s="175" t="s">
        <v>118</v>
      </c>
      <c r="D11" s="147" t="s">
        <v>119</v>
      </c>
      <c r="E11" s="152">
        <v>10</v>
      </c>
      <c r="F11" s="155">
        <f>H11+J11</f>
        <v>0</v>
      </c>
      <c r="G11" s="156">
        <f>ROUND(E11*F11,2)</f>
        <v>0</v>
      </c>
      <c r="H11" s="156"/>
      <c r="I11" s="156">
        <f>ROUND(E11*H11,2)</f>
        <v>0</v>
      </c>
      <c r="J11" s="156"/>
      <c r="K11" s="156">
        <f>ROUND(E11*J11,2)</f>
        <v>0</v>
      </c>
      <c r="L11" s="156">
        <v>21</v>
      </c>
      <c r="M11" s="156">
        <f>G11*(1+L11/100)</f>
        <v>0</v>
      </c>
      <c r="N11" s="147">
        <v>5.722E-2</v>
      </c>
      <c r="O11" s="147">
        <f>ROUND(E11*N11,5)</f>
        <v>0.57220000000000004</v>
      </c>
      <c r="P11" s="147">
        <v>0</v>
      </c>
      <c r="Q11" s="147">
        <f>ROUND(E11*P11,5)</f>
        <v>0</v>
      </c>
      <c r="R11" s="147"/>
      <c r="S11" s="147"/>
      <c r="T11" s="148">
        <v>1.121</v>
      </c>
      <c r="U11" s="147">
        <f>ROUND(E11*T11,2)</f>
        <v>11.21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120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0"/>
      <c r="B12" s="140"/>
      <c r="C12" s="177" t="s">
        <v>121</v>
      </c>
      <c r="D12" s="151"/>
      <c r="E12" s="154">
        <v>10</v>
      </c>
      <c r="F12" s="156"/>
      <c r="G12" s="156"/>
      <c r="H12" s="156"/>
      <c r="I12" s="156"/>
      <c r="J12" s="156"/>
      <c r="K12" s="156"/>
      <c r="L12" s="156"/>
      <c r="M12" s="156"/>
      <c r="N12" s="147"/>
      <c r="O12" s="147"/>
      <c r="P12" s="147"/>
      <c r="Q12" s="147"/>
      <c r="R12" s="147"/>
      <c r="S12" s="147"/>
      <c r="T12" s="148"/>
      <c r="U12" s="147"/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122</v>
      </c>
      <c r="AF12" s="139">
        <v>0</v>
      </c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40">
        <v>3</v>
      </c>
      <c r="B13" s="140" t="s">
        <v>123</v>
      </c>
      <c r="C13" s="175" t="s">
        <v>124</v>
      </c>
      <c r="D13" s="147" t="s">
        <v>119</v>
      </c>
      <c r="E13" s="152">
        <v>8</v>
      </c>
      <c r="F13" s="155">
        <f>H13+J13</f>
        <v>0</v>
      </c>
      <c r="G13" s="156">
        <f>ROUND(E13*F13,2)</f>
        <v>0</v>
      </c>
      <c r="H13" s="156"/>
      <c r="I13" s="156">
        <f>ROUND(E13*H13,2)</f>
        <v>0</v>
      </c>
      <c r="J13" s="156"/>
      <c r="K13" s="156">
        <f>ROUND(E13*J13,2)</f>
        <v>0</v>
      </c>
      <c r="L13" s="156">
        <v>21</v>
      </c>
      <c r="M13" s="156">
        <f>G13*(1+L13/100)</f>
        <v>0</v>
      </c>
      <c r="N13" s="147">
        <v>4.5569999999999999E-2</v>
      </c>
      <c r="O13" s="147">
        <f>ROUND(E13*N13,5)</f>
        <v>0.36456</v>
      </c>
      <c r="P13" s="147">
        <v>0</v>
      </c>
      <c r="Q13" s="147">
        <f>ROUND(E13*P13,5)</f>
        <v>0</v>
      </c>
      <c r="R13" s="147"/>
      <c r="S13" s="147"/>
      <c r="T13" s="148">
        <v>0.78452999999999995</v>
      </c>
      <c r="U13" s="147">
        <f>ROUND(E13*T13,2)</f>
        <v>6.28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120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40"/>
      <c r="B14" s="140"/>
      <c r="C14" s="177" t="s">
        <v>125</v>
      </c>
      <c r="D14" s="151"/>
      <c r="E14" s="154">
        <v>8</v>
      </c>
      <c r="F14" s="156"/>
      <c r="G14" s="156"/>
      <c r="H14" s="156"/>
      <c r="I14" s="156"/>
      <c r="J14" s="156"/>
      <c r="K14" s="156"/>
      <c r="L14" s="156"/>
      <c r="M14" s="156"/>
      <c r="N14" s="147"/>
      <c r="O14" s="147"/>
      <c r="P14" s="147"/>
      <c r="Q14" s="147"/>
      <c r="R14" s="147"/>
      <c r="S14" s="147"/>
      <c r="T14" s="148"/>
      <c r="U14" s="147"/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122</v>
      </c>
      <c r="AF14" s="139">
        <v>0</v>
      </c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x14ac:dyDescent="0.2">
      <c r="A15" s="141" t="s">
        <v>111</v>
      </c>
      <c r="B15" s="141" t="s">
        <v>60</v>
      </c>
      <c r="C15" s="176" t="s">
        <v>61</v>
      </c>
      <c r="D15" s="149"/>
      <c r="E15" s="153"/>
      <c r="F15" s="157"/>
      <c r="G15" s="157">
        <f>SUMIF(AE16:AE20,"&lt;&gt;NOR",G16:G20)</f>
        <v>0</v>
      </c>
      <c r="H15" s="157"/>
      <c r="I15" s="157">
        <f>SUM(I16:I20)</f>
        <v>0</v>
      </c>
      <c r="J15" s="157"/>
      <c r="K15" s="157">
        <f>SUM(K16:K20)</f>
        <v>0</v>
      </c>
      <c r="L15" s="157"/>
      <c r="M15" s="157">
        <f>SUM(M16:M20)</f>
        <v>0</v>
      </c>
      <c r="N15" s="149"/>
      <c r="O15" s="149">
        <f>SUM(O16:O20)</f>
        <v>7.1121999999999996</v>
      </c>
      <c r="P15" s="149"/>
      <c r="Q15" s="149">
        <f>SUM(Q16:Q20)</f>
        <v>0</v>
      </c>
      <c r="R15" s="149"/>
      <c r="S15" s="149"/>
      <c r="T15" s="150"/>
      <c r="U15" s="149">
        <f>SUM(U16:U20)</f>
        <v>134.6</v>
      </c>
      <c r="AE15" t="s">
        <v>112</v>
      </c>
    </row>
    <row r="16" spans="1:60" outlineLevel="1" x14ac:dyDescent="0.2">
      <c r="A16" s="140">
        <v>4</v>
      </c>
      <c r="B16" s="140" t="s">
        <v>126</v>
      </c>
      <c r="C16" s="175" t="s">
        <v>127</v>
      </c>
      <c r="D16" s="147" t="s">
        <v>119</v>
      </c>
      <c r="E16" s="152">
        <v>20</v>
      </c>
      <c r="F16" s="155">
        <f>H16+J16</f>
        <v>0</v>
      </c>
      <c r="G16" s="156">
        <f>ROUND(E16*F16,2)</f>
        <v>0</v>
      </c>
      <c r="H16" s="156"/>
      <c r="I16" s="156">
        <f>ROUND(E16*H16,2)</f>
        <v>0</v>
      </c>
      <c r="J16" s="156"/>
      <c r="K16" s="156">
        <f>ROUND(E16*J16,2)</f>
        <v>0</v>
      </c>
      <c r="L16" s="156">
        <v>21</v>
      </c>
      <c r="M16" s="156">
        <f>G16*(1+L16/100)</f>
        <v>0</v>
      </c>
      <c r="N16" s="147">
        <v>0.10736</v>
      </c>
      <c r="O16" s="147">
        <f>ROUND(E16*N16,5)</f>
        <v>2.1472000000000002</v>
      </c>
      <c r="P16" s="147">
        <v>0</v>
      </c>
      <c r="Q16" s="147">
        <f>ROUND(E16*P16,5)</f>
        <v>0</v>
      </c>
      <c r="R16" s="147"/>
      <c r="S16" s="147"/>
      <c r="T16" s="148">
        <v>0.76</v>
      </c>
      <c r="U16" s="147">
        <f>ROUND(E16*T16,2)</f>
        <v>15.2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120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0"/>
      <c r="B17" s="140"/>
      <c r="C17" s="177" t="s">
        <v>128</v>
      </c>
      <c r="D17" s="151"/>
      <c r="E17" s="154">
        <v>20</v>
      </c>
      <c r="F17" s="156"/>
      <c r="G17" s="156"/>
      <c r="H17" s="156"/>
      <c r="I17" s="156"/>
      <c r="J17" s="156"/>
      <c r="K17" s="156"/>
      <c r="L17" s="156"/>
      <c r="M17" s="156"/>
      <c r="N17" s="147"/>
      <c r="O17" s="147"/>
      <c r="P17" s="147"/>
      <c r="Q17" s="147"/>
      <c r="R17" s="147"/>
      <c r="S17" s="147"/>
      <c r="T17" s="148"/>
      <c r="U17" s="147"/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122</v>
      </c>
      <c r="AF17" s="139">
        <v>0</v>
      </c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">
      <c r="A18" s="140">
        <v>5</v>
      </c>
      <c r="B18" s="140" t="s">
        <v>129</v>
      </c>
      <c r="C18" s="175" t="s">
        <v>130</v>
      </c>
      <c r="D18" s="147" t="s">
        <v>119</v>
      </c>
      <c r="E18" s="152">
        <v>20</v>
      </c>
      <c r="F18" s="155">
        <f>H18+J18</f>
        <v>0</v>
      </c>
      <c r="G18" s="156">
        <f>ROUND(E18*F18,2)</f>
        <v>0</v>
      </c>
      <c r="H18" s="156"/>
      <c r="I18" s="156">
        <f>ROUND(E18*H18,2)</f>
        <v>0</v>
      </c>
      <c r="J18" s="156"/>
      <c r="K18" s="156">
        <f>ROUND(E18*J18,2)</f>
        <v>0</v>
      </c>
      <c r="L18" s="156">
        <v>21</v>
      </c>
      <c r="M18" s="156">
        <f>G18*(1+L18/100)</f>
        <v>0</v>
      </c>
      <c r="N18" s="147">
        <v>0</v>
      </c>
      <c r="O18" s="147">
        <f>ROUND(E18*N18,5)</f>
        <v>0</v>
      </c>
      <c r="P18" s="147">
        <v>0</v>
      </c>
      <c r="Q18" s="147">
        <f>ROUND(E18*P18,5)</f>
        <v>0</v>
      </c>
      <c r="R18" s="147"/>
      <c r="S18" s="147"/>
      <c r="T18" s="148">
        <v>7.0000000000000007E-2</v>
      </c>
      <c r="U18" s="147">
        <f>ROUND(E18*T18,2)</f>
        <v>1.4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120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">
      <c r="A19" s="140">
        <v>6</v>
      </c>
      <c r="B19" s="140" t="s">
        <v>131</v>
      </c>
      <c r="C19" s="175" t="s">
        <v>132</v>
      </c>
      <c r="D19" s="147" t="s">
        <v>133</v>
      </c>
      <c r="E19" s="152">
        <v>100</v>
      </c>
      <c r="F19" s="155">
        <f>H19+J19</f>
        <v>0</v>
      </c>
      <c r="G19" s="156">
        <f>ROUND(E19*F19,2)</f>
        <v>0</v>
      </c>
      <c r="H19" s="156"/>
      <c r="I19" s="156">
        <f>ROUND(E19*H19,2)</f>
        <v>0</v>
      </c>
      <c r="J19" s="156"/>
      <c r="K19" s="156">
        <f>ROUND(E19*J19,2)</f>
        <v>0</v>
      </c>
      <c r="L19" s="156">
        <v>21</v>
      </c>
      <c r="M19" s="156">
        <f>G19*(1+L19/100)</f>
        <v>0</v>
      </c>
      <c r="N19" s="147">
        <v>4.965E-2</v>
      </c>
      <c r="O19" s="147">
        <f>ROUND(E19*N19,5)</f>
        <v>4.9649999999999999</v>
      </c>
      <c r="P19" s="147">
        <v>0</v>
      </c>
      <c r="Q19" s="147">
        <f>ROUND(E19*P19,5)</f>
        <v>0</v>
      </c>
      <c r="R19" s="147"/>
      <c r="S19" s="147"/>
      <c r="T19" s="148">
        <v>0.94</v>
      </c>
      <c r="U19" s="147">
        <f>ROUND(E19*T19,2)</f>
        <v>94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120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">
      <c r="A20" s="140">
        <v>7</v>
      </c>
      <c r="B20" s="140" t="s">
        <v>134</v>
      </c>
      <c r="C20" s="175" t="s">
        <v>135</v>
      </c>
      <c r="D20" s="147" t="s">
        <v>119</v>
      </c>
      <c r="E20" s="152">
        <v>100</v>
      </c>
      <c r="F20" s="155">
        <f>H20+J20</f>
        <v>0</v>
      </c>
      <c r="G20" s="156">
        <f>ROUND(E20*F20,2)</f>
        <v>0</v>
      </c>
      <c r="H20" s="156"/>
      <c r="I20" s="156">
        <f>ROUND(E20*H20,2)</f>
        <v>0</v>
      </c>
      <c r="J20" s="156"/>
      <c r="K20" s="156">
        <f>ROUND(E20*J20,2)</f>
        <v>0</v>
      </c>
      <c r="L20" s="156">
        <v>21</v>
      </c>
      <c r="M20" s="156">
        <f>G20*(1+L20/100)</f>
        <v>0</v>
      </c>
      <c r="N20" s="147">
        <v>0</v>
      </c>
      <c r="O20" s="147">
        <f>ROUND(E20*N20,5)</f>
        <v>0</v>
      </c>
      <c r="P20" s="147">
        <v>0</v>
      </c>
      <c r="Q20" s="147">
        <f>ROUND(E20*P20,5)</f>
        <v>0</v>
      </c>
      <c r="R20" s="147"/>
      <c r="S20" s="147"/>
      <c r="T20" s="148">
        <v>0.24</v>
      </c>
      <c r="U20" s="147">
        <f>ROUND(E20*T20,2)</f>
        <v>24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120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x14ac:dyDescent="0.2">
      <c r="A21" s="141" t="s">
        <v>111</v>
      </c>
      <c r="B21" s="141" t="s">
        <v>62</v>
      </c>
      <c r="C21" s="176" t="s">
        <v>63</v>
      </c>
      <c r="D21" s="149"/>
      <c r="E21" s="153"/>
      <c r="F21" s="157"/>
      <c r="G21" s="157">
        <f>SUMIF(AE22:AE25,"&lt;&gt;NOR",G22:G25)</f>
        <v>0</v>
      </c>
      <c r="H21" s="157"/>
      <c r="I21" s="157">
        <f>SUM(I22:I25)</f>
        <v>0</v>
      </c>
      <c r="J21" s="157"/>
      <c r="K21" s="157">
        <f>SUM(K22:K25)</f>
        <v>0</v>
      </c>
      <c r="L21" s="157"/>
      <c r="M21" s="157">
        <f>SUM(M22:M25)</f>
        <v>0</v>
      </c>
      <c r="N21" s="149"/>
      <c r="O21" s="149">
        <f>SUM(O22:O25)</f>
        <v>18.5185</v>
      </c>
      <c r="P21" s="149"/>
      <c r="Q21" s="149">
        <f>SUM(Q22:Q25)</f>
        <v>0</v>
      </c>
      <c r="R21" s="149"/>
      <c r="S21" s="149"/>
      <c r="T21" s="150"/>
      <c r="U21" s="149">
        <f>SUM(U22:U25)</f>
        <v>258.02</v>
      </c>
      <c r="AE21" t="s">
        <v>112</v>
      </c>
    </row>
    <row r="22" spans="1:60" ht="22.5" outlineLevel="1" x14ac:dyDescent="0.2">
      <c r="A22" s="140">
        <v>8</v>
      </c>
      <c r="B22" s="140" t="s">
        <v>136</v>
      </c>
      <c r="C22" s="175" t="s">
        <v>137</v>
      </c>
      <c r="D22" s="147" t="s">
        <v>119</v>
      </c>
      <c r="E22" s="152">
        <v>924</v>
      </c>
      <c r="F22" s="155">
        <f>H22+J22</f>
        <v>0</v>
      </c>
      <c r="G22" s="156">
        <f>ROUND(E22*F22,2)</f>
        <v>0</v>
      </c>
      <c r="H22" s="156"/>
      <c r="I22" s="156">
        <f>ROUND(E22*H22,2)</f>
        <v>0</v>
      </c>
      <c r="J22" s="156"/>
      <c r="K22" s="156">
        <f>ROUND(E22*J22,2)</f>
        <v>0</v>
      </c>
      <c r="L22" s="156">
        <v>21</v>
      </c>
      <c r="M22" s="156">
        <f>G22*(1+L22/100)</f>
        <v>0</v>
      </c>
      <c r="N22" s="147">
        <v>2.002E-2</v>
      </c>
      <c r="O22" s="147">
        <f>ROUND(E22*N22,5)</f>
        <v>18.498480000000001</v>
      </c>
      <c r="P22" s="147">
        <v>0</v>
      </c>
      <c r="Q22" s="147">
        <f>ROUND(E22*P22,5)</f>
        <v>0</v>
      </c>
      <c r="R22" s="147"/>
      <c r="S22" s="147"/>
      <c r="T22" s="148">
        <v>0.27894000000000002</v>
      </c>
      <c r="U22" s="147">
        <f>ROUND(E22*T22,2)</f>
        <v>257.74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116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">
      <c r="A23" s="140"/>
      <c r="B23" s="140"/>
      <c r="C23" s="244" t="s">
        <v>138</v>
      </c>
      <c r="D23" s="245"/>
      <c r="E23" s="246"/>
      <c r="F23" s="247"/>
      <c r="G23" s="248"/>
      <c r="H23" s="156"/>
      <c r="I23" s="156"/>
      <c r="J23" s="156"/>
      <c r="K23" s="156"/>
      <c r="L23" s="156"/>
      <c r="M23" s="156"/>
      <c r="N23" s="147"/>
      <c r="O23" s="147"/>
      <c r="P23" s="147"/>
      <c r="Q23" s="147"/>
      <c r="R23" s="147"/>
      <c r="S23" s="147"/>
      <c r="T23" s="148"/>
      <c r="U23" s="147"/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139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42" t="str">
        <f>C23</f>
        <v>krycí plachta</v>
      </c>
      <c r="BB23" s="139"/>
      <c r="BC23" s="139"/>
      <c r="BD23" s="139"/>
      <c r="BE23" s="139"/>
      <c r="BF23" s="139"/>
      <c r="BG23" s="139"/>
      <c r="BH23" s="139"/>
    </row>
    <row r="24" spans="1:60" outlineLevel="1" x14ac:dyDescent="0.2">
      <c r="A24" s="140"/>
      <c r="B24" s="140"/>
      <c r="C24" s="177" t="s">
        <v>140</v>
      </c>
      <c r="D24" s="151"/>
      <c r="E24" s="154">
        <v>924</v>
      </c>
      <c r="F24" s="156"/>
      <c r="G24" s="156"/>
      <c r="H24" s="156"/>
      <c r="I24" s="156"/>
      <c r="J24" s="156"/>
      <c r="K24" s="156"/>
      <c r="L24" s="156"/>
      <c r="M24" s="156"/>
      <c r="N24" s="147"/>
      <c r="O24" s="147"/>
      <c r="P24" s="147"/>
      <c r="Q24" s="147"/>
      <c r="R24" s="147"/>
      <c r="S24" s="147"/>
      <c r="T24" s="148"/>
      <c r="U24" s="147"/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122</v>
      </c>
      <c r="AF24" s="139">
        <v>0</v>
      </c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ht="22.5" outlineLevel="1" x14ac:dyDescent="0.2">
      <c r="A25" s="140">
        <v>9</v>
      </c>
      <c r="B25" s="140" t="s">
        <v>141</v>
      </c>
      <c r="C25" s="175" t="s">
        <v>142</v>
      </c>
      <c r="D25" s="147" t="s">
        <v>115</v>
      </c>
      <c r="E25" s="152">
        <v>1</v>
      </c>
      <c r="F25" s="155">
        <f>H25+J25</f>
        <v>0</v>
      </c>
      <c r="G25" s="156">
        <f>ROUND(E25*F25,2)</f>
        <v>0</v>
      </c>
      <c r="H25" s="156"/>
      <c r="I25" s="156">
        <f>ROUND(E25*H25,2)</f>
        <v>0</v>
      </c>
      <c r="J25" s="156"/>
      <c r="K25" s="156">
        <f>ROUND(E25*J25,2)</f>
        <v>0</v>
      </c>
      <c r="L25" s="156">
        <v>21</v>
      </c>
      <c r="M25" s="156">
        <f>G25*(1+L25/100)</f>
        <v>0</v>
      </c>
      <c r="N25" s="147">
        <v>2.002E-2</v>
      </c>
      <c r="O25" s="147">
        <f>ROUND(E25*N25,5)</f>
        <v>2.002E-2</v>
      </c>
      <c r="P25" s="147">
        <v>0</v>
      </c>
      <c r="Q25" s="147">
        <f>ROUND(E25*P25,5)</f>
        <v>0</v>
      </c>
      <c r="R25" s="147"/>
      <c r="S25" s="147"/>
      <c r="T25" s="148">
        <v>0.27894000000000002</v>
      </c>
      <c r="U25" s="147">
        <f>ROUND(E25*T25,2)</f>
        <v>0.28000000000000003</v>
      </c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116</v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x14ac:dyDescent="0.2">
      <c r="A26" s="141" t="s">
        <v>111</v>
      </c>
      <c r="B26" s="141" t="s">
        <v>64</v>
      </c>
      <c r="C26" s="176" t="s">
        <v>65</v>
      </c>
      <c r="D26" s="149"/>
      <c r="E26" s="153"/>
      <c r="F26" s="157"/>
      <c r="G26" s="157">
        <f>SUMIF(AE27:AE29,"&lt;&gt;NOR",G27:G29)</f>
        <v>0</v>
      </c>
      <c r="H26" s="157"/>
      <c r="I26" s="157">
        <f>SUM(I27:I29)</f>
        <v>0</v>
      </c>
      <c r="J26" s="157"/>
      <c r="K26" s="157">
        <f>SUM(K27:K29)</f>
        <v>0</v>
      </c>
      <c r="L26" s="157"/>
      <c r="M26" s="157">
        <f>SUM(M27:M29)</f>
        <v>0</v>
      </c>
      <c r="N26" s="149"/>
      <c r="O26" s="149">
        <f>SUM(O27:O29)</f>
        <v>0</v>
      </c>
      <c r="P26" s="149"/>
      <c r="Q26" s="149">
        <f>SUM(Q27:Q29)</f>
        <v>0</v>
      </c>
      <c r="R26" s="149"/>
      <c r="S26" s="149"/>
      <c r="T26" s="150"/>
      <c r="U26" s="149">
        <f>SUM(U27:U29)</f>
        <v>0</v>
      </c>
      <c r="AE26" t="s">
        <v>112</v>
      </c>
    </row>
    <row r="27" spans="1:60" ht="22.5" outlineLevel="1" x14ac:dyDescent="0.2">
      <c r="A27" s="140">
        <v>10</v>
      </c>
      <c r="B27" s="140" t="s">
        <v>143</v>
      </c>
      <c r="C27" s="175" t="s">
        <v>144</v>
      </c>
      <c r="D27" s="147" t="s">
        <v>115</v>
      </c>
      <c r="E27" s="152">
        <v>1</v>
      </c>
      <c r="F27" s="155">
        <f>H27+J27</f>
        <v>0</v>
      </c>
      <c r="G27" s="156">
        <f>ROUND(E27*F27,2)</f>
        <v>0</v>
      </c>
      <c r="H27" s="156"/>
      <c r="I27" s="156">
        <f>ROUND(E27*H27,2)</f>
        <v>0</v>
      </c>
      <c r="J27" s="156"/>
      <c r="K27" s="156">
        <f>ROUND(E27*J27,2)</f>
        <v>0</v>
      </c>
      <c r="L27" s="156">
        <v>21</v>
      </c>
      <c r="M27" s="156">
        <f>G27*(1+L27/100)</f>
        <v>0</v>
      </c>
      <c r="N27" s="147">
        <v>0</v>
      </c>
      <c r="O27" s="147">
        <f>ROUND(E27*N27,5)</f>
        <v>0</v>
      </c>
      <c r="P27" s="147">
        <v>0</v>
      </c>
      <c r="Q27" s="147">
        <f>ROUND(E27*P27,5)</f>
        <v>0</v>
      </c>
      <c r="R27" s="147"/>
      <c r="S27" s="147"/>
      <c r="T27" s="148">
        <v>0</v>
      </c>
      <c r="U27" s="147">
        <f>ROUND(E27*T27,2)</f>
        <v>0</v>
      </c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120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outlineLevel="1" x14ac:dyDescent="0.2">
      <c r="A28" s="140">
        <v>11</v>
      </c>
      <c r="B28" s="140" t="s">
        <v>145</v>
      </c>
      <c r="C28" s="175" t="s">
        <v>146</v>
      </c>
      <c r="D28" s="147" t="s">
        <v>115</v>
      </c>
      <c r="E28" s="152">
        <v>3</v>
      </c>
      <c r="F28" s="155">
        <f>H28+J28</f>
        <v>0</v>
      </c>
      <c r="G28" s="156">
        <f>ROUND(E28*F28,2)</f>
        <v>0</v>
      </c>
      <c r="H28" s="156"/>
      <c r="I28" s="156">
        <f>ROUND(E28*H28,2)</f>
        <v>0</v>
      </c>
      <c r="J28" s="156"/>
      <c r="K28" s="156">
        <f>ROUND(E28*J28,2)</f>
        <v>0</v>
      </c>
      <c r="L28" s="156">
        <v>21</v>
      </c>
      <c r="M28" s="156">
        <f>G28*(1+L28/100)</f>
        <v>0</v>
      </c>
      <c r="N28" s="147">
        <v>0</v>
      </c>
      <c r="O28" s="147">
        <f>ROUND(E28*N28,5)</f>
        <v>0</v>
      </c>
      <c r="P28" s="147">
        <v>0</v>
      </c>
      <c r="Q28" s="147">
        <f>ROUND(E28*P28,5)</f>
        <v>0</v>
      </c>
      <c r="R28" s="147"/>
      <c r="S28" s="147"/>
      <c r="T28" s="148">
        <v>0</v>
      </c>
      <c r="U28" s="147">
        <f>ROUND(E28*T28,2)</f>
        <v>0</v>
      </c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120</v>
      </c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outlineLevel="1" x14ac:dyDescent="0.2">
      <c r="A29" s="140">
        <v>12</v>
      </c>
      <c r="B29" s="140" t="s">
        <v>147</v>
      </c>
      <c r="C29" s="175" t="s">
        <v>148</v>
      </c>
      <c r="D29" s="147" t="s">
        <v>115</v>
      </c>
      <c r="E29" s="152">
        <v>3</v>
      </c>
      <c r="F29" s="155">
        <f>H29+J29</f>
        <v>0</v>
      </c>
      <c r="G29" s="156">
        <f>ROUND(E29*F29,2)</f>
        <v>0</v>
      </c>
      <c r="H29" s="156"/>
      <c r="I29" s="156">
        <f>ROUND(E29*H29,2)</f>
        <v>0</v>
      </c>
      <c r="J29" s="156"/>
      <c r="K29" s="156">
        <f>ROUND(E29*J29,2)</f>
        <v>0</v>
      </c>
      <c r="L29" s="156">
        <v>21</v>
      </c>
      <c r="M29" s="156">
        <f>G29*(1+L29/100)</f>
        <v>0</v>
      </c>
      <c r="N29" s="147">
        <v>0</v>
      </c>
      <c r="O29" s="147">
        <f>ROUND(E29*N29,5)</f>
        <v>0</v>
      </c>
      <c r="P29" s="147">
        <v>0</v>
      </c>
      <c r="Q29" s="147">
        <f>ROUND(E29*P29,5)</f>
        <v>0</v>
      </c>
      <c r="R29" s="147"/>
      <c r="S29" s="147"/>
      <c r="T29" s="148">
        <v>0</v>
      </c>
      <c r="U29" s="147">
        <f>ROUND(E29*T29,2)</f>
        <v>0</v>
      </c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120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x14ac:dyDescent="0.2">
      <c r="A30" s="141" t="s">
        <v>111</v>
      </c>
      <c r="B30" s="141" t="s">
        <v>66</v>
      </c>
      <c r="C30" s="176" t="s">
        <v>67</v>
      </c>
      <c r="D30" s="149"/>
      <c r="E30" s="153"/>
      <c r="F30" s="157"/>
      <c r="G30" s="157">
        <f>SUMIF(AE31:AE57,"&lt;&gt;NOR",G31:G57)</f>
        <v>0</v>
      </c>
      <c r="H30" s="157"/>
      <c r="I30" s="157">
        <f>SUM(I31:I57)</f>
        <v>0</v>
      </c>
      <c r="J30" s="157"/>
      <c r="K30" s="157">
        <f>SUM(K31:K57)</f>
        <v>0</v>
      </c>
      <c r="L30" s="157"/>
      <c r="M30" s="157">
        <f>SUM(M31:M57)</f>
        <v>0</v>
      </c>
      <c r="N30" s="149"/>
      <c r="O30" s="149">
        <f>SUM(O31:O57)</f>
        <v>0</v>
      </c>
      <c r="P30" s="149"/>
      <c r="Q30" s="149">
        <f>SUM(Q31:Q57)</f>
        <v>33.759529999999998</v>
      </c>
      <c r="R30" s="149"/>
      <c r="S30" s="149"/>
      <c r="T30" s="150"/>
      <c r="U30" s="149">
        <f>SUM(U31:U57)</f>
        <v>178.45999999999995</v>
      </c>
      <c r="AE30" t="s">
        <v>112</v>
      </c>
    </row>
    <row r="31" spans="1:60" ht="22.5" outlineLevel="1" x14ac:dyDescent="0.2">
      <c r="A31" s="140">
        <v>13</v>
      </c>
      <c r="B31" s="140" t="s">
        <v>149</v>
      </c>
      <c r="C31" s="175" t="s">
        <v>150</v>
      </c>
      <c r="D31" s="147" t="s">
        <v>119</v>
      </c>
      <c r="E31" s="152">
        <v>20</v>
      </c>
      <c r="F31" s="155">
        <f>H31+J31</f>
        <v>0</v>
      </c>
      <c r="G31" s="156">
        <f>ROUND(E31*F31,2)</f>
        <v>0</v>
      </c>
      <c r="H31" s="156"/>
      <c r="I31" s="156">
        <f>ROUND(E31*H31,2)</f>
        <v>0</v>
      </c>
      <c r="J31" s="156"/>
      <c r="K31" s="156">
        <f>ROUND(E31*J31,2)</f>
        <v>0</v>
      </c>
      <c r="L31" s="156">
        <v>21</v>
      </c>
      <c r="M31" s="156">
        <f>G31*(1+L31/100)</f>
        <v>0</v>
      </c>
      <c r="N31" s="147">
        <v>0</v>
      </c>
      <c r="O31" s="147">
        <f>ROUND(E31*N31,5)</f>
        <v>0</v>
      </c>
      <c r="P31" s="147">
        <v>0.01</v>
      </c>
      <c r="Q31" s="147">
        <f>ROUND(E31*P31,5)</f>
        <v>0.2</v>
      </c>
      <c r="R31" s="147"/>
      <c r="S31" s="147"/>
      <c r="T31" s="148">
        <v>0.06</v>
      </c>
      <c r="U31" s="147">
        <f>ROUND(E31*T31,2)</f>
        <v>1.2</v>
      </c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120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outlineLevel="1" x14ac:dyDescent="0.2">
      <c r="A32" s="140"/>
      <c r="B32" s="140"/>
      <c r="C32" s="177" t="s">
        <v>151</v>
      </c>
      <c r="D32" s="151"/>
      <c r="E32" s="154">
        <v>20</v>
      </c>
      <c r="F32" s="156"/>
      <c r="G32" s="156"/>
      <c r="H32" s="156"/>
      <c r="I32" s="156"/>
      <c r="J32" s="156"/>
      <c r="K32" s="156"/>
      <c r="L32" s="156"/>
      <c r="M32" s="156"/>
      <c r="N32" s="147"/>
      <c r="O32" s="147"/>
      <c r="P32" s="147"/>
      <c r="Q32" s="147"/>
      <c r="R32" s="147"/>
      <c r="S32" s="147"/>
      <c r="T32" s="148"/>
      <c r="U32" s="147"/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122</v>
      </c>
      <c r="AF32" s="139">
        <v>0</v>
      </c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outlineLevel="1" x14ac:dyDescent="0.2">
      <c r="A33" s="140">
        <v>14</v>
      </c>
      <c r="B33" s="140" t="s">
        <v>152</v>
      </c>
      <c r="C33" s="175" t="s">
        <v>153</v>
      </c>
      <c r="D33" s="147" t="s">
        <v>119</v>
      </c>
      <c r="E33" s="152">
        <v>113</v>
      </c>
      <c r="F33" s="155">
        <f>H33+J33</f>
        <v>0</v>
      </c>
      <c r="G33" s="156">
        <f>ROUND(E33*F33,2)</f>
        <v>0</v>
      </c>
      <c r="H33" s="156"/>
      <c r="I33" s="156">
        <f>ROUND(E33*H33,2)</f>
        <v>0</v>
      </c>
      <c r="J33" s="156"/>
      <c r="K33" s="156">
        <f>ROUND(E33*J33,2)</f>
        <v>0</v>
      </c>
      <c r="L33" s="156">
        <v>21</v>
      </c>
      <c r="M33" s="156">
        <f>G33*(1+L33/100)</f>
        <v>0</v>
      </c>
      <c r="N33" s="147">
        <v>0</v>
      </c>
      <c r="O33" s="147">
        <f>ROUND(E33*N33,5)</f>
        <v>0</v>
      </c>
      <c r="P33" s="147">
        <v>1.4999999999999999E-2</v>
      </c>
      <c r="Q33" s="147">
        <f>ROUND(E33*P33,5)</f>
        <v>1.6950000000000001</v>
      </c>
      <c r="R33" s="147"/>
      <c r="S33" s="147"/>
      <c r="T33" s="148">
        <v>0.09</v>
      </c>
      <c r="U33" s="147">
        <f>ROUND(E33*T33,2)</f>
        <v>10.17</v>
      </c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120</v>
      </c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outlineLevel="1" x14ac:dyDescent="0.2">
      <c r="A34" s="140"/>
      <c r="B34" s="140"/>
      <c r="C34" s="177" t="s">
        <v>154</v>
      </c>
      <c r="D34" s="151"/>
      <c r="E34" s="154">
        <v>113</v>
      </c>
      <c r="F34" s="156"/>
      <c r="G34" s="156"/>
      <c r="H34" s="156"/>
      <c r="I34" s="156"/>
      <c r="J34" s="156"/>
      <c r="K34" s="156"/>
      <c r="L34" s="156"/>
      <c r="M34" s="156"/>
      <c r="N34" s="147"/>
      <c r="O34" s="147"/>
      <c r="P34" s="147"/>
      <c r="Q34" s="147"/>
      <c r="R34" s="147"/>
      <c r="S34" s="147"/>
      <c r="T34" s="148"/>
      <c r="U34" s="147"/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122</v>
      </c>
      <c r="AF34" s="139">
        <v>0</v>
      </c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outlineLevel="1" x14ac:dyDescent="0.2">
      <c r="A35" s="140">
        <v>15</v>
      </c>
      <c r="B35" s="140" t="s">
        <v>155</v>
      </c>
      <c r="C35" s="175" t="s">
        <v>156</v>
      </c>
      <c r="D35" s="147" t="s">
        <v>119</v>
      </c>
      <c r="E35" s="152">
        <v>499</v>
      </c>
      <c r="F35" s="155">
        <f>H35+J35</f>
        <v>0</v>
      </c>
      <c r="G35" s="156">
        <f>ROUND(E35*F35,2)</f>
        <v>0</v>
      </c>
      <c r="H35" s="156"/>
      <c r="I35" s="156">
        <f>ROUND(E35*H35,2)</f>
        <v>0</v>
      </c>
      <c r="J35" s="156"/>
      <c r="K35" s="156">
        <f>ROUND(E35*J35,2)</f>
        <v>0</v>
      </c>
      <c r="L35" s="156">
        <v>21</v>
      </c>
      <c r="M35" s="156">
        <f>G35*(1+L35/100)</f>
        <v>0</v>
      </c>
      <c r="N35" s="147">
        <v>0</v>
      </c>
      <c r="O35" s="147">
        <f>ROUND(E35*N35,5)</f>
        <v>0</v>
      </c>
      <c r="P35" s="147">
        <v>7.0000000000000001E-3</v>
      </c>
      <c r="Q35" s="147">
        <f>ROUND(E35*P35,5)</f>
        <v>3.4929999999999999</v>
      </c>
      <c r="R35" s="147"/>
      <c r="S35" s="147"/>
      <c r="T35" s="148">
        <v>0.06</v>
      </c>
      <c r="U35" s="147">
        <f>ROUND(E35*T35,2)</f>
        <v>29.94</v>
      </c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120</v>
      </c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outlineLevel="1" x14ac:dyDescent="0.2">
      <c r="A36" s="140"/>
      <c r="B36" s="140"/>
      <c r="C36" s="177" t="s">
        <v>157</v>
      </c>
      <c r="D36" s="151"/>
      <c r="E36" s="154">
        <v>499</v>
      </c>
      <c r="F36" s="156"/>
      <c r="G36" s="156"/>
      <c r="H36" s="156"/>
      <c r="I36" s="156"/>
      <c r="J36" s="156"/>
      <c r="K36" s="156"/>
      <c r="L36" s="156"/>
      <c r="M36" s="156"/>
      <c r="N36" s="147"/>
      <c r="O36" s="147"/>
      <c r="P36" s="147"/>
      <c r="Q36" s="147"/>
      <c r="R36" s="147"/>
      <c r="S36" s="147"/>
      <c r="T36" s="148"/>
      <c r="U36" s="147"/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122</v>
      </c>
      <c r="AF36" s="139">
        <v>0</v>
      </c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outlineLevel="1" x14ac:dyDescent="0.2">
      <c r="A37" s="140">
        <v>16</v>
      </c>
      <c r="B37" s="140" t="s">
        <v>158</v>
      </c>
      <c r="C37" s="175" t="s">
        <v>159</v>
      </c>
      <c r="D37" s="147" t="s">
        <v>119</v>
      </c>
      <c r="E37" s="152">
        <v>64</v>
      </c>
      <c r="F37" s="155">
        <f>H37+J37</f>
        <v>0</v>
      </c>
      <c r="G37" s="156">
        <f>ROUND(E37*F37,2)</f>
        <v>0</v>
      </c>
      <c r="H37" s="156"/>
      <c r="I37" s="156">
        <f>ROUND(E37*H37,2)</f>
        <v>0</v>
      </c>
      <c r="J37" s="156"/>
      <c r="K37" s="156">
        <f>ROUND(E37*J37,2)</f>
        <v>0</v>
      </c>
      <c r="L37" s="156">
        <v>21</v>
      </c>
      <c r="M37" s="156">
        <f>G37*(1+L37/100)</f>
        <v>0</v>
      </c>
      <c r="N37" s="147">
        <v>0</v>
      </c>
      <c r="O37" s="147">
        <f>ROUND(E37*N37,5)</f>
        <v>0</v>
      </c>
      <c r="P37" s="147">
        <v>1.7000000000000001E-2</v>
      </c>
      <c r="Q37" s="147">
        <f>ROUND(E37*P37,5)</f>
        <v>1.0880000000000001</v>
      </c>
      <c r="R37" s="147"/>
      <c r="S37" s="147"/>
      <c r="T37" s="148">
        <v>0.14599999999999999</v>
      </c>
      <c r="U37" s="147">
        <f>ROUND(E37*T37,2)</f>
        <v>9.34</v>
      </c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120</v>
      </c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outlineLevel="1" x14ac:dyDescent="0.2">
      <c r="A38" s="140">
        <v>17</v>
      </c>
      <c r="B38" s="140" t="s">
        <v>160</v>
      </c>
      <c r="C38" s="175" t="s">
        <v>161</v>
      </c>
      <c r="D38" s="147" t="s">
        <v>119</v>
      </c>
      <c r="E38" s="152">
        <v>113</v>
      </c>
      <c r="F38" s="155">
        <f>H38+J38</f>
        <v>0</v>
      </c>
      <c r="G38" s="156">
        <f>ROUND(E38*F38,2)</f>
        <v>0</v>
      </c>
      <c r="H38" s="156"/>
      <c r="I38" s="156">
        <f>ROUND(E38*H38,2)</f>
        <v>0</v>
      </c>
      <c r="J38" s="156"/>
      <c r="K38" s="156">
        <f>ROUND(E38*J38,2)</f>
        <v>0</v>
      </c>
      <c r="L38" s="156">
        <v>21</v>
      </c>
      <c r="M38" s="156">
        <f>G38*(1+L38/100)</f>
        <v>0</v>
      </c>
      <c r="N38" s="147">
        <v>0</v>
      </c>
      <c r="O38" s="147">
        <f>ROUND(E38*N38,5)</f>
        <v>0</v>
      </c>
      <c r="P38" s="147">
        <v>7.3200000000000001E-3</v>
      </c>
      <c r="Q38" s="147">
        <f>ROUND(E38*P38,5)</f>
        <v>0.82716000000000001</v>
      </c>
      <c r="R38" s="147"/>
      <c r="S38" s="147"/>
      <c r="T38" s="148">
        <v>9.1999999999999998E-2</v>
      </c>
      <c r="U38" s="147">
        <f>ROUND(E38*T38,2)</f>
        <v>10.4</v>
      </c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120</v>
      </c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outlineLevel="1" x14ac:dyDescent="0.2">
      <c r="A39" s="140"/>
      <c r="B39" s="140"/>
      <c r="C39" s="177" t="s">
        <v>154</v>
      </c>
      <c r="D39" s="151"/>
      <c r="E39" s="154">
        <v>113</v>
      </c>
      <c r="F39" s="156"/>
      <c r="G39" s="156"/>
      <c r="H39" s="156"/>
      <c r="I39" s="156"/>
      <c r="J39" s="156"/>
      <c r="K39" s="156"/>
      <c r="L39" s="156"/>
      <c r="M39" s="156"/>
      <c r="N39" s="147"/>
      <c r="O39" s="147"/>
      <c r="P39" s="147"/>
      <c r="Q39" s="147"/>
      <c r="R39" s="147"/>
      <c r="S39" s="147"/>
      <c r="T39" s="148"/>
      <c r="U39" s="147"/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122</v>
      </c>
      <c r="AF39" s="139">
        <v>0</v>
      </c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">
      <c r="A40" s="140">
        <v>18</v>
      </c>
      <c r="B40" s="140" t="s">
        <v>162</v>
      </c>
      <c r="C40" s="175" t="s">
        <v>163</v>
      </c>
      <c r="D40" s="147" t="s">
        <v>119</v>
      </c>
      <c r="E40" s="152">
        <v>499</v>
      </c>
      <c r="F40" s="155">
        <f>H40+J40</f>
        <v>0</v>
      </c>
      <c r="G40" s="156">
        <f>ROUND(E40*F40,2)</f>
        <v>0</v>
      </c>
      <c r="H40" s="156"/>
      <c r="I40" s="156">
        <f>ROUND(E40*H40,2)</f>
        <v>0</v>
      </c>
      <c r="J40" s="156"/>
      <c r="K40" s="156">
        <f>ROUND(E40*J40,2)</f>
        <v>0</v>
      </c>
      <c r="L40" s="156">
        <v>21</v>
      </c>
      <c r="M40" s="156">
        <f>G40*(1+L40/100)</f>
        <v>0</v>
      </c>
      <c r="N40" s="147">
        <v>0</v>
      </c>
      <c r="O40" s="147">
        <f>ROUND(E40*N40,5)</f>
        <v>0</v>
      </c>
      <c r="P40" s="147">
        <v>4.2000000000000003E-2</v>
      </c>
      <c r="Q40" s="147">
        <f>ROUND(E40*P40,5)</f>
        <v>20.957999999999998</v>
      </c>
      <c r="R40" s="147"/>
      <c r="S40" s="147"/>
      <c r="T40" s="148">
        <v>0.14199999999999999</v>
      </c>
      <c r="U40" s="147">
        <f>ROUND(E40*T40,2)</f>
        <v>70.86</v>
      </c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120</v>
      </c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outlineLevel="1" x14ac:dyDescent="0.2">
      <c r="A41" s="140"/>
      <c r="B41" s="140"/>
      <c r="C41" s="177" t="s">
        <v>157</v>
      </c>
      <c r="D41" s="151"/>
      <c r="E41" s="154">
        <v>499</v>
      </c>
      <c r="F41" s="156"/>
      <c r="G41" s="156"/>
      <c r="H41" s="156"/>
      <c r="I41" s="156"/>
      <c r="J41" s="156"/>
      <c r="K41" s="156"/>
      <c r="L41" s="156"/>
      <c r="M41" s="156"/>
      <c r="N41" s="147"/>
      <c r="O41" s="147"/>
      <c r="P41" s="147"/>
      <c r="Q41" s="147"/>
      <c r="R41" s="147"/>
      <c r="S41" s="147"/>
      <c r="T41" s="148"/>
      <c r="U41" s="147"/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122</v>
      </c>
      <c r="AF41" s="139">
        <v>0</v>
      </c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outlineLevel="1" x14ac:dyDescent="0.2">
      <c r="A42" s="140">
        <v>19</v>
      </c>
      <c r="B42" s="140" t="s">
        <v>164</v>
      </c>
      <c r="C42" s="175" t="s">
        <v>165</v>
      </c>
      <c r="D42" s="147" t="s">
        <v>133</v>
      </c>
      <c r="E42" s="152">
        <v>64</v>
      </c>
      <c r="F42" s="155">
        <f t="shared" ref="F42:F52" si="0">H42+J42</f>
        <v>0</v>
      </c>
      <c r="G42" s="156">
        <f t="shared" ref="G42:G52" si="1">ROUND(E42*F42,2)</f>
        <v>0</v>
      </c>
      <c r="H42" s="156"/>
      <c r="I42" s="156">
        <f t="shared" ref="I42:I52" si="2">ROUND(E42*H42,2)</f>
        <v>0</v>
      </c>
      <c r="J42" s="156"/>
      <c r="K42" s="156">
        <f t="shared" ref="K42:K52" si="3">ROUND(E42*J42,2)</f>
        <v>0</v>
      </c>
      <c r="L42" s="156">
        <v>21</v>
      </c>
      <c r="M42" s="156">
        <f t="shared" ref="M42:M52" si="4">G42*(1+L42/100)</f>
        <v>0</v>
      </c>
      <c r="N42" s="147">
        <v>0</v>
      </c>
      <c r="O42" s="147">
        <f t="shared" ref="O42:O52" si="5">ROUND(E42*N42,5)</f>
        <v>0</v>
      </c>
      <c r="P42" s="147">
        <v>3.2599999999999999E-3</v>
      </c>
      <c r="Q42" s="147">
        <f t="shared" ref="Q42:Q52" si="6">ROUND(E42*P42,5)</f>
        <v>0.20863999999999999</v>
      </c>
      <c r="R42" s="147"/>
      <c r="S42" s="147"/>
      <c r="T42" s="148">
        <v>6.5549999999999997E-2</v>
      </c>
      <c r="U42" s="147">
        <f t="shared" ref="U42:U52" si="7">ROUND(E42*T42,2)</f>
        <v>4.2</v>
      </c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120</v>
      </c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outlineLevel="1" x14ac:dyDescent="0.2">
      <c r="A43" s="140">
        <v>20</v>
      </c>
      <c r="B43" s="140" t="s">
        <v>166</v>
      </c>
      <c r="C43" s="175" t="s">
        <v>167</v>
      </c>
      <c r="D43" s="147" t="s">
        <v>133</v>
      </c>
      <c r="E43" s="152">
        <v>115</v>
      </c>
      <c r="F43" s="155">
        <f t="shared" si="0"/>
        <v>0</v>
      </c>
      <c r="G43" s="156">
        <f t="shared" si="1"/>
        <v>0</v>
      </c>
      <c r="H43" s="156"/>
      <c r="I43" s="156">
        <f t="shared" si="2"/>
        <v>0</v>
      </c>
      <c r="J43" s="156"/>
      <c r="K43" s="156">
        <f t="shared" si="3"/>
        <v>0</v>
      </c>
      <c r="L43" s="156">
        <v>21</v>
      </c>
      <c r="M43" s="156">
        <f t="shared" si="4"/>
        <v>0</v>
      </c>
      <c r="N43" s="147">
        <v>0</v>
      </c>
      <c r="O43" s="147">
        <f t="shared" si="5"/>
        <v>0</v>
      </c>
      <c r="P43" s="147">
        <v>2.98E-3</v>
      </c>
      <c r="Q43" s="147">
        <f t="shared" si="6"/>
        <v>0.3427</v>
      </c>
      <c r="R43" s="147"/>
      <c r="S43" s="147"/>
      <c r="T43" s="148">
        <v>6.5549999999999997E-2</v>
      </c>
      <c r="U43" s="147">
        <f t="shared" si="7"/>
        <v>7.54</v>
      </c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120</v>
      </c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outlineLevel="1" x14ac:dyDescent="0.2">
      <c r="A44" s="140">
        <v>21</v>
      </c>
      <c r="B44" s="140" t="s">
        <v>168</v>
      </c>
      <c r="C44" s="175" t="s">
        <v>169</v>
      </c>
      <c r="D44" s="147" t="s">
        <v>119</v>
      </c>
      <c r="E44" s="152">
        <v>8</v>
      </c>
      <c r="F44" s="155">
        <f t="shared" si="0"/>
        <v>0</v>
      </c>
      <c r="G44" s="156">
        <f t="shared" si="1"/>
        <v>0</v>
      </c>
      <c r="H44" s="156"/>
      <c r="I44" s="156">
        <f t="shared" si="2"/>
        <v>0</v>
      </c>
      <c r="J44" s="156"/>
      <c r="K44" s="156">
        <f t="shared" si="3"/>
        <v>0</v>
      </c>
      <c r="L44" s="156">
        <v>21</v>
      </c>
      <c r="M44" s="156">
        <f t="shared" si="4"/>
        <v>0</v>
      </c>
      <c r="N44" s="147">
        <v>0</v>
      </c>
      <c r="O44" s="147">
        <f t="shared" si="5"/>
        <v>0</v>
      </c>
      <c r="P44" s="147">
        <v>7.2100000000000003E-3</v>
      </c>
      <c r="Q44" s="147">
        <f t="shared" si="6"/>
        <v>5.7680000000000002E-2</v>
      </c>
      <c r="R44" s="147"/>
      <c r="S44" s="147"/>
      <c r="T44" s="148">
        <v>0.34384999999999999</v>
      </c>
      <c r="U44" s="147">
        <f t="shared" si="7"/>
        <v>2.75</v>
      </c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120</v>
      </c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ht="22.5" outlineLevel="1" x14ac:dyDescent="0.2">
      <c r="A45" s="140">
        <v>22</v>
      </c>
      <c r="B45" s="140" t="s">
        <v>170</v>
      </c>
      <c r="C45" s="175" t="s">
        <v>171</v>
      </c>
      <c r="D45" s="147" t="s">
        <v>133</v>
      </c>
      <c r="E45" s="152">
        <v>64</v>
      </c>
      <c r="F45" s="155">
        <f t="shared" si="0"/>
        <v>0</v>
      </c>
      <c r="G45" s="156">
        <f t="shared" si="1"/>
        <v>0</v>
      </c>
      <c r="H45" s="156"/>
      <c r="I45" s="156">
        <f t="shared" si="2"/>
        <v>0</v>
      </c>
      <c r="J45" s="156"/>
      <c r="K45" s="156">
        <f t="shared" si="3"/>
        <v>0</v>
      </c>
      <c r="L45" s="156">
        <v>21</v>
      </c>
      <c r="M45" s="156">
        <f t="shared" si="4"/>
        <v>0</v>
      </c>
      <c r="N45" s="147">
        <v>0</v>
      </c>
      <c r="O45" s="147">
        <f t="shared" si="5"/>
        <v>0</v>
      </c>
      <c r="P45" s="147">
        <v>2.8600000000000001E-3</v>
      </c>
      <c r="Q45" s="147">
        <f t="shared" si="6"/>
        <v>0.18304000000000001</v>
      </c>
      <c r="R45" s="147"/>
      <c r="S45" s="147"/>
      <c r="T45" s="148">
        <v>6.5549999999999997E-2</v>
      </c>
      <c r="U45" s="147">
        <f t="shared" si="7"/>
        <v>4.2</v>
      </c>
      <c r="V45" s="139"/>
      <c r="W45" s="139"/>
      <c r="X45" s="139"/>
      <c r="Y45" s="139"/>
      <c r="Z45" s="139"/>
      <c r="AA45" s="139"/>
      <c r="AB45" s="139"/>
      <c r="AC45" s="139"/>
      <c r="AD45" s="139"/>
      <c r="AE45" s="139" t="s">
        <v>120</v>
      </c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outlineLevel="1" x14ac:dyDescent="0.2">
      <c r="A46" s="140">
        <v>23</v>
      </c>
      <c r="B46" s="140" t="s">
        <v>172</v>
      </c>
      <c r="C46" s="175" t="s">
        <v>173</v>
      </c>
      <c r="D46" s="147" t="s">
        <v>174</v>
      </c>
      <c r="E46" s="152">
        <v>65</v>
      </c>
      <c r="F46" s="155">
        <f t="shared" si="0"/>
        <v>0</v>
      </c>
      <c r="G46" s="156">
        <f t="shared" si="1"/>
        <v>0</v>
      </c>
      <c r="H46" s="156"/>
      <c r="I46" s="156">
        <f t="shared" si="2"/>
        <v>0</v>
      </c>
      <c r="J46" s="156"/>
      <c r="K46" s="156">
        <f t="shared" si="3"/>
        <v>0</v>
      </c>
      <c r="L46" s="156">
        <v>21</v>
      </c>
      <c r="M46" s="156">
        <f t="shared" si="4"/>
        <v>0</v>
      </c>
      <c r="N46" s="147">
        <v>0</v>
      </c>
      <c r="O46" s="147">
        <f t="shared" si="5"/>
        <v>0</v>
      </c>
      <c r="P46" s="147">
        <v>6.8999999999999997E-4</v>
      </c>
      <c r="Q46" s="147">
        <f t="shared" si="6"/>
        <v>4.4850000000000001E-2</v>
      </c>
      <c r="R46" s="147"/>
      <c r="S46" s="147"/>
      <c r="T46" s="148">
        <v>6.5549999999999997E-2</v>
      </c>
      <c r="U46" s="147">
        <f t="shared" si="7"/>
        <v>4.26</v>
      </c>
      <c r="V46" s="139"/>
      <c r="W46" s="139"/>
      <c r="X46" s="139"/>
      <c r="Y46" s="139"/>
      <c r="Z46" s="139"/>
      <c r="AA46" s="139"/>
      <c r="AB46" s="139"/>
      <c r="AC46" s="139"/>
      <c r="AD46" s="139"/>
      <c r="AE46" s="139" t="s">
        <v>120</v>
      </c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outlineLevel="1" x14ac:dyDescent="0.2">
      <c r="A47" s="140">
        <v>24</v>
      </c>
      <c r="B47" s="140" t="s">
        <v>175</v>
      </c>
      <c r="C47" s="175" t="s">
        <v>176</v>
      </c>
      <c r="D47" s="147" t="s">
        <v>174</v>
      </c>
      <c r="E47" s="152">
        <v>4</v>
      </c>
      <c r="F47" s="155">
        <f t="shared" si="0"/>
        <v>0</v>
      </c>
      <c r="G47" s="156">
        <f t="shared" si="1"/>
        <v>0</v>
      </c>
      <c r="H47" s="156"/>
      <c r="I47" s="156">
        <f t="shared" si="2"/>
        <v>0</v>
      </c>
      <c r="J47" s="156"/>
      <c r="K47" s="156">
        <f t="shared" si="3"/>
        <v>0</v>
      </c>
      <c r="L47" s="156">
        <v>21</v>
      </c>
      <c r="M47" s="156">
        <f t="shared" si="4"/>
        <v>0</v>
      </c>
      <c r="N47" s="147">
        <v>0</v>
      </c>
      <c r="O47" s="147">
        <f t="shared" si="5"/>
        <v>0</v>
      </c>
      <c r="P47" s="147">
        <v>1.15E-3</v>
      </c>
      <c r="Q47" s="147">
        <f t="shared" si="6"/>
        <v>4.5999999999999999E-3</v>
      </c>
      <c r="R47" s="147"/>
      <c r="S47" s="147"/>
      <c r="T47" s="148">
        <v>0.10580000000000001</v>
      </c>
      <c r="U47" s="147">
        <f t="shared" si="7"/>
        <v>0.42</v>
      </c>
      <c r="V47" s="139"/>
      <c r="W47" s="139"/>
      <c r="X47" s="139"/>
      <c r="Y47" s="139"/>
      <c r="Z47" s="139"/>
      <c r="AA47" s="139"/>
      <c r="AB47" s="139"/>
      <c r="AC47" s="139"/>
      <c r="AD47" s="139"/>
      <c r="AE47" s="139" t="s">
        <v>120</v>
      </c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outlineLevel="1" x14ac:dyDescent="0.2">
      <c r="A48" s="140">
        <v>25</v>
      </c>
      <c r="B48" s="140" t="s">
        <v>177</v>
      </c>
      <c r="C48" s="175" t="s">
        <v>178</v>
      </c>
      <c r="D48" s="147" t="s">
        <v>174</v>
      </c>
      <c r="E48" s="152">
        <v>3</v>
      </c>
      <c r="F48" s="155">
        <f t="shared" si="0"/>
        <v>0</v>
      </c>
      <c r="G48" s="156">
        <f t="shared" si="1"/>
        <v>0</v>
      </c>
      <c r="H48" s="156"/>
      <c r="I48" s="156">
        <f t="shared" si="2"/>
        <v>0</v>
      </c>
      <c r="J48" s="156"/>
      <c r="K48" s="156">
        <f t="shared" si="3"/>
        <v>0</v>
      </c>
      <c r="L48" s="156">
        <v>21</v>
      </c>
      <c r="M48" s="156">
        <f t="shared" si="4"/>
        <v>0</v>
      </c>
      <c r="N48" s="147">
        <v>0</v>
      </c>
      <c r="O48" s="147">
        <f t="shared" si="5"/>
        <v>0</v>
      </c>
      <c r="P48" s="147">
        <v>2.0080000000000001E-2</v>
      </c>
      <c r="Q48" s="147">
        <f t="shared" si="6"/>
        <v>6.0240000000000002E-2</v>
      </c>
      <c r="R48" s="147"/>
      <c r="S48" s="147"/>
      <c r="T48" s="148">
        <v>0.1196</v>
      </c>
      <c r="U48" s="147">
        <f t="shared" si="7"/>
        <v>0.36</v>
      </c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120</v>
      </c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outlineLevel="1" x14ac:dyDescent="0.2">
      <c r="A49" s="140">
        <v>26</v>
      </c>
      <c r="B49" s="140" t="s">
        <v>179</v>
      </c>
      <c r="C49" s="175" t="s">
        <v>180</v>
      </c>
      <c r="D49" s="147" t="s">
        <v>133</v>
      </c>
      <c r="E49" s="152">
        <v>90</v>
      </c>
      <c r="F49" s="155">
        <f t="shared" si="0"/>
        <v>0</v>
      </c>
      <c r="G49" s="156">
        <f t="shared" si="1"/>
        <v>0</v>
      </c>
      <c r="H49" s="156"/>
      <c r="I49" s="156">
        <f t="shared" si="2"/>
        <v>0</v>
      </c>
      <c r="J49" s="156"/>
      <c r="K49" s="156">
        <f t="shared" si="3"/>
        <v>0</v>
      </c>
      <c r="L49" s="156">
        <v>21</v>
      </c>
      <c r="M49" s="156">
        <f t="shared" si="4"/>
        <v>0</v>
      </c>
      <c r="N49" s="147">
        <v>0</v>
      </c>
      <c r="O49" s="147">
        <f t="shared" si="5"/>
        <v>0</v>
      </c>
      <c r="P49" s="147">
        <v>2.3E-3</v>
      </c>
      <c r="Q49" s="147">
        <f t="shared" si="6"/>
        <v>0.20699999999999999</v>
      </c>
      <c r="R49" s="147"/>
      <c r="S49" s="147"/>
      <c r="T49" s="148">
        <v>0.10349999999999999</v>
      </c>
      <c r="U49" s="147">
        <f t="shared" si="7"/>
        <v>9.32</v>
      </c>
      <c r="V49" s="139"/>
      <c r="W49" s="139"/>
      <c r="X49" s="139"/>
      <c r="Y49" s="139"/>
      <c r="Z49" s="139"/>
      <c r="AA49" s="139"/>
      <c r="AB49" s="139"/>
      <c r="AC49" s="139"/>
      <c r="AD49" s="139"/>
      <c r="AE49" s="139" t="s">
        <v>120</v>
      </c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outlineLevel="1" x14ac:dyDescent="0.2">
      <c r="A50" s="140">
        <v>27</v>
      </c>
      <c r="B50" s="140" t="s">
        <v>181</v>
      </c>
      <c r="C50" s="175" t="s">
        <v>182</v>
      </c>
      <c r="D50" s="147" t="s">
        <v>174</v>
      </c>
      <c r="E50" s="152">
        <v>4</v>
      </c>
      <c r="F50" s="155">
        <f t="shared" si="0"/>
        <v>0</v>
      </c>
      <c r="G50" s="156">
        <f t="shared" si="1"/>
        <v>0</v>
      </c>
      <c r="H50" s="156"/>
      <c r="I50" s="156">
        <f t="shared" si="2"/>
        <v>0</v>
      </c>
      <c r="J50" s="156"/>
      <c r="K50" s="156">
        <f t="shared" si="3"/>
        <v>0</v>
      </c>
      <c r="L50" s="156">
        <v>21</v>
      </c>
      <c r="M50" s="156">
        <f t="shared" si="4"/>
        <v>0</v>
      </c>
      <c r="N50" s="147">
        <v>0</v>
      </c>
      <c r="O50" s="147">
        <f t="shared" si="5"/>
        <v>0</v>
      </c>
      <c r="P50" s="147">
        <v>2.9299999999999999E-3</v>
      </c>
      <c r="Q50" s="147">
        <f t="shared" si="6"/>
        <v>1.172E-2</v>
      </c>
      <c r="R50" s="147"/>
      <c r="S50" s="147"/>
      <c r="T50" s="148">
        <v>0.1265</v>
      </c>
      <c r="U50" s="147">
        <f t="shared" si="7"/>
        <v>0.51</v>
      </c>
      <c r="V50" s="139"/>
      <c r="W50" s="139"/>
      <c r="X50" s="139"/>
      <c r="Y50" s="139"/>
      <c r="Z50" s="139"/>
      <c r="AA50" s="139"/>
      <c r="AB50" s="139"/>
      <c r="AC50" s="139"/>
      <c r="AD50" s="139"/>
      <c r="AE50" s="139" t="s">
        <v>120</v>
      </c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outlineLevel="1" x14ac:dyDescent="0.2">
      <c r="A51" s="140">
        <v>28</v>
      </c>
      <c r="B51" s="140" t="s">
        <v>183</v>
      </c>
      <c r="C51" s="175" t="s">
        <v>184</v>
      </c>
      <c r="D51" s="147" t="s">
        <v>133</v>
      </c>
      <c r="E51" s="152">
        <v>4</v>
      </c>
      <c r="F51" s="155">
        <f t="shared" si="0"/>
        <v>0</v>
      </c>
      <c r="G51" s="156">
        <f t="shared" si="1"/>
        <v>0</v>
      </c>
      <c r="H51" s="156"/>
      <c r="I51" s="156">
        <f t="shared" si="2"/>
        <v>0</v>
      </c>
      <c r="J51" s="156"/>
      <c r="K51" s="156">
        <f t="shared" si="3"/>
        <v>0</v>
      </c>
      <c r="L51" s="156">
        <v>21</v>
      </c>
      <c r="M51" s="156">
        <f t="shared" si="4"/>
        <v>0</v>
      </c>
      <c r="N51" s="147">
        <v>0</v>
      </c>
      <c r="O51" s="147">
        <f t="shared" si="5"/>
        <v>0</v>
      </c>
      <c r="P51" s="147">
        <v>2.8500000000000001E-3</v>
      </c>
      <c r="Q51" s="147">
        <f t="shared" si="6"/>
        <v>1.14E-2</v>
      </c>
      <c r="R51" s="147"/>
      <c r="S51" s="147"/>
      <c r="T51" s="148">
        <v>6.9000000000000006E-2</v>
      </c>
      <c r="U51" s="147">
        <f t="shared" si="7"/>
        <v>0.28000000000000003</v>
      </c>
      <c r="V51" s="139"/>
      <c r="W51" s="139"/>
      <c r="X51" s="139"/>
      <c r="Y51" s="139"/>
      <c r="Z51" s="139"/>
      <c r="AA51" s="139"/>
      <c r="AB51" s="139"/>
      <c r="AC51" s="139"/>
      <c r="AD51" s="139"/>
      <c r="AE51" s="139" t="s">
        <v>120</v>
      </c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1:60" outlineLevel="1" x14ac:dyDescent="0.2">
      <c r="A52" s="140">
        <v>29</v>
      </c>
      <c r="B52" s="140" t="s">
        <v>185</v>
      </c>
      <c r="C52" s="175" t="s">
        <v>186</v>
      </c>
      <c r="D52" s="147" t="s">
        <v>119</v>
      </c>
      <c r="E52" s="152">
        <v>20</v>
      </c>
      <c r="F52" s="155">
        <f t="shared" si="0"/>
        <v>0</v>
      </c>
      <c r="G52" s="156">
        <f t="shared" si="1"/>
        <v>0</v>
      </c>
      <c r="H52" s="156"/>
      <c r="I52" s="156">
        <f t="shared" si="2"/>
        <v>0</v>
      </c>
      <c r="J52" s="156"/>
      <c r="K52" s="156">
        <f t="shared" si="3"/>
        <v>0</v>
      </c>
      <c r="L52" s="156">
        <v>21</v>
      </c>
      <c r="M52" s="156">
        <f t="shared" si="4"/>
        <v>0</v>
      </c>
      <c r="N52" s="147">
        <v>0</v>
      </c>
      <c r="O52" s="147">
        <f t="shared" si="5"/>
        <v>0</v>
      </c>
      <c r="P52" s="147">
        <v>4.7E-2</v>
      </c>
      <c r="Q52" s="147">
        <f t="shared" si="6"/>
        <v>0.94</v>
      </c>
      <c r="R52" s="147"/>
      <c r="S52" s="147"/>
      <c r="T52" s="148">
        <v>0.16800000000000001</v>
      </c>
      <c r="U52" s="147">
        <f t="shared" si="7"/>
        <v>3.36</v>
      </c>
      <c r="V52" s="139"/>
      <c r="W52" s="139"/>
      <c r="X52" s="139"/>
      <c r="Y52" s="139"/>
      <c r="Z52" s="139"/>
      <c r="AA52" s="139"/>
      <c r="AB52" s="139"/>
      <c r="AC52" s="139"/>
      <c r="AD52" s="139"/>
      <c r="AE52" s="139" t="s">
        <v>120</v>
      </c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outlineLevel="1" x14ac:dyDescent="0.2">
      <c r="A53" s="140"/>
      <c r="B53" s="140"/>
      <c r="C53" s="177" t="s">
        <v>187</v>
      </c>
      <c r="D53" s="151"/>
      <c r="E53" s="154">
        <v>20</v>
      </c>
      <c r="F53" s="156"/>
      <c r="G53" s="156"/>
      <c r="H53" s="156"/>
      <c r="I53" s="156"/>
      <c r="J53" s="156"/>
      <c r="K53" s="156"/>
      <c r="L53" s="156"/>
      <c r="M53" s="156"/>
      <c r="N53" s="147"/>
      <c r="O53" s="147"/>
      <c r="P53" s="147"/>
      <c r="Q53" s="147"/>
      <c r="R53" s="147"/>
      <c r="S53" s="147"/>
      <c r="T53" s="148"/>
      <c r="U53" s="147"/>
      <c r="V53" s="139"/>
      <c r="W53" s="139"/>
      <c r="X53" s="139"/>
      <c r="Y53" s="139"/>
      <c r="Z53" s="139"/>
      <c r="AA53" s="139"/>
      <c r="AB53" s="139"/>
      <c r="AC53" s="139"/>
      <c r="AD53" s="139"/>
      <c r="AE53" s="139" t="s">
        <v>122</v>
      </c>
      <c r="AF53" s="139">
        <v>0</v>
      </c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outlineLevel="1" x14ac:dyDescent="0.2">
      <c r="A54" s="140">
        <v>30</v>
      </c>
      <c r="B54" s="140" t="s">
        <v>188</v>
      </c>
      <c r="C54" s="175" t="s">
        <v>189</v>
      </c>
      <c r="D54" s="147" t="s">
        <v>190</v>
      </c>
      <c r="E54" s="152">
        <v>1.5</v>
      </c>
      <c r="F54" s="155">
        <f>H54+J54</f>
        <v>0</v>
      </c>
      <c r="G54" s="156">
        <f>ROUND(E54*F54,2)</f>
        <v>0</v>
      </c>
      <c r="H54" s="156"/>
      <c r="I54" s="156">
        <f>ROUND(E54*H54,2)</f>
        <v>0</v>
      </c>
      <c r="J54" s="156"/>
      <c r="K54" s="156">
        <f>ROUND(E54*J54,2)</f>
        <v>0</v>
      </c>
      <c r="L54" s="156">
        <v>21</v>
      </c>
      <c r="M54" s="156">
        <f>G54*(1+L54/100)</f>
        <v>0</v>
      </c>
      <c r="N54" s="147">
        <v>0</v>
      </c>
      <c r="O54" s="147">
        <f>ROUND(E54*N54,5)</f>
        <v>0</v>
      </c>
      <c r="P54" s="147">
        <v>1.671</v>
      </c>
      <c r="Q54" s="147">
        <f>ROUND(E54*P54,5)</f>
        <v>2.5065</v>
      </c>
      <c r="R54" s="147"/>
      <c r="S54" s="147"/>
      <c r="T54" s="148">
        <v>2.79</v>
      </c>
      <c r="U54" s="147">
        <f>ROUND(E54*T54,2)</f>
        <v>4.1900000000000004</v>
      </c>
      <c r="V54" s="139"/>
      <c r="W54" s="139"/>
      <c r="X54" s="139"/>
      <c r="Y54" s="139"/>
      <c r="Z54" s="139"/>
      <c r="AA54" s="139"/>
      <c r="AB54" s="139"/>
      <c r="AC54" s="139"/>
      <c r="AD54" s="139"/>
      <c r="AE54" s="139" t="s">
        <v>120</v>
      </c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</row>
    <row r="55" spans="1:60" outlineLevel="1" x14ac:dyDescent="0.2">
      <c r="A55" s="140"/>
      <c r="B55" s="140"/>
      <c r="C55" s="177" t="s">
        <v>191</v>
      </c>
      <c r="D55" s="151"/>
      <c r="E55" s="154">
        <v>1.5</v>
      </c>
      <c r="F55" s="156"/>
      <c r="G55" s="156"/>
      <c r="H55" s="156"/>
      <c r="I55" s="156"/>
      <c r="J55" s="156"/>
      <c r="K55" s="156"/>
      <c r="L55" s="156"/>
      <c r="M55" s="156"/>
      <c r="N55" s="147"/>
      <c r="O55" s="147"/>
      <c r="P55" s="147"/>
      <c r="Q55" s="147"/>
      <c r="R55" s="147"/>
      <c r="S55" s="147"/>
      <c r="T55" s="148"/>
      <c r="U55" s="147"/>
      <c r="V55" s="139"/>
      <c r="W55" s="139"/>
      <c r="X55" s="139"/>
      <c r="Y55" s="139"/>
      <c r="Z55" s="139"/>
      <c r="AA55" s="139"/>
      <c r="AB55" s="139"/>
      <c r="AC55" s="139"/>
      <c r="AD55" s="139"/>
      <c r="AE55" s="139" t="s">
        <v>122</v>
      </c>
      <c r="AF55" s="139">
        <v>0</v>
      </c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</row>
    <row r="56" spans="1:60" outlineLevel="1" x14ac:dyDescent="0.2">
      <c r="A56" s="140">
        <v>31</v>
      </c>
      <c r="B56" s="140" t="s">
        <v>192</v>
      </c>
      <c r="C56" s="175" t="s">
        <v>193</v>
      </c>
      <c r="D56" s="147" t="s">
        <v>119</v>
      </c>
      <c r="E56" s="152">
        <v>10</v>
      </c>
      <c r="F56" s="155">
        <f>H56+J56</f>
        <v>0</v>
      </c>
      <c r="G56" s="156">
        <f>ROUND(E56*F56,2)</f>
        <v>0</v>
      </c>
      <c r="H56" s="156"/>
      <c r="I56" s="156">
        <f>ROUND(E56*H56,2)</f>
        <v>0</v>
      </c>
      <c r="J56" s="156"/>
      <c r="K56" s="156">
        <f>ROUND(E56*J56,2)</f>
        <v>0</v>
      </c>
      <c r="L56" s="156">
        <v>21</v>
      </c>
      <c r="M56" s="156">
        <f>G56*(1+L56/100)</f>
        <v>0</v>
      </c>
      <c r="N56" s="147">
        <v>0</v>
      </c>
      <c r="O56" s="147">
        <f>ROUND(E56*N56,5)</f>
        <v>0</v>
      </c>
      <c r="P56" s="147">
        <v>9.1999999999999998E-2</v>
      </c>
      <c r="Q56" s="147">
        <f>ROUND(E56*P56,5)</f>
        <v>0.92</v>
      </c>
      <c r="R56" s="147"/>
      <c r="S56" s="147"/>
      <c r="T56" s="148">
        <v>0.51622000000000001</v>
      </c>
      <c r="U56" s="147">
        <f>ROUND(E56*T56,2)</f>
        <v>5.16</v>
      </c>
      <c r="V56" s="139"/>
      <c r="W56" s="139"/>
      <c r="X56" s="139"/>
      <c r="Y56" s="139"/>
      <c r="Z56" s="139"/>
      <c r="AA56" s="139"/>
      <c r="AB56" s="139"/>
      <c r="AC56" s="139"/>
      <c r="AD56" s="139"/>
      <c r="AE56" s="139" t="s">
        <v>116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</row>
    <row r="57" spans="1:60" outlineLevel="1" x14ac:dyDescent="0.2">
      <c r="A57" s="140"/>
      <c r="B57" s="140"/>
      <c r="C57" s="177" t="s">
        <v>121</v>
      </c>
      <c r="D57" s="151"/>
      <c r="E57" s="154">
        <v>10</v>
      </c>
      <c r="F57" s="156"/>
      <c r="G57" s="156"/>
      <c r="H57" s="156"/>
      <c r="I57" s="156"/>
      <c r="J57" s="156"/>
      <c r="K57" s="156"/>
      <c r="L57" s="156"/>
      <c r="M57" s="156"/>
      <c r="N57" s="147"/>
      <c r="O57" s="147"/>
      <c r="P57" s="147"/>
      <c r="Q57" s="147"/>
      <c r="R57" s="147"/>
      <c r="S57" s="147"/>
      <c r="T57" s="148"/>
      <c r="U57" s="147"/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122</v>
      </c>
      <c r="AF57" s="139">
        <v>0</v>
      </c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</row>
    <row r="58" spans="1:60" x14ac:dyDescent="0.2">
      <c r="A58" s="141" t="s">
        <v>111</v>
      </c>
      <c r="B58" s="141" t="s">
        <v>68</v>
      </c>
      <c r="C58" s="176" t="s">
        <v>69</v>
      </c>
      <c r="D58" s="149"/>
      <c r="E58" s="153"/>
      <c r="F58" s="157"/>
      <c r="G58" s="157">
        <f>SUMIF(AE59:AE76,"&lt;&gt;NOR",G59:G76)</f>
        <v>0</v>
      </c>
      <c r="H58" s="157"/>
      <c r="I58" s="157">
        <f>SUM(I59:I76)</f>
        <v>0</v>
      </c>
      <c r="J58" s="157"/>
      <c r="K58" s="157">
        <f>SUM(K59:K76)</f>
        <v>0</v>
      </c>
      <c r="L58" s="157"/>
      <c r="M58" s="157">
        <f>SUM(M59:M76)</f>
        <v>0</v>
      </c>
      <c r="N58" s="149"/>
      <c r="O58" s="149">
        <f>SUM(O59:O76)</f>
        <v>0</v>
      </c>
      <c r="P58" s="149"/>
      <c r="Q58" s="149">
        <f>SUM(Q59:Q76)</f>
        <v>0</v>
      </c>
      <c r="R58" s="149"/>
      <c r="S58" s="149"/>
      <c r="T58" s="150"/>
      <c r="U58" s="149">
        <f>SUM(U59:U76)</f>
        <v>109.25</v>
      </c>
      <c r="AE58" t="s">
        <v>112</v>
      </c>
    </row>
    <row r="59" spans="1:60" outlineLevel="1" x14ac:dyDescent="0.2">
      <c r="A59" s="140">
        <v>32</v>
      </c>
      <c r="B59" s="140" t="s">
        <v>194</v>
      </c>
      <c r="C59" s="175" t="s">
        <v>195</v>
      </c>
      <c r="D59" s="147" t="s">
        <v>196</v>
      </c>
      <c r="E59" s="152">
        <v>37.5</v>
      </c>
      <c r="F59" s="155">
        <f>H59+J59</f>
        <v>0</v>
      </c>
      <c r="G59" s="156">
        <f>ROUND(E59*F59,2)</f>
        <v>0</v>
      </c>
      <c r="H59" s="156"/>
      <c r="I59" s="156">
        <f>ROUND(E59*H59,2)</f>
        <v>0</v>
      </c>
      <c r="J59" s="156"/>
      <c r="K59" s="156">
        <f>ROUND(E59*J59,2)</f>
        <v>0</v>
      </c>
      <c r="L59" s="156">
        <v>21</v>
      </c>
      <c r="M59" s="156">
        <f>G59*(1+L59/100)</f>
        <v>0</v>
      </c>
      <c r="N59" s="147">
        <v>0</v>
      </c>
      <c r="O59" s="147">
        <f>ROUND(E59*N59,5)</f>
        <v>0</v>
      </c>
      <c r="P59" s="147">
        <v>0</v>
      </c>
      <c r="Q59" s="147">
        <f>ROUND(E59*P59,5)</f>
        <v>0</v>
      </c>
      <c r="R59" s="147"/>
      <c r="S59" s="147"/>
      <c r="T59" s="148">
        <v>0.94199999999999995</v>
      </c>
      <c r="U59" s="147">
        <f>ROUND(E59*T59,2)</f>
        <v>35.33</v>
      </c>
      <c r="V59" s="139"/>
      <c r="W59" s="139"/>
      <c r="X59" s="139"/>
      <c r="Y59" s="139"/>
      <c r="Z59" s="139"/>
      <c r="AA59" s="139"/>
      <c r="AB59" s="139"/>
      <c r="AC59" s="139"/>
      <c r="AD59" s="139"/>
      <c r="AE59" s="139" t="s">
        <v>120</v>
      </c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</row>
    <row r="60" spans="1:60" outlineLevel="1" x14ac:dyDescent="0.2">
      <c r="A60" s="140"/>
      <c r="B60" s="140"/>
      <c r="C60" s="177" t="s">
        <v>197</v>
      </c>
      <c r="D60" s="151"/>
      <c r="E60" s="154">
        <v>37.5</v>
      </c>
      <c r="F60" s="156"/>
      <c r="G60" s="156"/>
      <c r="H60" s="156"/>
      <c r="I60" s="156"/>
      <c r="J60" s="156"/>
      <c r="K60" s="156"/>
      <c r="L60" s="156"/>
      <c r="M60" s="156"/>
      <c r="N60" s="147"/>
      <c r="O60" s="147"/>
      <c r="P60" s="147"/>
      <c r="Q60" s="147"/>
      <c r="R60" s="147"/>
      <c r="S60" s="147"/>
      <c r="T60" s="148"/>
      <c r="U60" s="147"/>
      <c r="V60" s="139"/>
      <c r="W60" s="139"/>
      <c r="X60" s="139"/>
      <c r="Y60" s="139"/>
      <c r="Z60" s="139"/>
      <c r="AA60" s="139"/>
      <c r="AB60" s="139"/>
      <c r="AC60" s="139"/>
      <c r="AD60" s="139"/>
      <c r="AE60" s="139" t="s">
        <v>122</v>
      </c>
      <c r="AF60" s="139">
        <v>0</v>
      </c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</row>
    <row r="61" spans="1:60" outlineLevel="1" x14ac:dyDescent="0.2">
      <c r="A61" s="140">
        <v>33</v>
      </c>
      <c r="B61" s="140" t="s">
        <v>198</v>
      </c>
      <c r="C61" s="175" t="s">
        <v>199</v>
      </c>
      <c r="D61" s="147" t="s">
        <v>196</v>
      </c>
      <c r="E61" s="152">
        <v>75</v>
      </c>
      <c r="F61" s="155">
        <f>H61+J61</f>
        <v>0</v>
      </c>
      <c r="G61" s="156">
        <f>ROUND(E61*F61,2)</f>
        <v>0</v>
      </c>
      <c r="H61" s="156"/>
      <c r="I61" s="156">
        <f>ROUND(E61*H61,2)</f>
        <v>0</v>
      </c>
      <c r="J61" s="156"/>
      <c r="K61" s="156">
        <f>ROUND(E61*J61,2)</f>
        <v>0</v>
      </c>
      <c r="L61" s="156">
        <v>21</v>
      </c>
      <c r="M61" s="156">
        <f>G61*(1+L61/100)</f>
        <v>0</v>
      </c>
      <c r="N61" s="147">
        <v>0</v>
      </c>
      <c r="O61" s="147">
        <f>ROUND(E61*N61,5)</f>
        <v>0</v>
      </c>
      <c r="P61" s="147">
        <v>0</v>
      </c>
      <c r="Q61" s="147">
        <f>ROUND(E61*P61,5)</f>
        <v>0</v>
      </c>
      <c r="R61" s="147"/>
      <c r="S61" s="147"/>
      <c r="T61" s="148">
        <v>0.105</v>
      </c>
      <c r="U61" s="147">
        <f>ROUND(E61*T61,2)</f>
        <v>7.88</v>
      </c>
      <c r="V61" s="139"/>
      <c r="W61" s="139"/>
      <c r="X61" s="139"/>
      <c r="Y61" s="139"/>
      <c r="Z61" s="139"/>
      <c r="AA61" s="139"/>
      <c r="AB61" s="139"/>
      <c r="AC61" s="139"/>
      <c r="AD61" s="139"/>
      <c r="AE61" s="139" t="s">
        <v>120</v>
      </c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</row>
    <row r="62" spans="1:60" outlineLevel="1" x14ac:dyDescent="0.2">
      <c r="A62" s="140"/>
      <c r="B62" s="140"/>
      <c r="C62" s="177" t="s">
        <v>200</v>
      </c>
      <c r="D62" s="151"/>
      <c r="E62" s="154">
        <v>75</v>
      </c>
      <c r="F62" s="156"/>
      <c r="G62" s="156"/>
      <c r="H62" s="156"/>
      <c r="I62" s="156"/>
      <c r="J62" s="156"/>
      <c r="K62" s="156"/>
      <c r="L62" s="156"/>
      <c r="M62" s="156"/>
      <c r="N62" s="147"/>
      <c r="O62" s="147"/>
      <c r="P62" s="147"/>
      <c r="Q62" s="147"/>
      <c r="R62" s="147"/>
      <c r="S62" s="147"/>
      <c r="T62" s="148"/>
      <c r="U62" s="147"/>
      <c r="V62" s="139"/>
      <c r="W62" s="139"/>
      <c r="X62" s="139"/>
      <c r="Y62" s="139"/>
      <c r="Z62" s="139"/>
      <c r="AA62" s="139"/>
      <c r="AB62" s="139"/>
      <c r="AC62" s="139"/>
      <c r="AD62" s="139"/>
      <c r="AE62" s="139" t="s">
        <v>122</v>
      </c>
      <c r="AF62" s="139">
        <v>0</v>
      </c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</row>
    <row r="63" spans="1:60" ht="22.5" outlineLevel="1" x14ac:dyDescent="0.2">
      <c r="A63" s="140">
        <v>34</v>
      </c>
      <c r="B63" s="140" t="s">
        <v>201</v>
      </c>
      <c r="C63" s="175" t="s">
        <v>202</v>
      </c>
      <c r="D63" s="147" t="s">
        <v>196</v>
      </c>
      <c r="E63" s="152">
        <v>12.1</v>
      </c>
      <c r="F63" s="155">
        <f>H63+J63</f>
        <v>0</v>
      </c>
      <c r="G63" s="156">
        <f>ROUND(E63*F63,2)</f>
        <v>0</v>
      </c>
      <c r="H63" s="156"/>
      <c r="I63" s="156">
        <f>ROUND(E63*H63,2)</f>
        <v>0</v>
      </c>
      <c r="J63" s="156"/>
      <c r="K63" s="156">
        <f>ROUND(E63*J63,2)</f>
        <v>0</v>
      </c>
      <c r="L63" s="156">
        <v>21</v>
      </c>
      <c r="M63" s="156">
        <f>G63*(1+L63/100)</f>
        <v>0</v>
      </c>
      <c r="N63" s="147">
        <v>0</v>
      </c>
      <c r="O63" s="147">
        <f>ROUND(E63*N63,5)</f>
        <v>0</v>
      </c>
      <c r="P63" s="147">
        <v>0</v>
      </c>
      <c r="Q63" s="147">
        <f>ROUND(E63*P63,5)</f>
        <v>0</v>
      </c>
      <c r="R63" s="147"/>
      <c r="S63" s="147"/>
      <c r="T63" s="148">
        <v>2.0089999999999999</v>
      </c>
      <c r="U63" s="147">
        <f>ROUND(E63*T63,2)</f>
        <v>24.31</v>
      </c>
      <c r="V63" s="139"/>
      <c r="W63" s="139"/>
      <c r="X63" s="139"/>
      <c r="Y63" s="139"/>
      <c r="Z63" s="139"/>
      <c r="AA63" s="139"/>
      <c r="AB63" s="139"/>
      <c r="AC63" s="139"/>
      <c r="AD63" s="139"/>
      <c r="AE63" s="139" t="s">
        <v>120</v>
      </c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</row>
    <row r="64" spans="1:60" outlineLevel="1" x14ac:dyDescent="0.2">
      <c r="A64" s="140">
        <v>35</v>
      </c>
      <c r="B64" s="140" t="s">
        <v>203</v>
      </c>
      <c r="C64" s="175" t="s">
        <v>204</v>
      </c>
      <c r="D64" s="147" t="s">
        <v>196</v>
      </c>
      <c r="E64" s="152">
        <v>25.4</v>
      </c>
      <c r="F64" s="155">
        <f>H64+J64</f>
        <v>0</v>
      </c>
      <c r="G64" s="156">
        <f>ROUND(E64*F64,2)</f>
        <v>0</v>
      </c>
      <c r="H64" s="156"/>
      <c r="I64" s="156">
        <f>ROUND(E64*H64,2)</f>
        <v>0</v>
      </c>
      <c r="J64" s="156"/>
      <c r="K64" s="156">
        <f>ROUND(E64*J64,2)</f>
        <v>0</v>
      </c>
      <c r="L64" s="156">
        <v>21</v>
      </c>
      <c r="M64" s="156">
        <f>G64*(1+L64/100)</f>
        <v>0</v>
      </c>
      <c r="N64" s="147">
        <v>0</v>
      </c>
      <c r="O64" s="147">
        <f>ROUND(E64*N64,5)</f>
        <v>0</v>
      </c>
      <c r="P64" s="147">
        <v>0</v>
      </c>
      <c r="Q64" s="147">
        <f>ROUND(E64*P64,5)</f>
        <v>0</v>
      </c>
      <c r="R64" s="147"/>
      <c r="S64" s="147"/>
      <c r="T64" s="148">
        <v>0.55000000000000004</v>
      </c>
      <c r="U64" s="147">
        <f>ROUND(E64*T64,2)</f>
        <v>13.97</v>
      </c>
      <c r="V64" s="139"/>
      <c r="W64" s="139"/>
      <c r="X64" s="139"/>
      <c r="Y64" s="139"/>
      <c r="Z64" s="139"/>
      <c r="AA64" s="139"/>
      <c r="AB64" s="139"/>
      <c r="AC64" s="139"/>
      <c r="AD64" s="139"/>
      <c r="AE64" s="139" t="s">
        <v>120</v>
      </c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</row>
    <row r="65" spans="1:60" outlineLevel="1" x14ac:dyDescent="0.2">
      <c r="A65" s="140">
        <v>36</v>
      </c>
      <c r="B65" s="140" t="s">
        <v>205</v>
      </c>
      <c r="C65" s="175" t="s">
        <v>206</v>
      </c>
      <c r="D65" s="147" t="s">
        <v>174</v>
      </c>
      <c r="E65" s="152">
        <v>1</v>
      </c>
      <c r="F65" s="155">
        <f>H65+J65</f>
        <v>0</v>
      </c>
      <c r="G65" s="156">
        <f>ROUND(E65*F65,2)</f>
        <v>0</v>
      </c>
      <c r="H65" s="156"/>
      <c r="I65" s="156">
        <f>ROUND(E65*H65,2)</f>
        <v>0</v>
      </c>
      <c r="J65" s="156"/>
      <c r="K65" s="156">
        <f>ROUND(E65*J65,2)</f>
        <v>0</v>
      </c>
      <c r="L65" s="156">
        <v>21</v>
      </c>
      <c r="M65" s="156">
        <f>G65*(1+L65/100)</f>
        <v>0</v>
      </c>
      <c r="N65" s="147">
        <v>0</v>
      </c>
      <c r="O65" s="147">
        <f>ROUND(E65*N65,5)</f>
        <v>0</v>
      </c>
      <c r="P65" s="147">
        <v>0</v>
      </c>
      <c r="Q65" s="147">
        <f>ROUND(E65*P65,5)</f>
        <v>0</v>
      </c>
      <c r="R65" s="147"/>
      <c r="S65" s="147"/>
      <c r="T65" s="148">
        <v>8.84</v>
      </c>
      <c r="U65" s="147">
        <f>ROUND(E65*T65,2)</f>
        <v>8.84</v>
      </c>
      <c r="V65" s="139"/>
      <c r="W65" s="139"/>
      <c r="X65" s="139"/>
      <c r="Y65" s="139"/>
      <c r="Z65" s="139"/>
      <c r="AA65" s="139"/>
      <c r="AB65" s="139"/>
      <c r="AC65" s="139"/>
      <c r="AD65" s="139"/>
      <c r="AE65" s="139" t="s">
        <v>120</v>
      </c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</row>
    <row r="66" spans="1:60" outlineLevel="1" x14ac:dyDescent="0.2">
      <c r="A66" s="140">
        <v>37</v>
      </c>
      <c r="B66" s="140" t="s">
        <v>207</v>
      </c>
      <c r="C66" s="175" t="s">
        <v>208</v>
      </c>
      <c r="D66" s="147" t="s">
        <v>209</v>
      </c>
      <c r="E66" s="152">
        <v>1</v>
      </c>
      <c r="F66" s="155">
        <f>H66+J66</f>
        <v>0</v>
      </c>
      <c r="G66" s="156">
        <f>ROUND(E66*F66,2)</f>
        <v>0</v>
      </c>
      <c r="H66" s="156"/>
      <c r="I66" s="156">
        <f>ROUND(E66*H66,2)</f>
        <v>0</v>
      </c>
      <c r="J66" s="156"/>
      <c r="K66" s="156">
        <f>ROUND(E66*J66,2)</f>
        <v>0</v>
      </c>
      <c r="L66" s="156">
        <v>21</v>
      </c>
      <c r="M66" s="156">
        <f>G66*(1+L66/100)</f>
        <v>0</v>
      </c>
      <c r="N66" s="147">
        <v>0</v>
      </c>
      <c r="O66" s="147">
        <f>ROUND(E66*N66,5)</f>
        <v>0</v>
      </c>
      <c r="P66" s="147">
        <v>0</v>
      </c>
      <c r="Q66" s="147">
        <f>ROUND(E66*P66,5)</f>
        <v>0</v>
      </c>
      <c r="R66" s="147"/>
      <c r="S66" s="147"/>
      <c r="T66" s="148">
        <v>0.53500000000000003</v>
      </c>
      <c r="U66" s="147">
        <f>ROUND(E66*T66,2)</f>
        <v>0.54</v>
      </c>
      <c r="V66" s="139"/>
      <c r="W66" s="139"/>
      <c r="X66" s="139"/>
      <c r="Y66" s="139"/>
      <c r="Z66" s="139"/>
      <c r="AA66" s="139"/>
      <c r="AB66" s="139"/>
      <c r="AC66" s="139"/>
      <c r="AD66" s="139"/>
      <c r="AE66" s="139" t="s">
        <v>120</v>
      </c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</row>
    <row r="67" spans="1:60" outlineLevel="1" x14ac:dyDescent="0.2">
      <c r="A67" s="140">
        <v>38</v>
      </c>
      <c r="B67" s="140" t="s">
        <v>210</v>
      </c>
      <c r="C67" s="175" t="s">
        <v>211</v>
      </c>
      <c r="D67" s="147" t="s">
        <v>212</v>
      </c>
      <c r="E67" s="152">
        <v>510</v>
      </c>
      <c r="F67" s="155">
        <f>H67+J67</f>
        <v>0</v>
      </c>
      <c r="G67" s="156">
        <f>ROUND(E67*F67,2)</f>
        <v>0</v>
      </c>
      <c r="H67" s="156"/>
      <c r="I67" s="156">
        <f>ROUND(E67*H67,2)</f>
        <v>0</v>
      </c>
      <c r="J67" s="156"/>
      <c r="K67" s="156">
        <f>ROUND(E67*J67,2)</f>
        <v>0</v>
      </c>
      <c r="L67" s="156">
        <v>21</v>
      </c>
      <c r="M67" s="156">
        <f>G67*(1+L67/100)</f>
        <v>0</v>
      </c>
      <c r="N67" s="147">
        <v>0</v>
      </c>
      <c r="O67" s="147">
        <f>ROUND(E67*N67,5)</f>
        <v>0</v>
      </c>
      <c r="P67" s="147">
        <v>0</v>
      </c>
      <c r="Q67" s="147">
        <f>ROUND(E67*P67,5)</f>
        <v>0</v>
      </c>
      <c r="R67" s="147"/>
      <c r="S67" s="147"/>
      <c r="T67" s="148">
        <v>0</v>
      </c>
      <c r="U67" s="147">
        <f>ROUND(E67*T67,2)</f>
        <v>0</v>
      </c>
      <c r="V67" s="139"/>
      <c r="W67" s="139"/>
      <c r="X67" s="139"/>
      <c r="Y67" s="139"/>
      <c r="Z67" s="139"/>
      <c r="AA67" s="139"/>
      <c r="AB67" s="139"/>
      <c r="AC67" s="139"/>
      <c r="AD67" s="139"/>
      <c r="AE67" s="139" t="s">
        <v>120</v>
      </c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</row>
    <row r="68" spans="1:60" outlineLevel="1" x14ac:dyDescent="0.2">
      <c r="A68" s="140"/>
      <c r="B68" s="140"/>
      <c r="C68" s="177" t="s">
        <v>213</v>
      </c>
      <c r="D68" s="151"/>
      <c r="E68" s="154">
        <v>510</v>
      </c>
      <c r="F68" s="156"/>
      <c r="G68" s="156"/>
      <c r="H68" s="156"/>
      <c r="I68" s="156"/>
      <c r="J68" s="156"/>
      <c r="K68" s="156"/>
      <c r="L68" s="156"/>
      <c r="M68" s="156"/>
      <c r="N68" s="147"/>
      <c r="O68" s="147"/>
      <c r="P68" s="147"/>
      <c r="Q68" s="147"/>
      <c r="R68" s="147"/>
      <c r="S68" s="147"/>
      <c r="T68" s="148"/>
      <c r="U68" s="147"/>
      <c r="V68" s="139"/>
      <c r="W68" s="139"/>
      <c r="X68" s="139"/>
      <c r="Y68" s="139"/>
      <c r="Z68" s="139"/>
      <c r="AA68" s="139"/>
      <c r="AB68" s="139"/>
      <c r="AC68" s="139"/>
      <c r="AD68" s="139"/>
      <c r="AE68" s="139" t="s">
        <v>122</v>
      </c>
      <c r="AF68" s="139">
        <v>0</v>
      </c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</row>
    <row r="69" spans="1:60" outlineLevel="1" x14ac:dyDescent="0.2">
      <c r="A69" s="140">
        <v>39</v>
      </c>
      <c r="B69" s="140" t="s">
        <v>214</v>
      </c>
      <c r="C69" s="175" t="s">
        <v>215</v>
      </c>
      <c r="D69" s="147" t="s">
        <v>212</v>
      </c>
      <c r="E69" s="152">
        <v>30</v>
      </c>
      <c r="F69" s="155">
        <f>H69+J69</f>
        <v>0</v>
      </c>
      <c r="G69" s="156">
        <f>ROUND(E69*F69,2)</f>
        <v>0</v>
      </c>
      <c r="H69" s="156"/>
      <c r="I69" s="156">
        <f>ROUND(E69*H69,2)</f>
        <v>0</v>
      </c>
      <c r="J69" s="156"/>
      <c r="K69" s="156">
        <f>ROUND(E69*J69,2)</f>
        <v>0</v>
      </c>
      <c r="L69" s="156">
        <v>21</v>
      </c>
      <c r="M69" s="156">
        <f>G69*(1+L69/100)</f>
        <v>0</v>
      </c>
      <c r="N69" s="147">
        <v>0</v>
      </c>
      <c r="O69" s="147">
        <f>ROUND(E69*N69,5)</f>
        <v>0</v>
      </c>
      <c r="P69" s="147">
        <v>0</v>
      </c>
      <c r="Q69" s="147">
        <f>ROUND(E69*P69,5)</f>
        <v>0</v>
      </c>
      <c r="R69" s="147"/>
      <c r="S69" s="147"/>
      <c r="T69" s="148">
        <v>0</v>
      </c>
      <c r="U69" s="147">
        <f>ROUND(E69*T69,2)</f>
        <v>0</v>
      </c>
      <c r="V69" s="139"/>
      <c r="W69" s="139"/>
      <c r="X69" s="139"/>
      <c r="Y69" s="139"/>
      <c r="Z69" s="139"/>
      <c r="AA69" s="139"/>
      <c r="AB69" s="139"/>
      <c r="AC69" s="139"/>
      <c r="AD69" s="139"/>
      <c r="AE69" s="139" t="s">
        <v>120</v>
      </c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</row>
    <row r="70" spans="1:60" outlineLevel="1" x14ac:dyDescent="0.2">
      <c r="A70" s="140">
        <v>40</v>
      </c>
      <c r="B70" s="140" t="s">
        <v>216</v>
      </c>
      <c r="C70" s="175" t="s">
        <v>217</v>
      </c>
      <c r="D70" s="147" t="s">
        <v>212</v>
      </c>
      <c r="E70" s="152">
        <v>30</v>
      </c>
      <c r="F70" s="155">
        <f>H70+J70</f>
        <v>0</v>
      </c>
      <c r="G70" s="156">
        <f>ROUND(E70*F70,2)</f>
        <v>0</v>
      </c>
      <c r="H70" s="156"/>
      <c r="I70" s="156">
        <f>ROUND(E70*H70,2)</f>
        <v>0</v>
      </c>
      <c r="J70" s="156"/>
      <c r="K70" s="156">
        <f>ROUND(E70*J70,2)</f>
        <v>0</v>
      </c>
      <c r="L70" s="156">
        <v>21</v>
      </c>
      <c r="M70" s="156">
        <f>G70*(1+L70/100)</f>
        <v>0</v>
      </c>
      <c r="N70" s="147">
        <v>0</v>
      </c>
      <c r="O70" s="147">
        <f>ROUND(E70*N70,5)</f>
        <v>0</v>
      </c>
      <c r="P70" s="147">
        <v>0</v>
      </c>
      <c r="Q70" s="147">
        <f>ROUND(E70*P70,5)</f>
        <v>0</v>
      </c>
      <c r="R70" s="147"/>
      <c r="S70" s="147"/>
      <c r="T70" s="148">
        <v>0</v>
      </c>
      <c r="U70" s="147">
        <f>ROUND(E70*T70,2)</f>
        <v>0</v>
      </c>
      <c r="V70" s="139"/>
      <c r="W70" s="139"/>
      <c r="X70" s="139"/>
      <c r="Y70" s="139"/>
      <c r="Z70" s="139"/>
      <c r="AA70" s="139"/>
      <c r="AB70" s="139"/>
      <c r="AC70" s="139"/>
      <c r="AD70" s="139"/>
      <c r="AE70" s="139" t="s">
        <v>120</v>
      </c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</row>
    <row r="71" spans="1:60" outlineLevel="1" x14ac:dyDescent="0.2">
      <c r="A71" s="140">
        <v>41</v>
      </c>
      <c r="B71" s="140" t="s">
        <v>218</v>
      </c>
      <c r="C71" s="175" t="s">
        <v>219</v>
      </c>
      <c r="D71" s="147" t="s">
        <v>196</v>
      </c>
      <c r="E71" s="152">
        <v>37.5</v>
      </c>
      <c r="F71" s="155">
        <f>H71+J71</f>
        <v>0</v>
      </c>
      <c r="G71" s="156">
        <f>ROUND(E71*F71,2)</f>
        <v>0</v>
      </c>
      <c r="H71" s="156"/>
      <c r="I71" s="156">
        <f>ROUND(E71*H71,2)</f>
        <v>0</v>
      </c>
      <c r="J71" s="156"/>
      <c r="K71" s="156">
        <f>ROUND(E71*J71,2)</f>
        <v>0</v>
      </c>
      <c r="L71" s="156">
        <v>21</v>
      </c>
      <c r="M71" s="156">
        <f>G71*(1+L71/100)</f>
        <v>0</v>
      </c>
      <c r="N71" s="147">
        <v>0</v>
      </c>
      <c r="O71" s="147">
        <f>ROUND(E71*N71,5)</f>
        <v>0</v>
      </c>
      <c r="P71" s="147">
        <v>0</v>
      </c>
      <c r="Q71" s="147">
        <f>ROUND(E71*P71,5)</f>
        <v>0</v>
      </c>
      <c r="R71" s="147"/>
      <c r="S71" s="147"/>
      <c r="T71" s="148">
        <v>0.49</v>
      </c>
      <c r="U71" s="147">
        <f>ROUND(E71*T71,2)</f>
        <v>18.38</v>
      </c>
      <c r="V71" s="139"/>
      <c r="W71" s="139"/>
      <c r="X71" s="139"/>
      <c r="Y71" s="139"/>
      <c r="Z71" s="139"/>
      <c r="AA71" s="139"/>
      <c r="AB71" s="139"/>
      <c r="AC71" s="139"/>
      <c r="AD71" s="139"/>
      <c r="AE71" s="139" t="s">
        <v>120</v>
      </c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</row>
    <row r="72" spans="1:60" outlineLevel="1" x14ac:dyDescent="0.2">
      <c r="A72" s="140">
        <v>42</v>
      </c>
      <c r="B72" s="140" t="s">
        <v>220</v>
      </c>
      <c r="C72" s="175" t="s">
        <v>221</v>
      </c>
      <c r="D72" s="147" t="s">
        <v>196</v>
      </c>
      <c r="E72" s="152">
        <v>1125</v>
      </c>
      <c r="F72" s="155">
        <f>H72+J72</f>
        <v>0</v>
      </c>
      <c r="G72" s="156">
        <f>ROUND(E72*F72,2)</f>
        <v>0</v>
      </c>
      <c r="H72" s="156"/>
      <c r="I72" s="156">
        <f>ROUND(E72*H72,2)</f>
        <v>0</v>
      </c>
      <c r="J72" s="156"/>
      <c r="K72" s="156">
        <f>ROUND(E72*J72,2)</f>
        <v>0</v>
      </c>
      <c r="L72" s="156">
        <v>21</v>
      </c>
      <c r="M72" s="156">
        <f>G72*(1+L72/100)</f>
        <v>0</v>
      </c>
      <c r="N72" s="147">
        <v>0</v>
      </c>
      <c r="O72" s="147">
        <f>ROUND(E72*N72,5)</f>
        <v>0</v>
      </c>
      <c r="P72" s="147">
        <v>0</v>
      </c>
      <c r="Q72" s="147">
        <f>ROUND(E72*P72,5)</f>
        <v>0</v>
      </c>
      <c r="R72" s="147"/>
      <c r="S72" s="147"/>
      <c r="T72" s="148">
        <v>0</v>
      </c>
      <c r="U72" s="147">
        <f>ROUND(E72*T72,2)</f>
        <v>0</v>
      </c>
      <c r="V72" s="139"/>
      <c r="W72" s="139"/>
      <c r="X72" s="139"/>
      <c r="Y72" s="139"/>
      <c r="Z72" s="139"/>
      <c r="AA72" s="139"/>
      <c r="AB72" s="139"/>
      <c r="AC72" s="139"/>
      <c r="AD72" s="139"/>
      <c r="AE72" s="139" t="s">
        <v>120</v>
      </c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</row>
    <row r="73" spans="1:60" outlineLevel="1" x14ac:dyDescent="0.2">
      <c r="A73" s="140"/>
      <c r="B73" s="140"/>
      <c r="C73" s="177" t="s">
        <v>222</v>
      </c>
      <c r="D73" s="151"/>
      <c r="E73" s="154">
        <v>1125</v>
      </c>
      <c r="F73" s="156"/>
      <c r="G73" s="156"/>
      <c r="H73" s="156"/>
      <c r="I73" s="156"/>
      <c r="J73" s="156"/>
      <c r="K73" s="156"/>
      <c r="L73" s="156"/>
      <c r="M73" s="156"/>
      <c r="N73" s="147"/>
      <c r="O73" s="147"/>
      <c r="P73" s="147"/>
      <c r="Q73" s="147"/>
      <c r="R73" s="147"/>
      <c r="S73" s="147"/>
      <c r="T73" s="148"/>
      <c r="U73" s="147"/>
      <c r="V73" s="139"/>
      <c r="W73" s="139"/>
      <c r="X73" s="139"/>
      <c r="Y73" s="139"/>
      <c r="Z73" s="139"/>
      <c r="AA73" s="139"/>
      <c r="AB73" s="139"/>
      <c r="AC73" s="139"/>
      <c r="AD73" s="139"/>
      <c r="AE73" s="139" t="s">
        <v>122</v>
      </c>
      <c r="AF73" s="139">
        <v>0</v>
      </c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</row>
    <row r="74" spans="1:60" outlineLevel="1" x14ac:dyDescent="0.2">
      <c r="A74" s="140">
        <v>43</v>
      </c>
      <c r="B74" s="140" t="s">
        <v>223</v>
      </c>
      <c r="C74" s="175" t="s">
        <v>224</v>
      </c>
      <c r="D74" s="147" t="s">
        <v>196</v>
      </c>
      <c r="E74" s="152">
        <v>25.4</v>
      </c>
      <c r="F74" s="155">
        <f>H74+J74</f>
        <v>0</v>
      </c>
      <c r="G74" s="156">
        <f>ROUND(E74*F74,2)</f>
        <v>0</v>
      </c>
      <c r="H74" s="156"/>
      <c r="I74" s="156">
        <f>ROUND(E74*H74,2)</f>
        <v>0</v>
      </c>
      <c r="J74" s="156"/>
      <c r="K74" s="156">
        <f>ROUND(E74*J74,2)</f>
        <v>0</v>
      </c>
      <c r="L74" s="156">
        <v>21</v>
      </c>
      <c r="M74" s="156">
        <f>G74*(1+L74/100)</f>
        <v>0</v>
      </c>
      <c r="N74" s="147">
        <v>0</v>
      </c>
      <c r="O74" s="147">
        <f>ROUND(E74*N74,5)</f>
        <v>0</v>
      </c>
      <c r="P74" s="147">
        <v>0</v>
      </c>
      <c r="Q74" s="147">
        <f>ROUND(E74*P74,5)</f>
        <v>0</v>
      </c>
      <c r="R74" s="147"/>
      <c r="S74" s="147"/>
      <c r="T74" s="148">
        <v>0</v>
      </c>
      <c r="U74" s="147">
        <f>ROUND(E74*T74,2)</f>
        <v>0</v>
      </c>
      <c r="V74" s="139"/>
      <c r="W74" s="139"/>
      <c r="X74" s="139"/>
      <c r="Y74" s="139"/>
      <c r="Z74" s="139"/>
      <c r="AA74" s="139"/>
      <c r="AB74" s="139"/>
      <c r="AC74" s="139"/>
      <c r="AD74" s="139"/>
      <c r="AE74" s="139" t="s">
        <v>120</v>
      </c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</row>
    <row r="75" spans="1:60" outlineLevel="1" x14ac:dyDescent="0.2">
      <c r="A75" s="140">
        <v>44</v>
      </c>
      <c r="B75" s="140" t="s">
        <v>225</v>
      </c>
      <c r="C75" s="175" t="s">
        <v>226</v>
      </c>
      <c r="D75" s="147" t="s">
        <v>196</v>
      </c>
      <c r="E75" s="152">
        <v>0.2</v>
      </c>
      <c r="F75" s="155">
        <f>H75+J75</f>
        <v>0</v>
      </c>
      <c r="G75" s="156">
        <f>ROUND(E75*F75,2)</f>
        <v>0</v>
      </c>
      <c r="H75" s="156"/>
      <c r="I75" s="156">
        <f>ROUND(E75*H75,2)</f>
        <v>0</v>
      </c>
      <c r="J75" s="156"/>
      <c r="K75" s="156">
        <f>ROUND(E75*J75,2)</f>
        <v>0</v>
      </c>
      <c r="L75" s="156">
        <v>21</v>
      </c>
      <c r="M75" s="156">
        <f>G75*(1+L75/100)</f>
        <v>0</v>
      </c>
      <c r="N75" s="147">
        <v>0</v>
      </c>
      <c r="O75" s="147">
        <f>ROUND(E75*N75,5)</f>
        <v>0</v>
      </c>
      <c r="P75" s="147">
        <v>0</v>
      </c>
      <c r="Q75" s="147">
        <f>ROUND(E75*P75,5)</f>
        <v>0</v>
      </c>
      <c r="R75" s="147"/>
      <c r="S75" s="147"/>
      <c r="T75" s="148">
        <v>0</v>
      </c>
      <c r="U75" s="147">
        <f>ROUND(E75*T75,2)</f>
        <v>0</v>
      </c>
      <c r="V75" s="139"/>
      <c r="W75" s="139"/>
      <c r="X75" s="139"/>
      <c r="Y75" s="139"/>
      <c r="Z75" s="139"/>
      <c r="AA75" s="139"/>
      <c r="AB75" s="139"/>
      <c r="AC75" s="139"/>
      <c r="AD75" s="139"/>
      <c r="AE75" s="139" t="s">
        <v>120</v>
      </c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</row>
    <row r="76" spans="1:60" outlineLevel="1" x14ac:dyDescent="0.2">
      <c r="A76" s="140">
        <v>45</v>
      </c>
      <c r="B76" s="140" t="s">
        <v>227</v>
      </c>
      <c r="C76" s="175" t="s">
        <v>228</v>
      </c>
      <c r="D76" s="147" t="s">
        <v>196</v>
      </c>
      <c r="E76" s="152">
        <v>10</v>
      </c>
      <c r="F76" s="155">
        <f>H76+J76</f>
        <v>0</v>
      </c>
      <c r="G76" s="156">
        <f>ROUND(E76*F76,2)</f>
        <v>0</v>
      </c>
      <c r="H76" s="156"/>
      <c r="I76" s="156">
        <f>ROUND(E76*H76,2)</f>
        <v>0</v>
      </c>
      <c r="J76" s="156"/>
      <c r="K76" s="156">
        <f>ROUND(E76*J76,2)</f>
        <v>0</v>
      </c>
      <c r="L76" s="156">
        <v>21</v>
      </c>
      <c r="M76" s="156">
        <f>G76*(1+L76/100)</f>
        <v>0</v>
      </c>
      <c r="N76" s="147">
        <v>0</v>
      </c>
      <c r="O76" s="147">
        <f>ROUND(E76*N76,5)</f>
        <v>0</v>
      </c>
      <c r="P76" s="147">
        <v>0</v>
      </c>
      <c r="Q76" s="147">
        <f>ROUND(E76*P76,5)</f>
        <v>0</v>
      </c>
      <c r="R76" s="147"/>
      <c r="S76" s="147"/>
      <c r="T76" s="148">
        <v>0</v>
      </c>
      <c r="U76" s="147">
        <f>ROUND(E76*T76,2)</f>
        <v>0</v>
      </c>
      <c r="V76" s="139"/>
      <c r="W76" s="139"/>
      <c r="X76" s="139"/>
      <c r="Y76" s="139"/>
      <c r="Z76" s="139"/>
      <c r="AA76" s="139"/>
      <c r="AB76" s="139"/>
      <c r="AC76" s="139"/>
      <c r="AD76" s="139"/>
      <c r="AE76" s="139" t="s">
        <v>120</v>
      </c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</row>
    <row r="77" spans="1:60" x14ac:dyDescent="0.2">
      <c r="A77" s="141" t="s">
        <v>111</v>
      </c>
      <c r="B77" s="141" t="s">
        <v>70</v>
      </c>
      <c r="C77" s="176" t="s">
        <v>71</v>
      </c>
      <c r="D77" s="149"/>
      <c r="E77" s="153"/>
      <c r="F77" s="157"/>
      <c r="G77" s="157">
        <f>SUMIF(AE78:AE79,"&lt;&gt;NOR",G78:G79)</f>
        <v>0</v>
      </c>
      <c r="H77" s="157"/>
      <c r="I77" s="157">
        <f>SUM(I78:I79)</f>
        <v>0</v>
      </c>
      <c r="J77" s="157"/>
      <c r="K77" s="157">
        <f>SUM(K78:K79)</f>
        <v>0</v>
      </c>
      <c r="L77" s="157"/>
      <c r="M77" s="157">
        <f>SUM(M78:M79)</f>
        <v>0</v>
      </c>
      <c r="N77" s="149"/>
      <c r="O77" s="149">
        <f>SUM(O78:O79)</f>
        <v>0</v>
      </c>
      <c r="P77" s="149"/>
      <c r="Q77" s="149">
        <f>SUM(Q78:Q79)</f>
        <v>0</v>
      </c>
      <c r="R77" s="149"/>
      <c r="S77" s="149"/>
      <c r="T77" s="150"/>
      <c r="U77" s="149">
        <f>SUM(U78:U79)</f>
        <v>69.790000000000006</v>
      </c>
      <c r="AE77" t="s">
        <v>112</v>
      </c>
    </row>
    <row r="78" spans="1:60" outlineLevel="1" x14ac:dyDescent="0.2">
      <c r="A78" s="140">
        <v>46</v>
      </c>
      <c r="B78" s="140" t="s">
        <v>229</v>
      </c>
      <c r="C78" s="175" t="s">
        <v>230</v>
      </c>
      <c r="D78" s="147" t="s">
        <v>196</v>
      </c>
      <c r="E78" s="152">
        <v>27.08</v>
      </c>
      <c r="F78" s="155">
        <f>H78+J78</f>
        <v>0</v>
      </c>
      <c r="G78" s="156">
        <f>ROUND(E78*F78,2)</f>
        <v>0</v>
      </c>
      <c r="H78" s="156"/>
      <c r="I78" s="156">
        <f>ROUND(E78*H78,2)</f>
        <v>0</v>
      </c>
      <c r="J78" s="156"/>
      <c r="K78" s="156">
        <f>ROUND(E78*J78,2)</f>
        <v>0</v>
      </c>
      <c r="L78" s="156">
        <v>21</v>
      </c>
      <c r="M78" s="156">
        <f>G78*(1+L78/100)</f>
        <v>0</v>
      </c>
      <c r="N78" s="147">
        <v>0</v>
      </c>
      <c r="O78" s="147">
        <f>ROUND(E78*N78,5)</f>
        <v>0</v>
      </c>
      <c r="P78" s="147">
        <v>0</v>
      </c>
      <c r="Q78" s="147">
        <f>ROUND(E78*P78,5)</f>
        <v>0</v>
      </c>
      <c r="R78" s="147"/>
      <c r="S78" s="147"/>
      <c r="T78" s="148">
        <v>2.577</v>
      </c>
      <c r="U78" s="147">
        <f>ROUND(E78*T78,2)</f>
        <v>69.790000000000006</v>
      </c>
      <c r="V78" s="139"/>
      <c r="W78" s="139"/>
      <c r="X78" s="139"/>
      <c r="Y78" s="139"/>
      <c r="Z78" s="139"/>
      <c r="AA78" s="139"/>
      <c r="AB78" s="139"/>
      <c r="AC78" s="139"/>
      <c r="AD78" s="139"/>
      <c r="AE78" s="139" t="s">
        <v>120</v>
      </c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</row>
    <row r="79" spans="1:60" outlineLevel="1" x14ac:dyDescent="0.2">
      <c r="A79" s="140"/>
      <c r="B79" s="140"/>
      <c r="C79" s="177" t="s">
        <v>231</v>
      </c>
      <c r="D79" s="151"/>
      <c r="E79" s="154">
        <v>27.08</v>
      </c>
      <c r="F79" s="156"/>
      <c r="G79" s="156"/>
      <c r="H79" s="156"/>
      <c r="I79" s="156"/>
      <c r="J79" s="156"/>
      <c r="K79" s="156"/>
      <c r="L79" s="156"/>
      <c r="M79" s="156"/>
      <c r="N79" s="147"/>
      <c r="O79" s="147"/>
      <c r="P79" s="147"/>
      <c r="Q79" s="147"/>
      <c r="R79" s="147"/>
      <c r="S79" s="147"/>
      <c r="T79" s="148"/>
      <c r="U79" s="147"/>
      <c r="V79" s="139"/>
      <c r="W79" s="139"/>
      <c r="X79" s="139"/>
      <c r="Y79" s="139"/>
      <c r="Z79" s="139"/>
      <c r="AA79" s="139"/>
      <c r="AB79" s="139"/>
      <c r="AC79" s="139"/>
      <c r="AD79" s="139"/>
      <c r="AE79" s="139" t="s">
        <v>122</v>
      </c>
      <c r="AF79" s="139">
        <v>0</v>
      </c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</row>
    <row r="80" spans="1:60" x14ac:dyDescent="0.2">
      <c r="A80" s="141" t="s">
        <v>111</v>
      </c>
      <c r="B80" s="141" t="s">
        <v>72</v>
      </c>
      <c r="C80" s="176" t="s">
        <v>73</v>
      </c>
      <c r="D80" s="149"/>
      <c r="E80" s="153"/>
      <c r="F80" s="157"/>
      <c r="G80" s="157">
        <f>SUMIF(AE81:AE108,"&lt;&gt;NOR",G81:G108)</f>
        <v>0</v>
      </c>
      <c r="H80" s="157"/>
      <c r="I80" s="157">
        <f>SUM(I81:I108)</f>
        <v>0</v>
      </c>
      <c r="J80" s="157"/>
      <c r="K80" s="157">
        <f>SUM(K81:K108)</f>
        <v>0</v>
      </c>
      <c r="L80" s="157"/>
      <c r="M80" s="157">
        <f>SUM(M81:M108)</f>
        <v>0</v>
      </c>
      <c r="N80" s="149"/>
      <c r="O80" s="149">
        <f>SUM(O81:O108)</f>
        <v>10.69441</v>
      </c>
      <c r="P80" s="149"/>
      <c r="Q80" s="149">
        <f>SUM(Q81:Q108)</f>
        <v>3.63578</v>
      </c>
      <c r="R80" s="149"/>
      <c r="S80" s="149"/>
      <c r="T80" s="150"/>
      <c r="U80" s="149">
        <f>SUM(U81:U108)</f>
        <v>644.25</v>
      </c>
      <c r="AE80" t="s">
        <v>112</v>
      </c>
    </row>
    <row r="81" spans="1:60" outlineLevel="1" x14ac:dyDescent="0.2">
      <c r="A81" s="140">
        <v>47</v>
      </c>
      <c r="B81" s="140" t="s">
        <v>232</v>
      </c>
      <c r="C81" s="175" t="s">
        <v>233</v>
      </c>
      <c r="D81" s="147" t="s">
        <v>174</v>
      </c>
      <c r="E81" s="152">
        <v>1</v>
      </c>
      <c r="F81" s="155">
        <f>H81+J81</f>
        <v>0</v>
      </c>
      <c r="G81" s="156">
        <f>ROUND(E81*F81,2)</f>
        <v>0</v>
      </c>
      <c r="H81" s="156"/>
      <c r="I81" s="156">
        <f>ROUND(E81*H81,2)</f>
        <v>0</v>
      </c>
      <c r="J81" s="156"/>
      <c r="K81" s="156">
        <f>ROUND(E81*J81,2)</f>
        <v>0</v>
      </c>
      <c r="L81" s="156">
        <v>21</v>
      </c>
      <c r="M81" s="156">
        <f>G81*(1+L81/100)</f>
        <v>0</v>
      </c>
      <c r="N81" s="147">
        <v>0.14369000000000001</v>
      </c>
      <c r="O81" s="147">
        <f>ROUND(E81*N81,5)</f>
        <v>0.14369000000000001</v>
      </c>
      <c r="P81" s="147">
        <v>0</v>
      </c>
      <c r="Q81" s="147">
        <f>ROUND(E81*P81,5)</f>
        <v>0</v>
      </c>
      <c r="R81" s="147"/>
      <c r="S81" s="147"/>
      <c r="T81" s="148">
        <v>30</v>
      </c>
      <c r="U81" s="147">
        <f>ROUND(E81*T81,2)</f>
        <v>30</v>
      </c>
      <c r="V81" s="139"/>
      <c r="W81" s="139"/>
      <c r="X81" s="139"/>
      <c r="Y81" s="139"/>
      <c r="Z81" s="139"/>
      <c r="AA81" s="139"/>
      <c r="AB81" s="139"/>
      <c r="AC81" s="139"/>
      <c r="AD81" s="139"/>
      <c r="AE81" s="139" t="s">
        <v>120</v>
      </c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</row>
    <row r="82" spans="1:60" ht="22.5" outlineLevel="1" x14ac:dyDescent="0.2">
      <c r="A82" s="140">
        <v>48</v>
      </c>
      <c r="B82" s="140" t="s">
        <v>234</v>
      </c>
      <c r="C82" s="175" t="s">
        <v>235</v>
      </c>
      <c r="D82" s="147" t="s">
        <v>119</v>
      </c>
      <c r="E82" s="152">
        <v>113</v>
      </c>
      <c r="F82" s="155">
        <f>H82+J82</f>
        <v>0</v>
      </c>
      <c r="G82" s="156">
        <f>ROUND(E82*F82,2)</f>
        <v>0</v>
      </c>
      <c r="H82" s="156"/>
      <c r="I82" s="156">
        <f>ROUND(E82*H82,2)</f>
        <v>0</v>
      </c>
      <c r="J82" s="156"/>
      <c r="K82" s="156">
        <f>ROUND(E82*J82,2)</f>
        <v>0</v>
      </c>
      <c r="L82" s="156">
        <v>21</v>
      </c>
      <c r="M82" s="156">
        <f>G82*(1+L82/100)</f>
        <v>0</v>
      </c>
      <c r="N82" s="147">
        <v>0</v>
      </c>
      <c r="O82" s="147">
        <f>ROUND(E82*N82,5)</f>
        <v>0</v>
      </c>
      <c r="P82" s="147">
        <v>0</v>
      </c>
      <c r="Q82" s="147">
        <f>ROUND(E82*P82,5)</f>
        <v>0</v>
      </c>
      <c r="R82" s="147"/>
      <c r="S82" s="147"/>
      <c r="T82" s="148">
        <v>0.27</v>
      </c>
      <c r="U82" s="147">
        <f>ROUND(E82*T82,2)</f>
        <v>30.51</v>
      </c>
      <c r="V82" s="139"/>
      <c r="W82" s="139"/>
      <c r="X82" s="139"/>
      <c r="Y82" s="139"/>
      <c r="Z82" s="139"/>
      <c r="AA82" s="139"/>
      <c r="AB82" s="139"/>
      <c r="AC82" s="139"/>
      <c r="AD82" s="139"/>
      <c r="AE82" s="139" t="s">
        <v>120</v>
      </c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</row>
    <row r="83" spans="1:60" outlineLevel="1" x14ac:dyDescent="0.2">
      <c r="A83" s="140"/>
      <c r="B83" s="140"/>
      <c r="C83" s="177" t="s">
        <v>154</v>
      </c>
      <c r="D83" s="151"/>
      <c r="E83" s="154">
        <v>113</v>
      </c>
      <c r="F83" s="156"/>
      <c r="G83" s="156"/>
      <c r="H83" s="156"/>
      <c r="I83" s="156"/>
      <c r="J83" s="156"/>
      <c r="K83" s="156"/>
      <c r="L83" s="156"/>
      <c r="M83" s="156"/>
      <c r="N83" s="147"/>
      <c r="O83" s="147"/>
      <c r="P83" s="147"/>
      <c r="Q83" s="147"/>
      <c r="R83" s="147"/>
      <c r="S83" s="147"/>
      <c r="T83" s="148"/>
      <c r="U83" s="147"/>
      <c r="V83" s="139"/>
      <c r="W83" s="139"/>
      <c r="X83" s="139"/>
      <c r="Y83" s="139"/>
      <c r="Z83" s="139"/>
      <c r="AA83" s="139"/>
      <c r="AB83" s="139"/>
      <c r="AC83" s="139"/>
      <c r="AD83" s="139"/>
      <c r="AE83" s="139" t="s">
        <v>122</v>
      </c>
      <c r="AF83" s="139">
        <v>0</v>
      </c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</row>
    <row r="84" spans="1:60" outlineLevel="1" x14ac:dyDescent="0.2">
      <c r="A84" s="140">
        <v>49</v>
      </c>
      <c r="B84" s="140" t="s">
        <v>236</v>
      </c>
      <c r="C84" s="175" t="s">
        <v>237</v>
      </c>
      <c r="D84" s="147" t="s">
        <v>190</v>
      </c>
      <c r="E84" s="152">
        <v>3.7968000000000002</v>
      </c>
      <c r="F84" s="155">
        <f>H84+J84</f>
        <v>0</v>
      </c>
      <c r="G84" s="156">
        <f>ROUND(E84*F84,2)</f>
        <v>0</v>
      </c>
      <c r="H84" s="156"/>
      <c r="I84" s="156">
        <f>ROUND(E84*H84,2)</f>
        <v>0</v>
      </c>
      <c r="J84" s="156"/>
      <c r="K84" s="156">
        <f>ROUND(E84*J84,2)</f>
        <v>0</v>
      </c>
      <c r="L84" s="156">
        <v>21</v>
      </c>
      <c r="M84" s="156">
        <f>G84*(1+L84/100)</f>
        <v>0</v>
      </c>
      <c r="N84" s="147">
        <v>0.55000000000000004</v>
      </c>
      <c r="O84" s="147">
        <f>ROUND(E84*N84,5)</f>
        <v>2.0882399999999999</v>
      </c>
      <c r="P84" s="147">
        <v>0</v>
      </c>
      <c r="Q84" s="147">
        <f>ROUND(E84*P84,5)</f>
        <v>0</v>
      </c>
      <c r="R84" s="147"/>
      <c r="S84" s="147"/>
      <c r="T84" s="148">
        <v>0</v>
      </c>
      <c r="U84" s="147">
        <f>ROUND(E84*T84,2)</f>
        <v>0</v>
      </c>
      <c r="V84" s="139"/>
      <c r="W84" s="139"/>
      <c r="X84" s="139"/>
      <c r="Y84" s="139"/>
      <c r="Z84" s="139"/>
      <c r="AA84" s="139"/>
      <c r="AB84" s="139"/>
      <c r="AC84" s="139"/>
      <c r="AD84" s="139"/>
      <c r="AE84" s="139" t="s">
        <v>238</v>
      </c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</row>
    <row r="85" spans="1:60" outlineLevel="1" x14ac:dyDescent="0.2">
      <c r="A85" s="140"/>
      <c r="B85" s="140"/>
      <c r="C85" s="177" t="s">
        <v>239</v>
      </c>
      <c r="D85" s="151"/>
      <c r="E85" s="154">
        <v>3.7968000000000002</v>
      </c>
      <c r="F85" s="156"/>
      <c r="G85" s="156"/>
      <c r="H85" s="156"/>
      <c r="I85" s="156"/>
      <c r="J85" s="156"/>
      <c r="K85" s="156"/>
      <c r="L85" s="156"/>
      <c r="M85" s="156"/>
      <c r="N85" s="147"/>
      <c r="O85" s="147"/>
      <c r="P85" s="147"/>
      <c r="Q85" s="147"/>
      <c r="R85" s="147"/>
      <c r="S85" s="147"/>
      <c r="T85" s="148"/>
      <c r="U85" s="147"/>
      <c r="V85" s="139"/>
      <c r="W85" s="139"/>
      <c r="X85" s="139"/>
      <c r="Y85" s="139"/>
      <c r="Z85" s="139"/>
      <c r="AA85" s="139"/>
      <c r="AB85" s="139"/>
      <c r="AC85" s="139"/>
      <c r="AD85" s="139"/>
      <c r="AE85" s="139" t="s">
        <v>122</v>
      </c>
      <c r="AF85" s="139">
        <v>0</v>
      </c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</row>
    <row r="86" spans="1:60" outlineLevel="1" x14ac:dyDescent="0.2">
      <c r="A86" s="140">
        <v>50</v>
      </c>
      <c r="B86" s="140" t="s">
        <v>240</v>
      </c>
      <c r="C86" s="175" t="s">
        <v>241</v>
      </c>
      <c r="D86" s="147" t="s">
        <v>190</v>
      </c>
      <c r="E86" s="152">
        <v>3.7968000000000002</v>
      </c>
      <c r="F86" s="155">
        <f>H86+J86</f>
        <v>0</v>
      </c>
      <c r="G86" s="156">
        <f>ROUND(E86*F86,2)</f>
        <v>0</v>
      </c>
      <c r="H86" s="156"/>
      <c r="I86" s="156">
        <f>ROUND(E86*H86,2)</f>
        <v>0</v>
      </c>
      <c r="J86" s="156"/>
      <c r="K86" s="156">
        <f>ROUND(E86*J86,2)</f>
        <v>0</v>
      </c>
      <c r="L86" s="156">
        <v>21</v>
      </c>
      <c r="M86" s="156">
        <f>G86*(1+L86/100)</f>
        <v>0</v>
      </c>
      <c r="N86" s="147">
        <v>1.6500000000000001E-2</v>
      </c>
      <c r="O86" s="147">
        <f>ROUND(E86*N86,5)</f>
        <v>6.2649999999999997E-2</v>
      </c>
      <c r="P86" s="147">
        <v>0</v>
      </c>
      <c r="Q86" s="147">
        <f>ROUND(E86*P86,5)</f>
        <v>0</v>
      </c>
      <c r="R86" s="147"/>
      <c r="S86" s="147"/>
      <c r="T86" s="148">
        <v>0</v>
      </c>
      <c r="U86" s="147">
        <f>ROUND(E86*T86,2)</f>
        <v>0</v>
      </c>
      <c r="V86" s="139"/>
      <c r="W86" s="139"/>
      <c r="X86" s="139"/>
      <c r="Y86" s="139"/>
      <c r="Z86" s="139"/>
      <c r="AA86" s="139"/>
      <c r="AB86" s="139"/>
      <c r="AC86" s="139"/>
      <c r="AD86" s="139"/>
      <c r="AE86" s="139" t="s">
        <v>120</v>
      </c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</row>
    <row r="87" spans="1:60" outlineLevel="1" x14ac:dyDescent="0.2">
      <c r="A87" s="140">
        <v>51</v>
      </c>
      <c r="B87" s="140" t="s">
        <v>242</v>
      </c>
      <c r="C87" s="175" t="s">
        <v>243</v>
      </c>
      <c r="D87" s="147" t="s">
        <v>119</v>
      </c>
      <c r="E87" s="152">
        <v>113</v>
      </c>
      <c r="F87" s="155">
        <f>H87+J87</f>
        <v>0</v>
      </c>
      <c r="G87" s="156">
        <f>ROUND(E87*F87,2)</f>
        <v>0</v>
      </c>
      <c r="H87" s="156"/>
      <c r="I87" s="156">
        <f>ROUND(E87*H87,2)</f>
        <v>0</v>
      </c>
      <c r="J87" s="156"/>
      <c r="K87" s="156">
        <f>ROUND(E87*J87,2)</f>
        <v>0</v>
      </c>
      <c r="L87" s="156">
        <v>21</v>
      </c>
      <c r="M87" s="156">
        <f>G87*(1+L87/100)</f>
        <v>0</v>
      </c>
      <c r="N87" s="147">
        <v>0</v>
      </c>
      <c r="O87" s="147">
        <f>ROUND(E87*N87,5)</f>
        <v>0</v>
      </c>
      <c r="P87" s="147">
        <v>0</v>
      </c>
      <c r="Q87" s="147">
        <f>ROUND(E87*P87,5)</f>
        <v>0</v>
      </c>
      <c r="R87" s="147"/>
      <c r="S87" s="147"/>
      <c r="T87" s="148">
        <v>0.20799999999999999</v>
      </c>
      <c r="U87" s="147">
        <f>ROUND(E87*T87,2)</f>
        <v>23.5</v>
      </c>
      <c r="V87" s="139"/>
      <c r="W87" s="139"/>
      <c r="X87" s="139"/>
      <c r="Y87" s="139"/>
      <c r="Z87" s="139"/>
      <c r="AA87" s="139"/>
      <c r="AB87" s="139"/>
      <c r="AC87" s="139"/>
      <c r="AD87" s="139"/>
      <c r="AE87" s="139" t="s">
        <v>120</v>
      </c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</row>
    <row r="88" spans="1:60" outlineLevel="1" x14ac:dyDescent="0.2">
      <c r="A88" s="140"/>
      <c r="B88" s="140"/>
      <c r="C88" s="177" t="s">
        <v>154</v>
      </c>
      <c r="D88" s="151"/>
      <c r="E88" s="154">
        <v>113</v>
      </c>
      <c r="F88" s="156"/>
      <c r="G88" s="156"/>
      <c r="H88" s="156"/>
      <c r="I88" s="156"/>
      <c r="J88" s="156"/>
      <c r="K88" s="156"/>
      <c r="L88" s="156"/>
      <c r="M88" s="156"/>
      <c r="N88" s="147"/>
      <c r="O88" s="147"/>
      <c r="P88" s="147"/>
      <c r="Q88" s="147"/>
      <c r="R88" s="147"/>
      <c r="S88" s="147"/>
      <c r="T88" s="148"/>
      <c r="U88" s="147"/>
      <c r="V88" s="139"/>
      <c r="W88" s="139"/>
      <c r="X88" s="139"/>
      <c r="Y88" s="139"/>
      <c r="Z88" s="139"/>
      <c r="AA88" s="139"/>
      <c r="AB88" s="139"/>
      <c r="AC88" s="139"/>
      <c r="AD88" s="139"/>
      <c r="AE88" s="139" t="s">
        <v>122</v>
      </c>
      <c r="AF88" s="139">
        <v>0</v>
      </c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</row>
    <row r="89" spans="1:60" outlineLevel="1" x14ac:dyDescent="0.2">
      <c r="A89" s="140">
        <v>52</v>
      </c>
      <c r="B89" s="140" t="s">
        <v>244</v>
      </c>
      <c r="C89" s="175" t="s">
        <v>245</v>
      </c>
      <c r="D89" s="147" t="s">
        <v>119</v>
      </c>
      <c r="E89" s="152">
        <v>499</v>
      </c>
      <c r="F89" s="155">
        <f>H89+J89</f>
        <v>0</v>
      </c>
      <c r="G89" s="156">
        <f>ROUND(E89*F89,2)</f>
        <v>0</v>
      </c>
      <c r="H89" s="156"/>
      <c r="I89" s="156">
        <f>ROUND(E89*H89,2)</f>
        <v>0</v>
      </c>
      <c r="J89" s="156"/>
      <c r="K89" s="156">
        <f>ROUND(E89*J89,2)</f>
        <v>0</v>
      </c>
      <c r="L89" s="156">
        <v>21</v>
      </c>
      <c r="M89" s="156">
        <f>G89*(1+L89/100)</f>
        <v>0</v>
      </c>
      <c r="N89" s="147">
        <v>0</v>
      </c>
      <c r="O89" s="147">
        <f>ROUND(E89*N89,5)</f>
        <v>0</v>
      </c>
      <c r="P89" s="147">
        <v>0</v>
      </c>
      <c r="Q89" s="147">
        <f>ROUND(E89*P89,5)</f>
        <v>0</v>
      </c>
      <c r="R89" s="147"/>
      <c r="S89" s="147"/>
      <c r="T89" s="148">
        <v>0.156</v>
      </c>
      <c r="U89" s="147">
        <f>ROUND(E89*T89,2)</f>
        <v>77.84</v>
      </c>
      <c r="V89" s="139"/>
      <c r="W89" s="139"/>
      <c r="X89" s="139"/>
      <c r="Y89" s="139"/>
      <c r="Z89" s="139"/>
      <c r="AA89" s="139"/>
      <c r="AB89" s="139"/>
      <c r="AC89" s="139"/>
      <c r="AD89" s="139"/>
      <c r="AE89" s="139" t="s">
        <v>120</v>
      </c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</row>
    <row r="90" spans="1:60" outlineLevel="1" x14ac:dyDescent="0.2">
      <c r="A90" s="140"/>
      <c r="B90" s="140"/>
      <c r="C90" s="177" t="s">
        <v>157</v>
      </c>
      <c r="D90" s="151"/>
      <c r="E90" s="154">
        <v>499</v>
      </c>
      <c r="F90" s="156"/>
      <c r="G90" s="156"/>
      <c r="H90" s="156"/>
      <c r="I90" s="156"/>
      <c r="J90" s="156"/>
      <c r="K90" s="156"/>
      <c r="L90" s="156"/>
      <c r="M90" s="156"/>
      <c r="N90" s="147"/>
      <c r="O90" s="147"/>
      <c r="P90" s="147"/>
      <c r="Q90" s="147"/>
      <c r="R90" s="147"/>
      <c r="S90" s="147"/>
      <c r="T90" s="148"/>
      <c r="U90" s="147"/>
      <c r="V90" s="139"/>
      <c r="W90" s="139"/>
      <c r="X90" s="139"/>
      <c r="Y90" s="139"/>
      <c r="Z90" s="139"/>
      <c r="AA90" s="139"/>
      <c r="AB90" s="139"/>
      <c r="AC90" s="139"/>
      <c r="AD90" s="139"/>
      <c r="AE90" s="139" t="s">
        <v>122</v>
      </c>
      <c r="AF90" s="139">
        <v>0</v>
      </c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</row>
    <row r="91" spans="1:60" outlineLevel="1" x14ac:dyDescent="0.2">
      <c r="A91" s="140">
        <v>53</v>
      </c>
      <c r="B91" s="140" t="s">
        <v>246</v>
      </c>
      <c r="C91" s="175" t="s">
        <v>247</v>
      </c>
      <c r="D91" s="147" t="s">
        <v>119</v>
      </c>
      <c r="E91" s="152">
        <v>612</v>
      </c>
      <c r="F91" s="155">
        <f>H91+J91</f>
        <v>0</v>
      </c>
      <c r="G91" s="156">
        <f>ROUND(E91*F91,2)</f>
        <v>0</v>
      </c>
      <c r="H91" s="156"/>
      <c r="I91" s="156">
        <f>ROUND(E91*H91,2)</f>
        <v>0</v>
      </c>
      <c r="J91" s="156"/>
      <c r="K91" s="156">
        <f>ROUND(E91*J91,2)</f>
        <v>0</v>
      </c>
      <c r="L91" s="156">
        <v>21</v>
      </c>
      <c r="M91" s="156">
        <f>G91*(1+L91/100)</f>
        <v>0</v>
      </c>
      <c r="N91" s="147">
        <v>0</v>
      </c>
      <c r="O91" s="147">
        <f>ROUND(E91*N91,5)</f>
        <v>0</v>
      </c>
      <c r="P91" s="147">
        <v>0</v>
      </c>
      <c r="Q91" s="147">
        <f>ROUND(E91*P91,5)</f>
        <v>0</v>
      </c>
      <c r="R91" s="147"/>
      <c r="S91" s="147"/>
      <c r="T91" s="148">
        <v>5.5E-2</v>
      </c>
      <c r="U91" s="147">
        <f>ROUND(E91*T91,2)</f>
        <v>33.659999999999997</v>
      </c>
      <c r="V91" s="139"/>
      <c r="W91" s="139"/>
      <c r="X91" s="139"/>
      <c r="Y91" s="139"/>
      <c r="Z91" s="139"/>
      <c r="AA91" s="139"/>
      <c r="AB91" s="139"/>
      <c r="AC91" s="139"/>
      <c r="AD91" s="139"/>
      <c r="AE91" s="139" t="s">
        <v>120</v>
      </c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</row>
    <row r="92" spans="1:60" outlineLevel="1" x14ac:dyDescent="0.2">
      <c r="A92" s="140"/>
      <c r="B92" s="140"/>
      <c r="C92" s="177" t="s">
        <v>157</v>
      </c>
      <c r="D92" s="151"/>
      <c r="E92" s="154">
        <v>499</v>
      </c>
      <c r="F92" s="156"/>
      <c r="G92" s="156"/>
      <c r="H92" s="156"/>
      <c r="I92" s="156"/>
      <c r="J92" s="156"/>
      <c r="K92" s="156"/>
      <c r="L92" s="156"/>
      <c r="M92" s="156"/>
      <c r="N92" s="147"/>
      <c r="O92" s="147"/>
      <c r="P92" s="147"/>
      <c r="Q92" s="147"/>
      <c r="R92" s="147"/>
      <c r="S92" s="147"/>
      <c r="T92" s="148"/>
      <c r="U92" s="147"/>
      <c r="V92" s="139"/>
      <c r="W92" s="139"/>
      <c r="X92" s="139"/>
      <c r="Y92" s="139"/>
      <c r="Z92" s="139"/>
      <c r="AA92" s="139"/>
      <c r="AB92" s="139"/>
      <c r="AC92" s="139"/>
      <c r="AD92" s="139"/>
      <c r="AE92" s="139" t="s">
        <v>122</v>
      </c>
      <c r="AF92" s="139">
        <v>0</v>
      </c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</row>
    <row r="93" spans="1:60" outlineLevel="1" x14ac:dyDescent="0.2">
      <c r="A93" s="140"/>
      <c r="B93" s="140"/>
      <c r="C93" s="177" t="s">
        <v>154</v>
      </c>
      <c r="D93" s="151"/>
      <c r="E93" s="154">
        <v>113</v>
      </c>
      <c r="F93" s="156"/>
      <c r="G93" s="156"/>
      <c r="H93" s="156"/>
      <c r="I93" s="156"/>
      <c r="J93" s="156"/>
      <c r="K93" s="156"/>
      <c r="L93" s="156"/>
      <c r="M93" s="156"/>
      <c r="N93" s="147"/>
      <c r="O93" s="147"/>
      <c r="P93" s="147"/>
      <c r="Q93" s="147"/>
      <c r="R93" s="147"/>
      <c r="S93" s="147"/>
      <c r="T93" s="148"/>
      <c r="U93" s="147"/>
      <c r="V93" s="139"/>
      <c r="W93" s="139"/>
      <c r="X93" s="139"/>
      <c r="Y93" s="139"/>
      <c r="Z93" s="139"/>
      <c r="AA93" s="139"/>
      <c r="AB93" s="139"/>
      <c r="AC93" s="139"/>
      <c r="AD93" s="139"/>
      <c r="AE93" s="139" t="s">
        <v>122</v>
      </c>
      <c r="AF93" s="139">
        <v>0</v>
      </c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</row>
    <row r="94" spans="1:60" outlineLevel="1" x14ac:dyDescent="0.2">
      <c r="A94" s="140">
        <v>54</v>
      </c>
      <c r="B94" s="140" t="s">
        <v>248</v>
      </c>
      <c r="C94" s="175" t="s">
        <v>249</v>
      </c>
      <c r="D94" s="147" t="s">
        <v>133</v>
      </c>
      <c r="E94" s="152">
        <v>3365</v>
      </c>
      <c r="F94" s="155">
        <f>H94+J94</f>
        <v>0</v>
      </c>
      <c r="G94" s="156">
        <f>ROUND(E94*F94,2)</f>
        <v>0</v>
      </c>
      <c r="H94" s="156"/>
      <c r="I94" s="156">
        <f>ROUND(E94*H94,2)</f>
        <v>0</v>
      </c>
      <c r="J94" s="156"/>
      <c r="K94" s="156">
        <f>ROUND(E94*J94,2)</f>
        <v>0</v>
      </c>
      <c r="L94" s="156">
        <v>21</v>
      </c>
      <c r="M94" s="156">
        <f>G94*(1+L94/100)</f>
        <v>0</v>
      </c>
      <c r="N94" s="147">
        <v>1.32E-3</v>
      </c>
      <c r="O94" s="147">
        <f>ROUND(E94*N94,5)</f>
        <v>4.4417999999999997</v>
      </c>
      <c r="P94" s="147">
        <v>0</v>
      </c>
      <c r="Q94" s="147">
        <f>ROUND(E94*P94,5)</f>
        <v>0</v>
      </c>
      <c r="R94" s="147"/>
      <c r="S94" s="147"/>
      <c r="T94" s="148">
        <v>0</v>
      </c>
      <c r="U94" s="147">
        <f>ROUND(E94*T94,2)</f>
        <v>0</v>
      </c>
      <c r="V94" s="139"/>
      <c r="W94" s="139"/>
      <c r="X94" s="139"/>
      <c r="Y94" s="139"/>
      <c r="Z94" s="139"/>
      <c r="AA94" s="139"/>
      <c r="AB94" s="139"/>
      <c r="AC94" s="139"/>
      <c r="AD94" s="139"/>
      <c r="AE94" s="139" t="s">
        <v>238</v>
      </c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</row>
    <row r="95" spans="1:60" outlineLevel="1" x14ac:dyDescent="0.2">
      <c r="A95" s="140"/>
      <c r="B95" s="140"/>
      <c r="C95" s="177" t="s">
        <v>250</v>
      </c>
      <c r="D95" s="151"/>
      <c r="E95" s="154"/>
      <c r="F95" s="156"/>
      <c r="G95" s="156"/>
      <c r="H95" s="156"/>
      <c r="I95" s="156"/>
      <c r="J95" s="156"/>
      <c r="K95" s="156"/>
      <c r="L95" s="156"/>
      <c r="M95" s="156"/>
      <c r="N95" s="147"/>
      <c r="O95" s="147"/>
      <c r="P95" s="147"/>
      <c r="Q95" s="147"/>
      <c r="R95" s="147"/>
      <c r="S95" s="147"/>
      <c r="T95" s="148"/>
      <c r="U95" s="147"/>
      <c r="V95" s="139"/>
      <c r="W95" s="139"/>
      <c r="X95" s="139"/>
      <c r="Y95" s="139"/>
      <c r="Z95" s="139"/>
      <c r="AA95" s="139"/>
      <c r="AB95" s="139"/>
      <c r="AC95" s="139"/>
      <c r="AD95" s="139"/>
      <c r="AE95" s="139" t="s">
        <v>122</v>
      </c>
      <c r="AF95" s="139">
        <v>0</v>
      </c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</row>
    <row r="96" spans="1:60" outlineLevel="1" x14ac:dyDescent="0.2">
      <c r="A96" s="140"/>
      <c r="B96" s="140"/>
      <c r="C96" s="177" t="s">
        <v>251</v>
      </c>
      <c r="D96" s="151"/>
      <c r="E96" s="154">
        <v>625</v>
      </c>
      <c r="F96" s="156"/>
      <c r="G96" s="156"/>
      <c r="H96" s="156"/>
      <c r="I96" s="156"/>
      <c r="J96" s="156"/>
      <c r="K96" s="156"/>
      <c r="L96" s="156"/>
      <c r="M96" s="156"/>
      <c r="N96" s="147"/>
      <c r="O96" s="147"/>
      <c r="P96" s="147"/>
      <c r="Q96" s="147"/>
      <c r="R96" s="147"/>
      <c r="S96" s="147"/>
      <c r="T96" s="148"/>
      <c r="U96" s="147"/>
      <c r="V96" s="139"/>
      <c r="W96" s="139"/>
      <c r="X96" s="139"/>
      <c r="Y96" s="139"/>
      <c r="Z96" s="139"/>
      <c r="AA96" s="139"/>
      <c r="AB96" s="139"/>
      <c r="AC96" s="139"/>
      <c r="AD96" s="139"/>
      <c r="AE96" s="139" t="s">
        <v>122</v>
      </c>
      <c r="AF96" s="139">
        <v>0</v>
      </c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</row>
    <row r="97" spans="1:60" outlineLevel="1" x14ac:dyDescent="0.2">
      <c r="A97" s="140"/>
      <c r="B97" s="140"/>
      <c r="C97" s="177" t="s">
        <v>252</v>
      </c>
      <c r="D97" s="151"/>
      <c r="E97" s="154">
        <v>1975</v>
      </c>
      <c r="F97" s="156"/>
      <c r="G97" s="156"/>
      <c r="H97" s="156"/>
      <c r="I97" s="156"/>
      <c r="J97" s="156"/>
      <c r="K97" s="156"/>
      <c r="L97" s="156"/>
      <c r="M97" s="156"/>
      <c r="N97" s="147"/>
      <c r="O97" s="147"/>
      <c r="P97" s="147"/>
      <c r="Q97" s="147"/>
      <c r="R97" s="147"/>
      <c r="S97" s="147"/>
      <c r="T97" s="148"/>
      <c r="U97" s="147"/>
      <c r="V97" s="139"/>
      <c r="W97" s="139"/>
      <c r="X97" s="139"/>
      <c r="Y97" s="139"/>
      <c r="Z97" s="139"/>
      <c r="AA97" s="139"/>
      <c r="AB97" s="139"/>
      <c r="AC97" s="139"/>
      <c r="AD97" s="139"/>
      <c r="AE97" s="139" t="s">
        <v>122</v>
      </c>
      <c r="AF97" s="139">
        <v>0</v>
      </c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</row>
    <row r="98" spans="1:60" outlineLevel="1" x14ac:dyDescent="0.2">
      <c r="A98" s="140"/>
      <c r="B98" s="140"/>
      <c r="C98" s="177" t="s">
        <v>253</v>
      </c>
      <c r="D98" s="151"/>
      <c r="E98" s="154"/>
      <c r="F98" s="156"/>
      <c r="G98" s="156"/>
      <c r="H98" s="156"/>
      <c r="I98" s="156"/>
      <c r="J98" s="156"/>
      <c r="K98" s="156"/>
      <c r="L98" s="156"/>
      <c r="M98" s="156"/>
      <c r="N98" s="147"/>
      <c r="O98" s="147"/>
      <c r="P98" s="147"/>
      <c r="Q98" s="147"/>
      <c r="R98" s="147"/>
      <c r="S98" s="147"/>
      <c r="T98" s="148"/>
      <c r="U98" s="147"/>
      <c r="V98" s="139"/>
      <c r="W98" s="139"/>
      <c r="X98" s="139"/>
      <c r="Y98" s="139"/>
      <c r="Z98" s="139"/>
      <c r="AA98" s="139"/>
      <c r="AB98" s="139"/>
      <c r="AC98" s="139"/>
      <c r="AD98" s="139"/>
      <c r="AE98" s="139" t="s">
        <v>122</v>
      </c>
      <c r="AF98" s="139">
        <v>0</v>
      </c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</row>
    <row r="99" spans="1:60" outlineLevel="1" x14ac:dyDescent="0.2">
      <c r="A99" s="140"/>
      <c r="B99" s="140"/>
      <c r="C99" s="177" t="s">
        <v>254</v>
      </c>
      <c r="D99" s="151"/>
      <c r="E99" s="154">
        <v>170</v>
      </c>
      <c r="F99" s="156"/>
      <c r="G99" s="156"/>
      <c r="H99" s="156"/>
      <c r="I99" s="156"/>
      <c r="J99" s="156"/>
      <c r="K99" s="156"/>
      <c r="L99" s="156"/>
      <c r="M99" s="156"/>
      <c r="N99" s="147"/>
      <c r="O99" s="147"/>
      <c r="P99" s="147"/>
      <c r="Q99" s="147"/>
      <c r="R99" s="147"/>
      <c r="S99" s="147"/>
      <c r="T99" s="148"/>
      <c r="U99" s="147"/>
      <c r="V99" s="139"/>
      <c r="W99" s="139"/>
      <c r="X99" s="139"/>
      <c r="Y99" s="139"/>
      <c r="Z99" s="139"/>
      <c r="AA99" s="139"/>
      <c r="AB99" s="139"/>
      <c r="AC99" s="139"/>
      <c r="AD99" s="139"/>
      <c r="AE99" s="139" t="s">
        <v>122</v>
      </c>
      <c r="AF99" s="139">
        <v>0</v>
      </c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</row>
    <row r="100" spans="1:60" outlineLevel="1" x14ac:dyDescent="0.2">
      <c r="A100" s="140"/>
      <c r="B100" s="140"/>
      <c r="C100" s="177" t="s">
        <v>255</v>
      </c>
      <c r="D100" s="151"/>
      <c r="E100" s="154">
        <v>595</v>
      </c>
      <c r="F100" s="156"/>
      <c r="G100" s="156"/>
      <c r="H100" s="156"/>
      <c r="I100" s="156"/>
      <c r="J100" s="156"/>
      <c r="K100" s="156"/>
      <c r="L100" s="156"/>
      <c r="M100" s="156"/>
      <c r="N100" s="147"/>
      <c r="O100" s="147"/>
      <c r="P100" s="147"/>
      <c r="Q100" s="147"/>
      <c r="R100" s="147"/>
      <c r="S100" s="147"/>
      <c r="T100" s="148"/>
      <c r="U100" s="147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 t="s">
        <v>122</v>
      </c>
      <c r="AF100" s="139">
        <v>0</v>
      </c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</row>
    <row r="101" spans="1:60" ht="22.5" outlineLevel="1" x14ac:dyDescent="0.2">
      <c r="A101" s="140">
        <v>55</v>
      </c>
      <c r="B101" s="140" t="s">
        <v>256</v>
      </c>
      <c r="C101" s="175" t="s">
        <v>257</v>
      </c>
      <c r="D101" s="147" t="s">
        <v>133</v>
      </c>
      <c r="E101" s="152">
        <v>795</v>
      </c>
      <c r="F101" s="155">
        <f>H101+J101</f>
        <v>0</v>
      </c>
      <c r="G101" s="156">
        <f>ROUND(E101*F101,2)</f>
        <v>0</v>
      </c>
      <c r="H101" s="156"/>
      <c r="I101" s="156">
        <f>ROUND(E101*H101,2)</f>
        <v>0</v>
      </c>
      <c r="J101" s="156"/>
      <c r="K101" s="156">
        <f>ROUND(E101*J101,2)</f>
        <v>0</v>
      </c>
      <c r="L101" s="156">
        <v>21</v>
      </c>
      <c r="M101" s="156">
        <f>G101*(1+L101/100)</f>
        <v>0</v>
      </c>
      <c r="N101" s="147">
        <v>0</v>
      </c>
      <c r="O101" s="147">
        <f>ROUND(E101*N101,5)</f>
        <v>0</v>
      </c>
      <c r="P101" s="147">
        <v>0</v>
      </c>
      <c r="Q101" s="147">
        <f>ROUND(E101*P101,5)</f>
        <v>0</v>
      </c>
      <c r="R101" s="147"/>
      <c r="S101" s="147"/>
      <c r="T101" s="148">
        <v>0.05</v>
      </c>
      <c r="U101" s="147">
        <f>ROUND(E101*T101,2)</f>
        <v>39.75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 t="s">
        <v>120</v>
      </c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</row>
    <row r="102" spans="1:60" outlineLevel="1" x14ac:dyDescent="0.2">
      <c r="A102" s="140"/>
      <c r="B102" s="140"/>
      <c r="C102" s="177" t="s">
        <v>258</v>
      </c>
      <c r="D102" s="151"/>
      <c r="E102" s="154">
        <v>625</v>
      </c>
      <c r="F102" s="156"/>
      <c r="G102" s="156"/>
      <c r="H102" s="156"/>
      <c r="I102" s="156"/>
      <c r="J102" s="156"/>
      <c r="K102" s="156"/>
      <c r="L102" s="156"/>
      <c r="M102" s="156"/>
      <c r="N102" s="147"/>
      <c r="O102" s="147"/>
      <c r="P102" s="147"/>
      <c r="Q102" s="147"/>
      <c r="R102" s="147"/>
      <c r="S102" s="147"/>
      <c r="T102" s="148"/>
      <c r="U102" s="147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 t="s">
        <v>122</v>
      </c>
      <c r="AF102" s="139">
        <v>0</v>
      </c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</row>
    <row r="103" spans="1:60" outlineLevel="1" x14ac:dyDescent="0.2">
      <c r="A103" s="140"/>
      <c r="B103" s="140"/>
      <c r="C103" s="177" t="s">
        <v>259</v>
      </c>
      <c r="D103" s="151"/>
      <c r="E103" s="154">
        <v>170</v>
      </c>
      <c r="F103" s="156"/>
      <c r="G103" s="156"/>
      <c r="H103" s="156"/>
      <c r="I103" s="156"/>
      <c r="J103" s="156"/>
      <c r="K103" s="156"/>
      <c r="L103" s="156"/>
      <c r="M103" s="156"/>
      <c r="N103" s="147"/>
      <c r="O103" s="147"/>
      <c r="P103" s="147"/>
      <c r="Q103" s="147"/>
      <c r="R103" s="147"/>
      <c r="S103" s="147"/>
      <c r="T103" s="148"/>
      <c r="U103" s="147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 t="s">
        <v>122</v>
      </c>
      <c r="AF103" s="139">
        <v>0</v>
      </c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</row>
    <row r="104" spans="1:60" ht="22.5" outlineLevel="1" x14ac:dyDescent="0.2">
      <c r="A104" s="140">
        <v>56</v>
      </c>
      <c r="B104" s="140" t="s">
        <v>260</v>
      </c>
      <c r="C104" s="175" t="s">
        <v>261</v>
      </c>
      <c r="D104" s="147" t="s">
        <v>115</v>
      </c>
      <c r="E104" s="152">
        <v>6</v>
      </c>
      <c r="F104" s="155">
        <f>H104+J104</f>
        <v>0</v>
      </c>
      <c r="G104" s="156">
        <f>ROUND(E104*F104,2)</f>
        <v>0</v>
      </c>
      <c r="H104" s="156"/>
      <c r="I104" s="156">
        <f>ROUND(E104*H104,2)</f>
        <v>0</v>
      </c>
      <c r="J104" s="156"/>
      <c r="K104" s="156">
        <f>ROUND(E104*J104,2)</f>
        <v>0</v>
      </c>
      <c r="L104" s="156">
        <v>21</v>
      </c>
      <c r="M104" s="156">
        <f>G104*(1+L104/100)</f>
        <v>0</v>
      </c>
      <c r="N104" s="147">
        <v>7.0000000000000001E-3</v>
      </c>
      <c r="O104" s="147">
        <f>ROUND(E104*N104,5)</f>
        <v>4.2000000000000003E-2</v>
      </c>
      <c r="P104" s="147">
        <v>0</v>
      </c>
      <c r="Q104" s="147">
        <f>ROUND(E104*P104,5)</f>
        <v>0</v>
      </c>
      <c r="R104" s="147"/>
      <c r="S104" s="147"/>
      <c r="T104" s="148">
        <v>0.05</v>
      </c>
      <c r="U104" s="147">
        <f>ROUND(E104*T104,2)</f>
        <v>0.3</v>
      </c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 t="s">
        <v>120</v>
      </c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</row>
    <row r="105" spans="1:60" outlineLevel="1" x14ac:dyDescent="0.2">
      <c r="A105" s="140">
        <v>57</v>
      </c>
      <c r="B105" s="140" t="s">
        <v>262</v>
      </c>
      <c r="C105" s="175" t="s">
        <v>263</v>
      </c>
      <c r="D105" s="147" t="s">
        <v>133</v>
      </c>
      <c r="E105" s="152">
        <v>146.9</v>
      </c>
      <c r="F105" s="155">
        <f>H105+J105</f>
        <v>0</v>
      </c>
      <c r="G105" s="156">
        <f>ROUND(E105*F105,2)</f>
        <v>0</v>
      </c>
      <c r="H105" s="156"/>
      <c r="I105" s="156">
        <f>ROUND(E105*H105,2)</f>
        <v>0</v>
      </c>
      <c r="J105" s="156"/>
      <c r="K105" s="156">
        <f>ROUND(E105*J105,2)</f>
        <v>0</v>
      </c>
      <c r="L105" s="156">
        <v>21</v>
      </c>
      <c r="M105" s="156">
        <f>G105*(1+L105/100)</f>
        <v>0</v>
      </c>
      <c r="N105" s="147">
        <v>1.6000000000000001E-4</v>
      </c>
      <c r="O105" s="147">
        <f>ROUND(E105*N105,5)</f>
        <v>2.35E-2</v>
      </c>
      <c r="P105" s="147">
        <v>2.4750000000000001E-2</v>
      </c>
      <c r="Q105" s="147">
        <f>ROUND(E105*P105,5)</f>
        <v>3.63578</v>
      </c>
      <c r="R105" s="147"/>
      <c r="S105" s="147"/>
      <c r="T105" s="148">
        <v>0.40949999999999998</v>
      </c>
      <c r="U105" s="147">
        <f>ROUND(E105*T105,2)</f>
        <v>60.16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 t="s">
        <v>120</v>
      </c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</row>
    <row r="106" spans="1:60" outlineLevel="1" x14ac:dyDescent="0.2">
      <c r="A106" s="140">
        <v>58</v>
      </c>
      <c r="B106" s="140" t="s">
        <v>264</v>
      </c>
      <c r="C106" s="175" t="s">
        <v>265</v>
      </c>
      <c r="D106" s="147" t="s">
        <v>133</v>
      </c>
      <c r="E106" s="152">
        <v>146.9</v>
      </c>
      <c r="F106" s="155">
        <f>H106+J106</f>
        <v>0</v>
      </c>
      <c r="G106" s="156">
        <f>ROUND(E106*F106,2)</f>
        <v>0</v>
      </c>
      <c r="H106" s="156"/>
      <c r="I106" s="156">
        <f>ROUND(E106*H106,2)</f>
        <v>0</v>
      </c>
      <c r="J106" s="156"/>
      <c r="K106" s="156">
        <f>ROUND(E106*J106,2)</f>
        <v>0</v>
      </c>
      <c r="L106" s="156">
        <v>21</v>
      </c>
      <c r="M106" s="156">
        <f>G106*(1+L106/100)</f>
        <v>0</v>
      </c>
      <c r="N106" s="147">
        <v>2.6409999999999999E-2</v>
      </c>
      <c r="O106" s="147">
        <f>ROUND(E106*N106,5)</f>
        <v>3.8796300000000001</v>
      </c>
      <c r="P106" s="147">
        <v>0</v>
      </c>
      <c r="Q106" s="147">
        <f>ROUND(E106*P106,5)</f>
        <v>0</v>
      </c>
      <c r="R106" s="147"/>
      <c r="S106" s="147"/>
      <c r="T106" s="148">
        <v>0.60599999999999998</v>
      </c>
      <c r="U106" s="147">
        <f>ROUND(E106*T106,2)</f>
        <v>89.02</v>
      </c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 t="s">
        <v>120</v>
      </c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</row>
    <row r="107" spans="1:60" ht="22.5" outlineLevel="1" x14ac:dyDescent="0.2">
      <c r="A107" s="140">
        <v>59</v>
      </c>
      <c r="B107" s="140" t="s">
        <v>266</v>
      </c>
      <c r="C107" s="175" t="s">
        <v>267</v>
      </c>
      <c r="D107" s="147" t="s">
        <v>174</v>
      </c>
      <c r="E107" s="152">
        <v>30</v>
      </c>
      <c r="F107" s="155">
        <f>H107+J107</f>
        <v>0</v>
      </c>
      <c r="G107" s="156">
        <f>ROUND(E107*F107,2)</f>
        <v>0</v>
      </c>
      <c r="H107" s="156"/>
      <c r="I107" s="156">
        <f>ROUND(E107*H107,2)</f>
        <v>0</v>
      </c>
      <c r="J107" s="156"/>
      <c r="K107" s="156">
        <f>ROUND(E107*J107,2)</f>
        <v>0</v>
      </c>
      <c r="L107" s="156">
        <v>21</v>
      </c>
      <c r="M107" s="156">
        <f>G107*(1+L107/100)</f>
        <v>0</v>
      </c>
      <c r="N107" s="147">
        <v>4.2999999999999999E-4</v>
      </c>
      <c r="O107" s="147">
        <f>ROUND(E107*N107,5)</f>
        <v>1.29E-2</v>
      </c>
      <c r="P107" s="147">
        <v>0</v>
      </c>
      <c r="Q107" s="147">
        <f>ROUND(E107*P107,5)</f>
        <v>0</v>
      </c>
      <c r="R107" s="147"/>
      <c r="S107" s="147"/>
      <c r="T107" s="148">
        <v>7.9859999999999998</v>
      </c>
      <c r="U107" s="147">
        <f>ROUND(E107*T107,2)</f>
        <v>239.58</v>
      </c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 t="s">
        <v>120</v>
      </c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</row>
    <row r="108" spans="1:60" ht="22.5" outlineLevel="1" x14ac:dyDescent="0.2">
      <c r="A108" s="140">
        <v>60</v>
      </c>
      <c r="B108" s="140" t="s">
        <v>268</v>
      </c>
      <c r="C108" s="175" t="s">
        <v>269</v>
      </c>
      <c r="D108" s="147" t="s">
        <v>196</v>
      </c>
      <c r="E108" s="152">
        <v>10.7</v>
      </c>
      <c r="F108" s="155">
        <f>H108+J108</f>
        <v>0</v>
      </c>
      <c r="G108" s="156">
        <f>ROUND(E108*F108,2)</f>
        <v>0</v>
      </c>
      <c r="H108" s="156"/>
      <c r="I108" s="156">
        <f>ROUND(E108*H108,2)</f>
        <v>0</v>
      </c>
      <c r="J108" s="156"/>
      <c r="K108" s="156">
        <f>ROUND(E108*J108,2)</f>
        <v>0</v>
      </c>
      <c r="L108" s="156">
        <v>21</v>
      </c>
      <c r="M108" s="156">
        <f>G108*(1+L108/100)</f>
        <v>0</v>
      </c>
      <c r="N108" s="147">
        <v>0</v>
      </c>
      <c r="O108" s="147">
        <f>ROUND(E108*N108,5)</f>
        <v>0</v>
      </c>
      <c r="P108" s="147">
        <v>0</v>
      </c>
      <c r="Q108" s="147">
        <f>ROUND(E108*P108,5)</f>
        <v>0</v>
      </c>
      <c r="R108" s="147"/>
      <c r="S108" s="147"/>
      <c r="T108" s="148">
        <v>1.863</v>
      </c>
      <c r="U108" s="147">
        <f>ROUND(E108*T108,2)</f>
        <v>19.93</v>
      </c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 t="s">
        <v>120</v>
      </c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</row>
    <row r="109" spans="1:60" x14ac:dyDescent="0.2">
      <c r="A109" s="141" t="s">
        <v>111</v>
      </c>
      <c r="B109" s="141" t="s">
        <v>74</v>
      </c>
      <c r="C109" s="176" t="s">
        <v>75</v>
      </c>
      <c r="D109" s="149"/>
      <c r="E109" s="153"/>
      <c r="F109" s="157"/>
      <c r="G109" s="157">
        <f>SUMIF(AE110:AE133,"&lt;&gt;NOR",G110:G133)</f>
        <v>0</v>
      </c>
      <c r="H109" s="157"/>
      <c r="I109" s="157">
        <f>SUM(I110:I133)</f>
        <v>0</v>
      </c>
      <c r="J109" s="157"/>
      <c r="K109" s="157">
        <f>SUM(K110:K133)</f>
        <v>0</v>
      </c>
      <c r="L109" s="157"/>
      <c r="M109" s="157">
        <f>SUM(M110:M133)</f>
        <v>0</v>
      </c>
      <c r="N109" s="149"/>
      <c r="O109" s="149">
        <f>SUM(O110:O133)</f>
        <v>1.3424100000000003</v>
      </c>
      <c r="P109" s="149"/>
      <c r="Q109" s="149">
        <f>SUM(Q110:Q133)</f>
        <v>0</v>
      </c>
      <c r="R109" s="149"/>
      <c r="S109" s="149"/>
      <c r="T109" s="150"/>
      <c r="U109" s="149">
        <f>SUM(U110:U133)</f>
        <v>306.62000000000012</v>
      </c>
      <c r="AE109" t="s">
        <v>112</v>
      </c>
    </row>
    <row r="110" spans="1:60" outlineLevel="1" x14ac:dyDescent="0.2">
      <c r="A110" s="140">
        <v>61</v>
      </c>
      <c r="B110" s="140" t="s">
        <v>270</v>
      </c>
      <c r="C110" s="175" t="s">
        <v>271</v>
      </c>
      <c r="D110" s="147" t="s">
        <v>119</v>
      </c>
      <c r="E110" s="152">
        <v>113</v>
      </c>
      <c r="F110" s="155">
        <f>H110+J110</f>
        <v>0</v>
      </c>
      <c r="G110" s="156">
        <f>ROUND(E110*F110,2)</f>
        <v>0</v>
      </c>
      <c r="H110" s="156"/>
      <c r="I110" s="156">
        <f>ROUND(E110*H110,2)</f>
        <v>0</v>
      </c>
      <c r="J110" s="156"/>
      <c r="K110" s="156">
        <f>ROUND(E110*J110,2)</f>
        <v>0</v>
      </c>
      <c r="L110" s="156">
        <v>21</v>
      </c>
      <c r="M110" s="156">
        <f>G110*(1+L110/100)</f>
        <v>0</v>
      </c>
      <c r="N110" s="147">
        <v>3.3899999999999998E-3</v>
      </c>
      <c r="O110" s="147">
        <f>ROUND(E110*N110,5)</f>
        <v>0.38307000000000002</v>
      </c>
      <c r="P110" s="147">
        <v>0</v>
      </c>
      <c r="Q110" s="147">
        <f>ROUND(E110*P110,5)</f>
        <v>0</v>
      </c>
      <c r="R110" s="147"/>
      <c r="S110" s="147"/>
      <c r="T110" s="148">
        <v>1.2765</v>
      </c>
      <c r="U110" s="147">
        <f>ROUND(E110*T110,2)</f>
        <v>144.24</v>
      </c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 t="s">
        <v>120</v>
      </c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</row>
    <row r="111" spans="1:60" ht="22.5" outlineLevel="1" x14ac:dyDescent="0.2">
      <c r="A111" s="140"/>
      <c r="B111" s="140"/>
      <c r="C111" s="244" t="s">
        <v>272</v>
      </c>
      <c r="D111" s="245"/>
      <c r="E111" s="246"/>
      <c r="F111" s="247"/>
      <c r="G111" s="248"/>
      <c r="H111" s="156"/>
      <c r="I111" s="156"/>
      <c r="J111" s="156"/>
      <c r="K111" s="156"/>
      <c r="L111" s="156"/>
      <c r="M111" s="156"/>
      <c r="N111" s="147"/>
      <c r="O111" s="147"/>
      <c r="P111" s="147"/>
      <c r="Q111" s="147"/>
      <c r="R111" s="147"/>
      <c r="S111" s="147"/>
      <c r="T111" s="148"/>
      <c r="U111" s="147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 t="s">
        <v>139</v>
      </c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42" t="str">
        <f>C111</f>
        <v>Klempířské prvky obsahují montáž, veškeré příslušenství, spojovací a montážní materiál, krácení materiálu apod.</v>
      </c>
      <c r="BB111" s="139"/>
      <c r="BC111" s="139"/>
      <c r="BD111" s="139"/>
      <c r="BE111" s="139"/>
      <c r="BF111" s="139"/>
      <c r="BG111" s="139"/>
      <c r="BH111" s="139"/>
    </row>
    <row r="112" spans="1:60" outlineLevel="1" x14ac:dyDescent="0.2">
      <c r="A112" s="140"/>
      <c r="B112" s="140"/>
      <c r="C112" s="177" t="s">
        <v>154</v>
      </c>
      <c r="D112" s="151"/>
      <c r="E112" s="154">
        <v>113</v>
      </c>
      <c r="F112" s="156"/>
      <c r="G112" s="156"/>
      <c r="H112" s="156"/>
      <c r="I112" s="156"/>
      <c r="J112" s="156"/>
      <c r="K112" s="156"/>
      <c r="L112" s="156"/>
      <c r="M112" s="156"/>
      <c r="N112" s="147"/>
      <c r="O112" s="147"/>
      <c r="P112" s="147"/>
      <c r="Q112" s="147"/>
      <c r="R112" s="147"/>
      <c r="S112" s="147"/>
      <c r="T112" s="148"/>
      <c r="U112" s="147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 t="s">
        <v>122</v>
      </c>
      <c r="AF112" s="139">
        <v>0</v>
      </c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</row>
    <row r="113" spans="1:60" ht="22.5" outlineLevel="1" x14ac:dyDescent="0.2">
      <c r="A113" s="140">
        <v>62</v>
      </c>
      <c r="B113" s="140" t="s">
        <v>273</v>
      </c>
      <c r="C113" s="175" t="s">
        <v>274</v>
      </c>
      <c r="D113" s="147" t="s">
        <v>133</v>
      </c>
      <c r="E113" s="152">
        <v>64</v>
      </c>
      <c r="F113" s="155">
        <f>H113+J113</f>
        <v>0</v>
      </c>
      <c r="G113" s="156">
        <f>ROUND(E113*F113,2)</f>
        <v>0</v>
      </c>
      <c r="H113" s="156"/>
      <c r="I113" s="156">
        <f>ROUND(E113*H113,2)</f>
        <v>0</v>
      </c>
      <c r="J113" s="156"/>
      <c r="K113" s="156">
        <f>ROUND(E113*J113,2)</f>
        <v>0</v>
      </c>
      <c r="L113" s="156">
        <v>21</v>
      </c>
      <c r="M113" s="156">
        <f>G113*(1+L113/100)</f>
        <v>0</v>
      </c>
      <c r="N113" s="147">
        <v>2.2499999999999998E-3</v>
      </c>
      <c r="O113" s="147">
        <f>ROUND(E113*N113,5)</f>
        <v>0.14399999999999999</v>
      </c>
      <c r="P113" s="147">
        <v>0</v>
      </c>
      <c r="Q113" s="147">
        <f>ROUND(E113*P113,5)</f>
        <v>0</v>
      </c>
      <c r="R113" s="147"/>
      <c r="S113" s="147"/>
      <c r="T113" s="148">
        <v>0.36399999999999999</v>
      </c>
      <c r="U113" s="147">
        <f>ROUND(E113*T113,2)</f>
        <v>23.3</v>
      </c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 t="s">
        <v>120</v>
      </c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</row>
    <row r="114" spans="1:60" outlineLevel="1" x14ac:dyDescent="0.2">
      <c r="A114" s="140"/>
      <c r="B114" s="140"/>
      <c r="C114" s="177" t="s">
        <v>275</v>
      </c>
      <c r="D114" s="151"/>
      <c r="E114" s="154">
        <v>29</v>
      </c>
      <c r="F114" s="156"/>
      <c r="G114" s="156"/>
      <c r="H114" s="156"/>
      <c r="I114" s="156"/>
      <c r="J114" s="156"/>
      <c r="K114" s="156"/>
      <c r="L114" s="156"/>
      <c r="M114" s="156"/>
      <c r="N114" s="147"/>
      <c r="O114" s="147"/>
      <c r="P114" s="147"/>
      <c r="Q114" s="147"/>
      <c r="R114" s="147"/>
      <c r="S114" s="147"/>
      <c r="T114" s="148"/>
      <c r="U114" s="147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 t="s">
        <v>122</v>
      </c>
      <c r="AF114" s="139">
        <v>0</v>
      </c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</row>
    <row r="115" spans="1:60" outlineLevel="1" x14ac:dyDescent="0.2">
      <c r="A115" s="140"/>
      <c r="B115" s="140"/>
      <c r="C115" s="177" t="s">
        <v>276</v>
      </c>
      <c r="D115" s="151"/>
      <c r="E115" s="154">
        <v>4</v>
      </c>
      <c r="F115" s="156"/>
      <c r="G115" s="156"/>
      <c r="H115" s="156"/>
      <c r="I115" s="156"/>
      <c r="J115" s="156"/>
      <c r="K115" s="156"/>
      <c r="L115" s="156"/>
      <c r="M115" s="156"/>
      <c r="N115" s="147"/>
      <c r="O115" s="147"/>
      <c r="P115" s="147"/>
      <c r="Q115" s="147"/>
      <c r="R115" s="147"/>
      <c r="S115" s="147"/>
      <c r="T115" s="148"/>
      <c r="U115" s="147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 t="s">
        <v>122</v>
      </c>
      <c r="AF115" s="139">
        <v>0</v>
      </c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</row>
    <row r="116" spans="1:60" outlineLevel="1" x14ac:dyDescent="0.2">
      <c r="A116" s="140"/>
      <c r="B116" s="140"/>
      <c r="C116" s="177" t="s">
        <v>277</v>
      </c>
      <c r="D116" s="151"/>
      <c r="E116" s="154">
        <v>31</v>
      </c>
      <c r="F116" s="156"/>
      <c r="G116" s="156"/>
      <c r="H116" s="156"/>
      <c r="I116" s="156"/>
      <c r="J116" s="156"/>
      <c r="K116" s="156"/>
      <c r="L116" s="156"/>
      <c r="M116" s="156"/>
      <c r="N116" s="147"/>
      <c r="O116" s="147"/>
      <c r="P116" s="147"/>
      <c r="Q116" s="147"/>
      <c r="R116" s="147"/>
      <c r="S116" s="147"/>
      <c r="T116" s="148"/>
      <c r="U116" s="147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 t="s">
        <v>122</v>
      </c>
      <c r="AF116" s="139">
        <v>0</v>
      </c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</row>
    <row r="117" spans="1:60" ht="22.5" outlineLevel="1" x14ac:dyDescent="0.2">
      <c r="A117" s="140">
        <v>63</v>
      </c>
      <c r="B117" s="140" t="s">
        <v>278</v>
      </c>
      <c r="C117" s="175" t="s">
        <v>279</v>
      </c>
      <c r="D117" s="147" t="s">
        <v>174</v>
      </c>
      <c r="E117" s="152">
        <v>4</v>
      </c>
      <c r="F117" s="155">
        <f>H117+J117</f>
        <v>0</v>
      </c>
      <c r="G117" s="156">
        <f>ROUND(E117*F117,2)</f>
        <v>0</v>
      </c>
      <c r="H117" s="156"/>
      <c r="I117" s="156">
        <f>ROUND(E117*H117,2)</f>
        <v>0</v>
      </c>
      <c r="J117" s="156"/>
      <c r="K117" s="156">
        <f>ROUND(E117*J117,2)</f>
        <v>0</v>
      </c>
      <c r="L117" s="156">
        <v>21</v>
      </c>
      <c r="M117" s="156">
        <f>G117*(1+L117/100)</f>
        <v>0</v>
      </c>
      <c r="N117" s="147">
        <v>4.0000000000000002E-4</v>
      </c>
      <c r="O117" s="147">
        <f>ROUND(E117*N117,5)</f>
        <v>1.6000000000000001E-3</v>
      </c>
      <c r="P117" s="147">
        <v>0</v>
      </c>
      <c r="Q117" s="147">
        <f>ROUND(E117*P117,5)</f>
        <v>0</v>
      </c>
      <c r="R117" s="147"/>
      <c r="S117" s="147"/>
      <c r="T117" s="148">
        <v>0.45</v>
      </c>
      <c r="U117" s="147">
        <f>ROUND(E117*T117,2)</f>
        <v>1.8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 t="s">
        <v>120</v>
      </c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</row>
    <row r="118" spans="1:60" ht="22.5" outlineLevel="1" x14ac:dyDescent="0.2">
      <c r="A118" s="140">
        <v>64</v>
      </c>
      <c r="B118" s="140" t="s">
        <v>280</v>
      </c>
      <c r="C118" s="175" t="s">
        <v>281</v>
      </c>
      <c r="D118" s="147" t="s">
        <v>133</v>
      </c>
      <c r="E118" s="152">
        <v>4</v>
      </c>
      <c r="F118" s="155">
        <f>H118+J118</f>
        <v>0</v>
      </c>
      <c r="G118" s="156">
        <f>ROUND(E118*F118,2)</f>
        <v>0</v>
      </c>
      <c r="H118" s="156"/>
      <c r="I118" s="156">
        <f>ROUND(E118*H118,2)</f>
        <v>0</v>
      </c>
      <c r="J118" s="156"/>
      <c r="K118" s="156">
        <f>ROUND(E118*J118,2)</f>
        <v>0</v>
      </c>
      <c r="L118" s="156">
        <v>21</v>
      </c>
      <c r="M118" s="156">
        <f>G118*(1+L118/100)</f>
        <v>0</v>
      </c>
      <c r="N118" s="147">
        <v>3.1199999999999999E-3</v>
      </c>
      <c r="O118" s="147">
        <f>ROUND(E118*N118,5)</f>
        <v>1.248E-2</v>
      </c>
      <c r="P118" s="147">
        <v>0</v>
      </c>
      <c r="Q118" s="147">
        <f>ROUND(E118*P118,5)</f>
        <v>0</v>
      </c>
      <c r="R118" s="147"/>
      <c r="S118" s="147"/>
      <c r="T118" s="148">
        <v>0.29399999999999998</v>
      </c>
      <c r="U118" s="147">
        <f>ROUND(E118*T118,2)</f>
        <v>1.18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 t="s">
        <v>120</v>
      </c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</row>
    <row r="119" spans="1:60" outlineLevel="1" x14ac:dyDescent="0.2">
      <c r="A119" s="140">
        <v>65</v>
      </c>
      <c r="B119" s="140" t="s">
        <v>282</v>
      </c>
      <c r="C119" s="175" t="s">
        <v>283</v>
      </c>
      <c r="D119" s="147" t="s">
        <v>115</v>
      </c>
      <c r="E119" s="152">
        <v>4</v>
      </c>
      <c r="F119" s="155">
        <f>H119+J119</f>
        <v>0</v>
      </c>
      <c r="G119" s="156">
        <f>ROUND(E119*F119,2)</f>
        <v>0</v>
      </c>
      <c r="H119" s="156"/>
      <c r="I119" s="156">
        <f>ROUND(E119*H119,2)</f>
        <v>0</v>
      </c>
      <c r="J119" s="156"/>
      <c r="K119" s="156">
        <f>ROUND(E119*J119,2)</f>
        <v>0</v>
      </c>
      <c r="L119" s="156">
        <v>21</v>
      </c>
      <c r="M119" s="156">
        <f>G119*(1+L119/100)</f>
        <v>0</v>
      </c>
      <c r="N119" s="147">
        <v>3.1199999999999999E-3</v>
      </c>
      <c r="O119" s="147">
        <f>ROUND(E119*N119,5)</f>
        <v>1.248E-2</v>
      </c>
      <c r="P119" s="147">
        <v>0</v>
      </c>
      <c r="Q119" s="147">
        <f>ROUND(E119*P119,5)</f>
        <v>0</v>
      </c>
      <c r="R119" s="147"/>
      <c r="S119" s="147"/>
      <c r="T119" s="148">
        <v>0.29399999999999998</v>
      </c>
      <c r="U119" s="147">
        <f>ROUND(E119*T119,2)</f>
        <v>1.18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 t="s">
        <v>120</v>
      </c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</row>
    <row r="120" spans="1:60" outlineLevel="1" x14ac:dyDescent="0.2">
      <c r="A120" s="140">
        <v>66</v>
      </c>
      <c r="B120" s="140" t="s">
        <v>284</v>
      </c>
      <c r="C120" s="175" t="s">
        <v>285</v>
      </c>
      <c r="D120" s="147" t="s">
        <v>133</v>
      </c>
      <c r="E120" s="152">
        <v>64</v>
      </c>
      <c r="F120" s="155">
        <f>H120+J120</f>
        <v>0</v>
      </c>
      <c r="G120" s="156">
        <f>ROUND(E120*F120,2)</f>
        <v>0</v>
      </c>
      <c r="H120" s="156"/>
      <c r="I120" s="156">
        <f>ROUND(E120*H120,2)</f>
        <v>0</v>
      </c>
      <c r="J120" s="156"/>
      <c r="K120" s="156">
        <f>ROUND(E120*J120,2)</f>
        <v>0</v>
      </c>
      <c r="L120" s="156">
        <v>21</v>
      </c>
      <c r="M120" s="156">
        <f>G120*(1+L120/100)</f>
        <v>0</v>
      </c>
      <c r="N120" s="147">
        <v>1.1900000000000001E-3</v>
      </c>
      <c r="O120" s="147">
        <f>ROUND(E120*N120,5)</f>
        <v>7.6160000000000005E-2</v>
      </c>
      <c r="P120" s="147">
        <v>0</v>
      </c>
      <c r="Q120" s="147">
        <f>ROUND(E120*P120,5)</f>
        <v>0</v>
      </c>
      <c r="R120" s="147"/>
      <c r="S120" s="147"/>
      <c r="T120" s="148">
        <v>0.28000000000000003</v>
      </c>
      <c r="U120" s="147">
        <f>ROUND(E120*T120,2)</f>
        <v>17.920000000000002</v>
      </c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 t="s">
        <v>120</v>
      </c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</row>
    <row r="121" spans="1:60" outlineLevel="1" x14ac:dyDescent="0.2">
      <c r="A121" s="140"/>
      <c r="B121" s="140"/>
      <c r="C121" s="177" t="s">
        <v>275</v>
      </c>
      <c r="D121" s="151"/>
      <c r="E121" s="154">
        <v>29</v>
      </c>
      <c r="F121" s="156"/>
      <c r="G121" s="156"/>
      <c r="H121" s="156"/>
      <c r="I121" s="156"/>
      <c r="J121" s="156"/>
      <c r="K121" s="156"/>
      <c r="L121" s="156"/>
      <c r="M121" s="156"/>
      <c r="N121" s="147"/>
      <c r="O121" s="147"/>
      <c r="P121" s="147"/>
      <c r="Q121" s="147"/>
      <c r="R121" s="147"/>
      <c r="S121" s="147"/>
      <c r="T121" s="148"/>
      <c r="U121" s="147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 t="s">
        <v>122</v>
      </c>
      <c r="AF121" s="139">
        <v>0</v>
      </c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</row>
    <row r="122" spans="1:60" outlineLevel="1" x14ac:dyDescent="0.2">
      <c r="A122" s="140"/>
      <c r="B122" s="140"/>
      <c r="C122" s="177" t="s">
        <v>276</v>
      </c>
      <c r="D122" s="151"/>
      <c r="E122" s="154">
        <v>4</v>
      </c>
      <c r="F122" s="156"/>
      <c r="G122" s="156"/>
      <c r="H122" s="156"/>
      <c r="I122" s="156"/>
      <c r="J122" s="156"/>
      <c r="K122" s="156"/>
      <c r="L122" s="156"/>
      <c r="M122" s="156"/>
      <c r="N122" s="147"/>
      <c r="O122" s="147"/>
      <c r="P122" s="147"/>
      <c r="Q122" s="147"/>
      <c r="R122" s="147"/>
      <c r="S122" s="147"/>
      <c r="T122" s="148"/>
      <c r="U122" s="147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 t="s">
        <v>122</v>
      </c>
      <c r="AF122" s="139">
        <v>0</v>
      </c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</row>
    <row r="123" spans="1:60" outlineLevel="1" x14ac:dyDescent="0.2">
      <c r="A123" s="140"/>
      <c r="B123" s="140"/>
      <c r="C123" s="177" t="s">
        <v>277</v>
      </c>
      <c r="D123" s="151"/>
      <c r="E123" s="154">
        <v>31</v>
      </c>
      <c r="F123" s="156"/>
      <c r="G123" s="156"/>
      <c r="H123" s="156"/>
      <c r="I123" s="156"/>
      <c r="J123" s="156"/>
      <c r="K123" s="156"/>
      <c r="L123" s="156"/>
      <c r="M123" s="156"/>
      <c r="N123" s="147"/>
      <c r="O123" s="147"/>
      <c r="P123" s="147"/>
      <c r="Q123" s="147"/>
      <c r="R123" s="147"/>
      <c r="S123" s="147"/>
      <c r="T123" s="148"/>
      <c r="U123" s="147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 t="s">
        <v>122</v>
      </c>
      <c r="AF123" s="139">
        <v>0</v>
      </c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</row>
    <row r="124" spans="1:60" ht="22.5" outlineLevel="1" x14ac:dyDescent="0.2">
      <c r="A124" s="140">
        <v>67</v>
      </c>
      <c r="B124" s="140" t="s">
        <v>286</v>
      </c>
      <c r="C124" s="175" t="s">
        <v>287</v>
      </c>
      <c r="D124" s="147" t="s">
        <v>133</v>
      </c>
      <c r="E124" s="152">
        <v>88</v>
      </c>
      <c r="F124" s="155">
        <f>H124+J124</f>
        <v>0</v>
      </c>
      <c r="G124" s="156">
        <f>ROUND(E124*F124,2)</f>
        <v>0</v>
      </c>
      <c r="H124" s="156"/>
      <c r="I124" s="156">
        <f>ROUND(E124*H124,2)</f>
        <v>0</v>
      </c>
      <c r="J124" s="156"/>
      <c r="K124" s="156">
        <f>ROUND(E124*J124,2)</f>
        <v>0</v>
      </c>
      <c r="L124" s="156">
        <v>21</v>
      </c>
      <c r="M124" s="156">
        <f>G124*(1+L124/100)</f>
        <v>0</v>
      </c>
      <c r="N124" s="147">
        <v>2.0600000000000002E-3</v>
      </c>
      <c r="O124" s="147">
        <f>ROUND(E124*N124,5)</f>
        <v>0.18128</v>
      </c>
      <c r="P124" s="147">
        <v>0</v>
      </c>
      <c r="Q124" s="147">
        <f>ROUND(E124*P124,5)</f>
        <v>0</v>
      </c>
      <c r="R124" s="147"/>
      <c r="S124" s="147"/>
      <c r="T124" s="148">
        <v>0.34</v>
      </c>
      <c r="U124" s="147">
        <f>ROUND(E124*T124,2)</f>
        <v>29.92</v>
      </c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 t="s">
        <v>120</v>
      </c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</row>
    <row r="125" spans="1:60" outlineLevel="1" x14ac:dyDescent="0.2">
      <c r="A125" s="140"/>
      <c r="B125" s="140"/>
      <c r="C125" s="177" t="s">
        <v>288</v>
      </c>
      <c r="D125" s="151"/>
      <c r="E125" s="154">
        <v>88</v>
      </c>
      <c r="F125" s="156"/>
      <c r="G125" s="156"/>
      <c r="H125" s="156"/>
      <c r="I125" s="156"/>
      <c r="J125" s="156"/>
      <c r="K125" s="156"/>
      <c r="L125" s="156"/>
      <c r="M125" s="156"/>
      <c r="N125" s="147"/>
      <c r="O125" s="147"/>
      <c r="P125" s="147"/>
      <c r="Q125" s="147"/>
      <c r="R125" s="147"/>
      <c r="S125" s="147"/>
      <c r="T125" s="148"/>
      <c r="U125" s="147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 t="s">
        <v>122</v>
      </c>
      <c r="AF125" s="139">
        <v>0</v>
      </c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</row>
    <row r="126" spans="1:60" outlineLevel="1" x14ac:dyDescent="0.2">
      <c r="A126" s="140">
        <v>68</v>
      </c>
      <c r="B126" s="140" t="s">
        <v>289</v>
      </c>
      <c r="C126" s="175" t="s">
        <v>290</v>
      </c>
      <c r="D126" s="147" t="s">
        <v>133</v>
      </c>
      <c r="E126" s="152">
        <v>115</v>
      </c>
      <c r="F126" s="155">
        <f>H126+J126</f>
        <v>0</v>
      </c>
      <c r="G126" s="156">
        <f>ROUND(E126*F126,2)</f>
        <v>0</v>
      </c>
      <c r="H126" s="156"/>
      <c r="I126" s="156">
        <f>ROUND(E126*H126,2)</f>
        <v>0</v>
      </c>
      <c r="J126" s="156"/>
      <c r="K126" s="156">
        <f>ROUND(E126*J126,2)</f>
        <v>0</v>
      </c>
      <c r="L126" s="156">
        <v>21</v>
      </c>
      <c r="M126" s="156">
        <f>G126*(1+L126/100)</f>
        <v>0</v>
      </c>
      <c r="N126" s="147">
        <v>3.7799999999999999E-3</v>
      </c>
      <c r="O126" s="147">
        <f>ROUND(E126*N126,5)</f>
        <v>0.43469999999999998</v>
      </c>
      <c r="P126" s="147">
        <v>0</v>
      </c>
      <c r="Q126" s="147">
        <f>ROUND(E126*P126,5)</f>
        <v>0</v>
      </c>
      <c r="R126" s="147"/>
      <c r="S126" s="147"/>
      <c r="T126" s="148">
        <v>0.41120000000000001</v>
      </c>
      <c r="U126" s="147">
        <f>ROUND(E126*T126,2)</f>
        <v>47.29</v>
      </c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 t="s">
        <v>120</v>
      </c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</row>
    <row r="127" spans="1:60" outlineLevel="1" x14ac:dyDescent="0.2">
      <c r="A127" s="140"/>
      <c r="B127" s="140"/>
      <c r="C127" s="177" t="s">
        <v>291</v>
      </c>
      <c r="D127" s="151"/>
      <c r="E127" s="154">
        <v>115</v>
      </c>
      <c r="F127" s="156"/>
      <c r="G127" s="156"/>
      <c r="H127" s="156"/>
      <c r="I127" s="156"/>
      <c r="J127" s="156"/>
      <c r="K127" s="156"/>
      <c r="L127" s="156"/>
      <c r="M127" s="156"/>
      <c r="N127" s="147"/>
      <c r="O127" s="147"/>
      <c r="P127" s="147"/>
      <c r="Q127" s="147"/>
      <c r="R127" s="147"/>
      <c r="S127" s="147"/>
      <c r="T127" s="148"/>
      <c r="U127" s="147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 t="s">
        <v>122</v>
      </c>
      <c r="AF127" s="139">
        <v>0</v>
      </c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</row>
    <row r="128" spans="1:60" ht="22.5" outlineLevel="1" x14ac:dyDescent="0.2">
      <c r="A128" s="140">
        <v>69</v>
      </c>
      <c r="B128" s="140" t="s">
        <v>292</v>
      </c>
      <c r="C128" s="175" t="s">
        <v>293</v>
      </c>
      <c r="D128" s="147" t="s">
        <v>133</v>
      </c>
      <c r="E128" s="152">
        <v>12</v>
      </c>
      <c r="F128" s="155">
        <f>H128+J128</f>
        <v>0</v>
      </c>
      <c r="G128" s="156">
        <f>ROUND(E128*F128,2)</f>
        <v>0</v>
      </c>
      <c r="H128" s="156"/>
      <c r="I128" s="156">
        <f>ROUND(E128*H128,2)</f>
        <v>0</v>
      </c>
      <c r="J128" s="156"/>
      <c r="K128" s="156">
        <f>ROUND(E128*J128,2)</f>
        <v>0</v>
      </c>
      <c r="L128" s="156">
        <v>21</v>
      </c>
      <c r="M128" s="156">
        <f>G128*(1+L128/100)</f>
        <v>0</v>
      </c>
      <c r="N128" s="147">
        <v>2.7399999999999998E-3</v>
      </c>
      <c r="O128" s="147">
        <f>ROUND(E128*N128,5)</f>
        <v>3.288E-2</v>
      </c>
      <c r="P128" s="147">
        <v>0</v>
      </c>
      <c r="Q128" s="147">
        <f>ROUND(E128*P128,5)</f>
        <v>0</v>
      </c>
      <c r="R128" s="147"/>
      <c r="S128" s="147"/>
      <c r="T128" s="148">
        <v>0.39</v>
      </c>
      <c r="U128" s="147">
        <f>ROUND(E128*T128,2)</f>
        <v>4.68</v>
      </c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 t="s">
        <v>120</v>
      </c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</row>
    <row r="129" spans="1:60" ht="22.5" outlineLevel="1" x14ac:dyDescent="0.2">
      <c r="A129" s="140">
        <v>70</v>
      </c>
      <c r="B129" s="140" t="s">
        <v>294</v>
      </c>
      <c r="C129" s="175" t="s">
        <v>295</v>
      </c>
      <c r="D129" s="147" t="s">
        <v>119</v>
      </c>
      <c r="E129" s="152">
        <v>2</v>
      </c>
      <c r="F129" s="155">
        <f>H129+J129</f>
        <v>0</v>
      </c>
      <c r="G129" s="156">
        <f>ROUND(E129*F129,2)</f>
        <v>0</v>
      </c>
      <c r="H129" s="156"/>
      <c r="I129" s="156">
        <f>ROUND(E129*H129,2)</f>
        <v>0</v>
      </c>
      <c r="J129" s="156"/>
      <c r="K129" s="156">
        <f>ROUND(E129*J129,2)</f>
        <v>0</v>
      </c>
      <c r="L129" s="156">
        <v>21</v>
      </c>
      <c r="M129" s="156">
        <f>G129*(1+L129/100)</f>
        <v>0</v>
      </c>
      <c r="N129" s="147">
        <v>6.2199999999999998E-3</v>
      </c>
      <c r="O129" s="147">
        <f>ROUND(E129*N129,5)</f>
        <v>1.244E-2</v>
      </c>
      <c r="P129" s="147">
        <v>0</v>
      </c>
      <c r="Q129" s="147">
        <f>ROUND(E129*P129,5)</f>
        <v>0</v>
      </c>
      <c r="R129" s="147"/>
      <c r="S129" s="147"/>
      <c r="T129" s="148">
        <v>2.8048000000000002</v>
      </c>
      <c r="U129" s="147">
        <f>ROUND(E129*T129,2)</f>
        <v>5.61</v>
      </c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 t="s">
        <v>120</v>
      </c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</row>
    <row r="130" spans="1:60" ht="22.5" outlineLevel="1" x14ac:dyDescent="0.2">
      <c r="A130" s="140">
        <v>71</v>
      </c>
      <c r="B130" s="140" t="s">
        <v>296</v>
      </c>
      <c r="C130" s="175" t="s">
        <v>297</v>
      </c>
      <c r="D130" s="147" t="s">
        <v>115</v>
      </c>
      <c r="E130" s="152">
        <v>6</v>
      </c>
      <c r="F130" s="155">
        <f>H130+J130</f>
        <v>0</v>
      </c>
      <c r="G130" s="156">
        <f>ROUND(E130*F130,2)</f>
        <v>0</v>
      </c>
      <c r="H130" s="156"/>
      <c r="I130" s="156">
        <f>ROUND(E130*H130,2)</f>
        <v>0</v>
      </c>
      <c r="J130" s="156"/>
      <c r="K130" s="156">
        <f>ROUND(E130*J130,2)</f>
        <v>0</v>
      </c>
      <c r="L130" s="156">
        <v>21</v>
      </c>
      <c r="M130" s="156">
        <f>G130*(1+L130/100)</f>
        <v>0</v>
      </c>
      <c r="N130" s="147">
        <v>6.2199999999999998E-3</v>
      </c>
      <c r="O130" s="147">
        <f>ROUND(E130*N130,5)</f>
        <v>3.7319999999999999E-2</v>
      </c>
      <c r="P130" s="147">
        <v>0</v>
      </c>
      <c r="Q130" s="147">
        <f>ROUND(E130*P130,5)</f>
        <v>0</v>
      </c>
      <c r="R130" s="147"/>
      <c r="S130" s="147"/>
      <c r="T130" s="148">
        <v>2.8048000000000002</v>
      </c>
      <c r="U130" s="147">
        <f>ROUND(E130*T130,2)</f>
        <v>16.829999999999998</v>
      </c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 t="s">
        <v>120</v>
      </c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</row>
    <row r="131" spans="1:60" outlineLevel="1" x14ac:dyDescent="0.2">
      <c r="A131" s="140">
        <v>72</v>
      </c>
      <c r="B131" s="140" t="s">
        <v>298</v>
      </c>
      <c r="C131" s="175" t="s">
        <v>299</v>
      </c>
      <c r="D131" s="147" t="s">
        <v>300</v>
      </c>
      <c r="E131" s="152">
        <v>7</v>
      </c>
      <c r="F131" s="155">
        <f>H131+J131</f>
        <v>0</v>
      </c>
      <c r="G131" s="156">
        <f>ROUND(E131*F131,2)</f>
        <v>0</v>
      </c>
      <c r="H131" s="156"/>
      <c r="I131" s="156">
        <f>ROUND(E131*H131,2)</f>
        <v>0</v>
      </c>
      <c r="J131" s="156"/>
      <c r="K131" s="156">
        <f>ROUND(E131*J131,2)</f>
        <v>0</v>
      </c>
      <c r="L131" s="156">
        <v>21</v>
      </c>
      <c r="M131" s="156">
        <f>G131*(1+L131/100)</f>
        <v>0</v>
      </c>
      <c r="N131" s="147">
        <v>2E-3</v>
      </c>
      <c r="O131" s="147">
        <f>ROUND(E131*N131,5)</f>
        <v>1.4E-2</v>
      </c>
      <c r="P131" s="147">
        <v>0</v>
      </c>
      <c r="Q131" s="147">
        <f>ROUND(E131*P131,5)</f>
        <v>0</v>
      </c>
      <c r="R131" s="147"/>
      <c r="S131" s="147"/>
      <c r="T131" s="148">
        <v>0.86250000000000004</v>
      </c>
      <c r="U131" s="147">
        <f>ROUND(E131*T131,2)</f>
        <v>6.04</v>
      </c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 t="s">
        <v>120</v>
      </c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</row>
    <row r="132" spans="1:60" outlineLevel="1" x14ac:dyDescent="0.2">
      <c r="A132" s="140"/>
      <c r="B132" s="140"/>
      <c r="C132" s="177" t="s">
        <v>301</v>
      </c>
      <c r="D132" s="151"/>
      <c r="E132" s="154">
        <v>7</v>
      </c>
      <c r="F132" s="156"/>
      <c r="G132" s="156"/>
      <c r="H132" s="156"/>
      <c r="I132" s="156"/>
      <c r="J132" s="156"/>
      <c r="K132" s="156"/>
      <c r="L132" s="156"/>
      <c r="M132" s="156"/>
      <c r="N132" s="147"/>
      <c r="O132" s="147"/>
      <c r="P132" s="147"/>
      <c r="Q132" s="147"/>
      <c r="R132" s="147"/>
      <c r="S132" s="147"/>
      <c r="T132" s="148"/>
      <c r="U132" s="147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 t="s">
        <v>122</v>
      </c>
      <c r="AF132" s="139">
        <v>0</v>
      </c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</row>
    <row r="133" spans="1:60" outlineLevel="1" x14ac:dyDescent="0.2">
      <c r="A133" s="140">
        <v>73</v>
      </c>
      <c r="B133" s="140" t="s">
        <v>302</v>
      </c>
      <c r="C133" s="175" t="s">
        <v>303</v>
      </c>
      <c r="D133" s="147" t="s">
        <v>196</v>
      </c>
      <c r="E133" s="152">
        <v>1.34</v>
      </c>
      <c r="F133" s="155">
        <f>H133+J133</f>
        <v>0</v>
      </c>
      <c r="G133" s="156">
        <f>ROUND(E133*F133,2)</f>
        <v>0</v>
      </c>
      <c r="H133" s="156"/>
      <c r="I133" s="156">
        <f>ROUND(E133*H133,2)</f>
        <v>0</v>
      </c>
      <c r="J133" s="156"/>
      <c r="K133" s="156">
        <f>ROUND(E133*J133,2)</f>
        <v>0</v>
      </c>
      <c r="L133" s="156">
        <v>21</v>
      </c>
      <c r="M133" s="156">
        <f>G133*(1+L133/100)</f>
        <v>0</v>
      </c>
      <c r="N133" s="147">
        <v>0</v>
      </c>
      <c r="O133" s="147">
        <f>ROUND(E133*N133,5)</f>
        <v>0</v>
      </c>
      <c r="P133" s="147">
        <v>0</v>
      </c>
      <c r="Q133" s="147">
        <f>ROUND(E133*P133,5)</f>
        <v>0</v>
      </c>
      <c r="R133" s="147"/>
      <c r="S133" s="147"/>
      <c r="T133" s="148">
        <v>4.9470000000000001</v>
      </c>
      <c r="U133" s="147">
        <f>ROUND(E133*T133,2)</f>
        <v>6.63</v>
      </c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 t="s">
        <v>120</v>
      </c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</row>
    <row r="134" spans="1:60" x14ac:dyDescent="0.2">
      <c r="A134" s="141" t="s">
        <v>111</v>
      </c>
      <c r="B134" s="141" t="s">
        <v>76</v>
      </c>
      <c r="C134" s="176" t="s">
        <v>77</v>
      </c>
      <c r="D134" s="149"/>
      <c r="E134" s="153"/>
      <c r="F134" s="157"/>
      <c r="G134" s="157">
        <f>SUMIF(AE135:AE194,"&lt;&gt;NOR",G135:G194)</f>
        <v>0</v>
      </c>
      <c r="H134" s="157"/>
      <c r="I134" s="157">
        <f>SUM(I135:I194)</f>
        <v>0</v>
      </c>
      <c r="J134" s="157"/>
      <c r="K134" s="157">
        <f>SUM(K135:K194)</f>
        <v>0</v>
      </c>
      <c r="L134" s="157"/>
      <c r="M134" s="157">
        <f>SUM(M135:M194)</f>
        <v>0</v>
      </c>
      <c r="N134" s="149"/>
      <c r="O134" s="149">
        <f>SUM(O135:O194)</f>
        <v>22.19445</v>
      </c>
      <c r="P134" s="149"/>
      <c r="Q134" s="149">
        <f>SUM(Q135:Q194)</f>
        <v>0</v>
      </c>
      <c r="R134" s="149"/>
      <c r="S134" s="149"/>
      <c r="T134" s="150"/>
      <c r="U134" s="149">
        <f>SUM(U135:U194)</f>
        <v>481.52</v>
      </c>
      <c r="AE134" t="s">
        <v>112</v>
      </c>
    </row>
    <row r="135" spans="1:60" outlineLevel="1" x14ac:dyDescent="0.2">
      <c r="A135" s="140">
        <v>74</v>
      </c>
      <c r="B135" s="140" t="s">
        <v>304</v>
      </c>
      <c r="C135" s="175" t="s">
        <v>305</v>
      </c>
      <c r="D135" s="147" t="s">
        <v>119</v>
      </c>
      <c r="E135" s="152">
        <v>499</v>
      </c>
      <c r="F135" s="155">
        <f>H135+J135</f>
        <v>0</v>
      </c>
      <c r="G135" s="156">
        <f>ROUND(E135*F135,2)</f>
        <v>0</v>
      </c>
      <c r="H135" s="156"/>
      <c r="I135" s="156">
        <f>ROUND(E135*H135,2)</f>
        <v>0</v>
      </c>
      <c r="J135" s="156"/>
      <c r="K135" s="156">
        <f>ROUND(E135*J135,2)</f>
        <v>0</v>
      </c>
      <c r="L135" s="156">
        <v>21</v>
      </c>
      <c r="M135" s="156">
        <f>G135*(1+L135/100)</f>
        <v>0</v>
      </c>
      <c r="N135" s="147">
        <v>0</v>
      </c>
      <c r="O135" s="147">
        <f>ROUND(E135*N135,5)</f>
        <v>0</v>
      </c>
      <c r="P135" s="147">
        <v>0</v>
      </c>
      <c r="Q135" s="147">
        <f>ROUND(E135*P135,5)</f>
        <v>0</v>
      </c>
      <c r="R135" s="147"/>
      <c r="S135" s="147"/>
      <c r="T135" s="148">
        <v>0.36599999999999999</v>
      </c>
      <c r="U135" s="147">
        <f>ROUND(E135*T135,2)</f>
        <v>182.63</v>
      </c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 t="s">
        <v>120</v>
      </c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</row>
    <row r="136" spans="1:60" outlineLevel="1" x14ac:dyDescent="0.2">
      <c r="A136" s="140"/>
      <c r="B136" s="140"/>
      <c r="C136" s="244" t="s">
        <v>306</v>
      </c>
      <c r="D136" s="245"/>
      <c r="E136" s="246"/>
      <c r="F136" s="247"/>
      <c r="G136" s="248"/>
      <c r="H136" s="156"/>
      <c r="I136" s="156"/>
      <c r="J136" s="156"/>
      <c r="K136" s="156"/>
      <c r="L136" s="156"/>
      <c r="M136" s="156"/>
      <c r="N136" s="147"/>
      <c r="O136" s="147"/>
      <c r="P136" s="147"/>
      <c r="Q136" s="147"/>
      <c r="R136" s="147"/>
      <c r="S136" s="147"/>
      <c r="T136" s="148"/>
      <c r="U136" s="147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 t="s">
        <v>139</v>
      </c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42" t="str">
        <f>C136</f>
        <v>Včetně montáže odvětracích tašek, půlených tašek, hromosvodových držáků apod.</v>
      </c>
      <c r="BB136" s="139"/>
      <c r="BC136" s="139"/>
      <c r="BD136" s="139"/>
      <c r="BE136" s="139"/>
      <c r="BF136" s="139"/>
      <c r="BG136" s="139"/>
      <c r="BH136" s="139"/>
    </row>
    <row r="137" spans="1:60" outlineLevel="1" x14ac:dyDescent="0.2">
      <c r="A137" s="140"/>
      <c r="B137" s="140"/>
      <c r="C137" s="244" t="s">
        <v>307</v>
      </c>
      <c r="D137" s="245"/>
      <c r="E137" s="246"/>
      <c r="F137" s="247"/>
      <c r="G137" s="248"/>
      <c r="H137" s="156"/>
      <c r="I137" s="156"/>
      <c r="J137" s="156"/>
      <c r="K137" s="156"/>
      <c r="L137" s="156"/>
      <c r="M137" s="156"/>
      <c r="N137" s="147"/>
      <c r="O137" s="147"/>
      <c r="P137" s="147"/>
      <c r="Q137" s="147"/>
      <c r="R137" s="147"/>
      <c r="S137" s="147"/>
      <c r="T137" s="148"/>
      <c r="U137" s="147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 t="s">
        <v>139</v>
      </c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42" t="str">
        <f>C137</f>
        <v>Včetně utěsnění prostupů.</v>
      </c>
      <c r="BB137" s="139"/>
      <c r="BC137" s="139"/>
      <c r="BD137" s="139"/>
      <c r="BE137" s="139"/>
      <c r="BF137" s="139"/>
      <c r="BG137" s="139"/>
      <c r="BH137" s="139"/>
    </row>
    <row r="138" spans="1:60" outlineLevel="1" x14ac:dyDescent="0.2">
      <c r="A138" s="140"/>
      <c r="B138" s="140"/>
      <c r="C138" s="177" t="s">
        <v>308</v>
      </c>
      <c r="D138" s="151"/>
      <c r="E138" s="154">
        <v>315</v>
      </c>
      <c r="F138" s="156"/>
      <c r="G138" s="156"/>
      <c r="H138" s="156"/>
      <c r="I138" s="156"/>
      <c r="J138" s="156"/>
      <c r="K138" s="156"/>
      <c r="L138" s="156"/>
      <c r="M138" s="156"/>
      <c r="N138" s="147"/>
      <c r="O138" s="147"/>
      <c r="P138" s="147"/>
      <c r="Q138" s="147"/>
      <c r="R138" s="147"/>
      <c r="S138" s="147"/>
      <c r="T138" s="148"/>
      <c r="U138" s="147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 t="s">
        <v>122</v>
      </c>
      <c r="AF138" s="139">
        <v>0</v>
      </c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</row>
    <row r="139" spans="1:60" outlineLevel="1" x14ac:dyDescent="0.2">
      <c r="A139" s="140"/>
      <c r="B139" s="140"/>
      <c r="C139" s="177" t="s">
        <v>309</v>
      </c>
      <c r="D139" s="151"/>
      <c r="E139" s="154">
        <v>184</v>
      </c>
      <c r="F139" s="156"/>
      <c r="G139" s="156"/>
      <c r="H139" s="156"/>
      <c r="I139" s="156"/>
      <c r="J139" s="156"/>
      <c r="K139" s="156"/>
      <c r="L139" s="156"/>
      <c r="M139" s="156"/>
      <c r="N139" s="147"/>
      <c r="O139" s="147"/>
      <c r="P139" s="147"/>
      <c r="Q139" s="147"/>
      <c r="R139" s="147"/>
      <c r="S139" s="147"/>
      <c r="T139" s="148"/>
      <c r="U139" s="147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 t="s">
        <v>122</v>
      </c>
      <c r="AF139" s="139">
        <v>0</v>
      </c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</row>
    <row r="140" spans="1:60" outlineLevel="1" x14ac:dyDescent="0.2">
      <c r="A140" s="140">
        <v>75</v>
      </c>
      <c r="B140" s="140" t="s">
        <v>310</v>
      </c>
      <c r="C140" s="175" t="s">
        <v>311</v>
      </c>
      <c r="D140" s="147" t="s">
        <v>133</v>
      </c>
      <c r="E140" s="152">
        <v>315</v>
      </c>
      <c r="F140" s="155">
        <f>H140+J140</f>
        <v>0</v>
      </c>
      <c r="G140" s="156">
        <f>ROUND(E140*F140,2)</f>
        <v>0</v>
      </c>
      <c r="H140" s="156"/>
      <c r="I140" s="156">
        <f>ROUND(E140*H140,2)</f>
        <v>0</v>
      </c>
      <c r="J140" s="156"/>
      <c r="K140" s="156">
        <f>ROUND(E140*J140,2)</f>
        <v>0</v>
      </c>
      <c r="L140" s="156">
        <v>21</v>
      </c>
      <c r="M140" s="156">
        <f>G140*(1+L140/100)</f>
        <v>0</v>
      </c>
      <c r="N140" s="147">
        <v>0</v>
      </c>
      <c r="O140" s="147">
        <f>ROUND(E140*N140,5)</f>
        <v>0</v>
      </c>
      <c r="P140" s="147">
        <v>0</v>
      </c>
      <c r="Q140" s="147">
        <f>ROUND(E140*P140,5)</f>
        <v>0</v>
      </c>
      <c r="R140" s="147"/>
      <c r="S140" s="147"/>
      <c r="T140" s="148">
        <v>0.02</v>
      </c>
      <c r="U140" s="147">
        <f>ROUND(E140*T140,2)</f>
        <v>6.3</v>
      </c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 t="s">
        <v>120</v>
      </c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</row>
    <row r="141" spans="1:60" outlineLevel="1" x14ac:dyDescent="0.2">
      <c r="A141" s="140">
        <v>76</v>
      </c>
      <c r="B141" s="140" t="s">
        <v>312</v>
      </c>
      <c r="C141" s="175" t="s">
        <v>313</v>
      </c>
      <c r="D141" s="147" t="s">
        <v>133</v>
      </c>
      <c r="E141" s="152">
        <v>60</v>
      </c>
      <c r="F141" s="155">
        <f>H141+J141</f>
        <v>0</v>
      </c>
      <c r="G141" s="156">
        <f>ROUND(E141*F141,2)</f>
        <v>0</v>
      </c>
      <c r="H141" s="156"/>
      <c r="I141" s="156">
        <f>ROUND(E141*H141,2)</f>
        <v>0</v>
      </c>
      <c r="J141" s="156"/>
      <c r="K141" s="156">
        <f>ROUND(E141*J141,2)</f>
        <v>0</v>
      </c>
      <c r="L141" s="156">
        <v>21</v>
      </c>
      <c r="M141" s="156">
        <f>G141*(1+L141/100)</f>
        <v>0</v>
      </c>
      <c r="N141" s="147">
        <v>3.0000000000000001E-5</v>
      </c>
      <c r="O141" s="147">
        <f>ROUND(E141*N141,5)</f>
        <v>1.8E-3</v>
      </c>
      <c r="P141" s="147">
        <v>0</v>
      </c>
      <c r="Q141" s="147">
        <f>ROUND(E141*P141,5)</f>
        <v>0</v>
      </c>
      <c r="R141" s="147"/>
      <c r="S141" s="147"/>
      <c r="T141" s="148">
        <v>0.32</v>
      </c>
      <c r="U141" s="147">
        <f>ROUND(E141*T141,2)</f>
        <v>19.2</v>
      </c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 t="s">
        <v>120</v>
      </c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</row>
    <row r="142" spans="1:60" outlineLevel="1" x14ac:dyDescent="0.2">
      <c r="A142" s="140">
        <v>77</v>
      </c>
      <c r="B142" s="140" t="s">
        <v>314</v>
      </c>
      <c r="C142" s="175" t="s">
        <v>315</v>
      </c>
      <c r="D142" s="147" t="s">
        <v>133</v>
      </c>
      <c r="E142" s="152">
        <v>17.5</v>
      </c>
      <c r="F142" s="155">
        <f>H142+J142</f>
        <v>0</v>
      </c>
      <c r="G142" s="156">
        <f>ROUND(E142*F142,2)</f>
        <v>0</v>
      </c>
      <c r="H142" s="156"/>
      <c r="I142" s="156">
        <f>ROUND(E142*H142,2)</f>
        <v>0</v>
      </c>
      <c r="J142" s="156"/>
      <c r="K142" s="156">
        <f>ROUND(E142*J142,2)</f>
        <v>0</v>
      </c>
      <c r="L142" s="156">
        <v>21</v>
      </c>
      <c r="M142" s="156">
        <f>G142*(1+L142/100)</f>
        <v>0</v>
      </c>
      <c r="N142" s="147">
        <v>0</v>
      </c>
      <c r="O142" s="147">
        <f>ROUND(E142*N142,5)</f>
        <v>0</v>
      </c>
      <c r="P142" s="147">
        <v>0</v>
      </c>
      <c r="Q142" s="147">
        <f>ROUND(E142*P142,5)</f>
        <v>0</v>
      </c>
      <c r="R142" s="147"/>
      <c r="S142" s="147"/>
      <c r="T142" s="148">
        <v>0.33</v>
      </c>
      <c r="U142" s="147">
        <f>ROUND(E142*T142,2)</f>
        <v>5.78</v>
      </c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 t="s">
        <v>120</v>
      </c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</row>
    <row r="143" spans="1:60" outlineLevel="1" x14ac:dyDescent="0.2">
      <c r="A143" s="140"/>
      <c r="B143" s="140"/>
      <c r="C143" s="177" t="s">
        <v>316</v>
      </c>
      <c r="D143" s="151"/>
      <c r="E143" s="154">
        <v>17.5</v>
      </c>
      <c r="F143" s="156"/>
      <c r="G143" s="156"/>
      <c r="H143" s="156"/>
      <c r="I143" s="156"/>
      <c r="J143" s="156"/>
      <c r="K143" s="156"/>
      <c r="L143" s="156"/>
      <c r="M143" s="156"/>
      <c r="N143" s="147"/>
      <c r="O143" s="147"/>
      <c r="P143" s="147"/>
      <c r="Q143" s="147"/>
      <c r="R143" s="147"/>
      <c r="S143" s="147"/>
      <c r="T143" s="148"/>
      <c r="U143" s="147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 t="s">
        <v>122</v>
      </c>
      <c r="AF143" s="139">
        <v>0</v>
      </c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</row>
    <row r="144" spans="1:60" outlineLevel="1" x14ac:dyDescent="0.2">
      <c r="A144" s="140">
        <v>78</v>
      </c>
      <c r="B144" s="140" t="s">
        <v>317</v>
      </c>
      <c r="C144" s="175" t="s">
        <v>318</v>
      </c>
      <c r="D144" s="147" t="s">
        <v>119</v>
      </c>
      <c r="E144" s="152">
        <v>499</v>
      </c>
      <c r="F144" s="155">
        <f>H144+J144</f>
        <v>0</v>
      </c>
      <c r="G144" s="156">
        <f>ROUND(E144*F144,2)</f>
        <v>0</v>
      </c>
      <c r="H144" s="156"/>
      <c r="I144" s="156">
        <f>ROUND(E144*H144,2)</f>
        <v>0</v>
      </c>
      <c r="J144" s="156"/>
      <c r="K144" s="156">
        <f>ROUND(E144*J144,2)</f>
        <v>0</v>
      </c>
      <c r="L144" s="156">
        <v>21</v>
      </c>
      <c r="M144" s="156">
        <f>G144*(1+L144/100)</f>
        <v>0</v>
      </c>
      <c r="N144" s="147">
        <v>0</v>
      </c>
      <c r="O144" s="147">
        <f>ROUND(E144*N144,5)</f>
        <v>0</v>
      </c>
      <c r="P144" s="147">
        <v>0</v>
      </c>
      <c r="Q144" s="147">
        <f>ROUND(E144*P144,5)</f>
        <v>0</v>
      </c>
      <c r="R144" s="147"/>
      <c r="S144" s="147"/>
      <c r="T144" s="148">
        <v>0.1</v>
      </c>
      <c r="U144" s="147">
        <f>ROUND(E144*T144,2)</f>
        <v>49.9</v>
      </c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 t="s">
        <v>120</v>
      </c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</row>
    <row r="145" spans="1:60" outlineLevel="1" x14ac:dyDescent="0.2">
      <c r="A145" s="140">
        <v>79</v>
      </c>
      <c r="B145" s="140" t="s">
        <v>319</v>
      </c>
      <c r="C145" s="175" t="s">
        <v>320</v>
      </c>
      <c r="D145" s="147" t="s">
        <v>133</v>
      </c>
      <c r="E145" s="152">
        <v>85</v>
      </c>
      <c r="F145" s="155">
        <f>H145+J145</f>
        <v>0</v>
      </c>
      <c r="G145" s="156">
        <f>ROUND(E145*F145,2)</f>
        <v>0</v>
      </c>
      <c r="H145" s="156"/>
      <c r="I145" s="156">
        <f>ROUND(E145*H145,2)</f>
        <v>0</v>
      </c>
      <c r="J145" s="156"/>
      <c r="K145" s="156">
        <f>ROUND(E145*J145,2)</f>
        <v>0</v>
      </c>
      <c r="L145" s="156">
        <v>21</v>
      </c>
      <c r="M145" s="156">
        <f>G145*(1+L145/100)</f>
        <v>0</v>
      </c>
      <c r="N145" s="147">
        <v>0</v>
      </c>
      <c r="O145" s="147">
        <f>ROUND(E145*N145,5)</f>
        <v>0</v>
      </c>
      <c r="P145" s="147">
        <v>0</v>
      </c>
      <c r="Q145" s="147">
        <f>ROUND(E145*P145,5)</f>
        <v>0</v>
      </c>
      <c r="R145" s="147"/>
      <c r="S145" s="147"/>
      <c r="T145" s="148">
        <v>0.2</v>
      </c>
      <c r="U145" s="147">
        <f>ROUND(E145*T145,2)</f>
        <v>17</v>
      </c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 t="s">
        <v>120</v>
      </c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</row>
    <row r="146" spans="1:60" outlineLevel="1" x14ac:dyDescent="0.2">
      <c r="A146" s="140"/>
      <c r="B146" s="140"/>
      <c r="C146" s="177" t="s">
        <v>321</v>
      </c>
      <c r="D146" s="151"/>
      <c r="E146" s="154">
        <v>29</v>
      </c>
      <c r="F146" s="156"/>
      <c r="G146" s="156"/>
      <c r="H146" s="156"/>
      <c r="I146" s="156"/>
      <c r="J146" s="156"/>
      <c r="K146" s="156"/>
      <c r="L146" s="156"/>
      <c r="M146" s="156"/>
      <c r="N146" s="147"/>
      <c r="O146" s="147"/>
      <c r="P146" s="147"/>
      <c r="Q146" s="147"/>
      <c r="R146" s="147"/>
      <c r="S146" s="147"/>
      <c r="T146" s="148"/>
      <c r="U146" s="147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 t="s">
        <v>122</v>
      </c>
      <c r="AF146" s="139">
        <v>0</v>
      </c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</row>
    <row r="147" spans="1:60" outlineLevel="1" x14ac:dyDescent="0.2">
      <c r="A147" s="140"/>
      <c r="B147" s="140"/>
      <c r="C147" s="177" t="s">
        <v>322</v>
      </c>
      <c r="D147" s="151"/>
      <c r="E147" s="154">
        <v>29</v>
      </c>
      <c r="F147" s="156"/>
      <c r="G147" s="156"/>
      <c r="H147" s="156"/>
      <c r="I147" s="156"/>
      <c r="J147" s="156"/>
      <c r="K147" s="156"/>
      <c r="L147" s="156"/>
      <c r="M147" s="156"/>
      <c r="N147" s="147"/>
      <c r="O147" s="147"/>
      <c r="P147" s="147"/>
      <c r="Q147" s="147"/>
      <c r="R147" s="147"/>
      <c r="S147" s="147"/>
      <c r="T147" s="148"/>
      <c r="U147" s="147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 t="s">
        <v>122</v>
      </c>
      <c r="AF147" s="139">
        <v>0</v>
      </c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</row>
    <row r="148" spans="1:60" outlineLevel="1" x14ac:dyDescent="0.2">
      <c r="A148" s="140"/>
      <c r="B148" s="140"/>
      <c r="C148" s="177" t="s">
        <v>323</v>
      </c>
      <c r="D148" s="151"/>
      <c r="E148" s="154">
        <v>27</v>
      </c>
      <c r="F148" s="156"/>
      <c r="G148" s="156"/>
      <c r="H148" s="156"/>
      <c r="I148" s="156"/>
      <c r="J148" s="156"/>
      <c r="K148" s="156"/>
      <c r="L148" s="156"/>
      <c r="M148" s="156"/>
      <c r="N148" s="147"/>
      <c r="O148" s="147"/>
      <c r="P148" s="147"/>
      <c r="Q148" s="147"/>
      <c r="R148" s="147"/>
      <c r="S148" s="147"/>
      <c r="T148" s="148"/>
      <c r="U148" s="147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 t="s">
        <v>122</v>
      </c>
      <c r="AF148" s="139">
        <v>0</v>
      </c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</row>
    <row r="149" spans="1:60" outlineLevel="1" x14ac:dyDescent="0.2">
      <c r="A149" s="140">
        <v>80</v>
      </c>
      <c r="B149" s="140" t="s">
        <v>324</v>
      </c>
      <c r="C149" s="175" t="s">
        <v>325</v>
      </c>
      <c r="D149" s="147" t="s">
        <v>174</v>
      </c>
      <c r="E149" s="152">
        <v>7</v>
      </c>
      <c r="F149" s="155">
        <f>H149+J149</f>
        <v>0</v>
      </c>
      <c r="G149" s="156">
        <f>ROUND(E149*F149,2)</f>
        <v>0</v>
      </c>
      <c r="H149" s="156"/>
      <c r="I149" s="156">
        <f>ROUND(E149*H149,2)</f>
        <v>0</v>
      </c>
      <c r="J149" s="156"/>
      <c r="K149" s="156">
        <f>ROUND(E149*J149,2)</f>
        <v>0</v>
      </c>
      <c r="L149" s="156">
        <v>21</v>
      </c>
      <c r="M149" s="156">
        <f>G149*(1+L149/100)</f>
        <v>0</v>
      </c>
      <c r="N149" s="147">
        <v>0</v>
      </c>
      <c r="O149" s="147">
        <f>ROUND(E149*N149,5)</f>
        <v>0</v>
      </c>
      <c r="P149" s="147">
        <v>0</v>
      </c>
      <c r="Q149" s="147">
        <f>ROUND(E149*P149,5)</f>
        <v>0</v>
      </c>
      <c r="R149" s="147"/>
      <c r="S149" s="147"/>
      <c r="T149" s="148">
        <v>0.24</v>
      </c>
      <c r="U149" s="147">
        <f>ROUND(E149*T149,2)</f>
        <v>1.68</v>
      </c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 t="s">
        <v>120</v>
      </c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</row>
    <row r="150" spans="1:60" outlineLevel="1" x14ac:dyDescent="0.2">
      <c r="A150" s="140">
        <v>81</v>
      </c>
      <c r="B150" s="140" t="s">
        <v>326</v>
      </c>
      <c r="C150" s="175" t="s">
        <v>327</v>
      </c>
      <c r="D150" s="147" t="s">
        <v>174</v>
      </c>
      <c r="E150" s="152">
        <v>3</v>
      </c>
      <c r="F150" s="155">
        <f>H150+J150</f>
        <v>0</v>
      </c>
      <c r="G150" s="156">
        <f>ROUND(E150*F150,2)</f>
        <v>0</v>
      </c>
      <c r="H150" s="156"/>
      <c r="I150" s="156">
        <f>ROUND(E150*H150,2)</f>
        <v>0</v>
      </c>
      <c r="J150" s="156"/>
      <c r="K150" s="156">
        <f>ROUND(E150*J150,2)</f>
        <v>0</v>
      </c>
      <c r="L150" s="156">
        <v>21</v>
      </c>
      <c r="M150" s="156">
        <f>G150*(1+L150/100)</f>
        <v>0</v>
      </c>
      <c r="N150" s="147">
        <v>0</v>
      </c>
      <c r="O150" s="147">
        <f>ROUND(E150*N150,5)</f>
        <v>0</v>
      </c>
      <c r="P150" s="147">
        <v>0</v>
      </c>
      <c r="Q150" s="147">
        <f>ROUND(E150*P150,5)</f>
        <v>0</v>
      </c>
      <c r="R150" s="147"/>
      <c r="S150" s="147"/>
      <c r="T150" s="148">
        <v>1</v>
      </c>
      <c r="U150" s="147">
        <f>ROUND(E150*T150,2)</f>
        <v>3</v>
      </c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 t="s">
        <v>120</v>
      </c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</row>
    <row r="151" spans="1:60" outlineLevel="1" x14ac:dyDescent="0.2">
      <c r="A151" s="140">
        <v>82</v>
      </c>
      <c r="B151" s="140" t="s">
        <v>328</v>
      </c>
      <c r="C151" s="175" t="s">
        <v>329</v>
      </c>
      <c r="D151" s="147" t="s">
        <v>119</v>
      </c>
      <c r="E151" s="152">
        <v>612</v>
      </c>
      <c r="F151" s="155">
        <f>H151+J151</f>
        <v>0</v>
      </c>
      <c r="G151" s="156">
        <f>ROUND(E151*F151,2)</f>
        <v>0</v>
      </c>
      <c r="H151" s="156"/>
      <c r="I151" s="156">
        <f>ROUND(E151*H151,2)</f>
        <v>0</v>
      </c>
      <c r="J151" s="156"/>
      <c r="K151" s="156">
        <f>ROUND(E151*J151,2)</f>
        <v>0</v>
      </c>
      <c r="L151" s="156">
        <v>21</v>
      </c>
      <c r="M151" s="156">
        <f>G151*(1+L151/100)</f>
        <v>0</v>
      </c>
      <c r="N151" s="147">
        <v>0</v>
      </c>
      <c r="O151" s="147">
        <f>ROUND(E151*N151,5)</f>
        <v>0</v>
      </c>
      <c r="P151" s="147">
        <v>0</v>
      </c>
      <c r="Q151" s="147">
        <f>ROUND(E151*P151,5)</f>
        <v>0</v>
      </c>
      <c r="R151" s="147"/>
      <c r="S151" s="147"/>
      <c r="T151" s="148">
        <v>0.1</v>
      </c>
      <c r="U151" s="147">
        <f>ROUND(E151*T151,2)</f>
        <v>61.2</v>
      </c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 t="s">
        <v>120</v>
      </c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</row>
    <row r="152" spans="1:60" outlineLevel="1" x14ac:dyDescent="0.2">
      <c r="A152" s="140"/>
      <c r="B152" s="140"/>
      <c r="C152" s="177" t="s">
        <v>157</v>
      </c>
      <c r="D152" s="151"/>
      <c r="E152" s="154">
        <v>499</v>
      </c>
      <c r="F152" s="156"/>
      <c r="G152" s="156"/>
      <c r="H152" s="156"/>
      <c r="I152" s="156"/>
      <c r="J152" s="156"/>
      <c r="K152" s="156"/>
      <c r="L152" s="156"/>
      <c r="M152" s="156"/>
      <c r="N152" s="147"/>
      <c r="O152" s="147"/>
      <c r="P152" s="147"/>
      <c r="Q152" s="147"/>
      <c r="R152" s="147"/>
      <c r="S152" s="147"/>
      <c r="T152" s="148"/>
      <c r="U152" s="147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 t="s">
        <v>122</v>
      </c>
      <c r="AF152" s="139">
        <v>0</v>
      </c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</row>
    <row r="153" spans="1:60" outlineLevel="1" x14ac:dyDescent="0.2">
      <c r="A153" s="140"/>
      <c r="B153" s="140"/>
      <c r="C153" s="177" t="s">
        <v>154</v>
      </c>
      <c r="D153" s="151"/>
      <c r="E153" s="154">
        <v>113</v>
      </c>
      <c r="F153" s="156"/>
      <c r="G153" s="156"/>
      <c r="H153" s="156"/>
      <c r="I153" s="156"/>
      <c r="J153" s="156"/>
      <c r="K153" s="156"/>
      <c r="L153" s="156"/>
      <c r="M153" s="156"/>
      <c r="N153" s="147"/>
      <c r="O153" s="147"/>
      <c r="P153" s="147"/>
      <c r="Q153" s="147"/>
      <c r="R153" s="147"/>
      <c r="S153" s="147"/>
      <c r="T153" s="148"/>
      <c r="U153" s="147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 t="s">
        <v>122</v>
      </c>
      <c r="AF153" s="139">
        <v>0</v>
      </c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</row>
    <row r="154" spans="1:60" outlineLevel="1" x14ac:dyDescent="0.2">
      <c r="A154" s="140">
        <v>83</v>
      </c>
      <c r="B154" s="140" t="s">
        <v>330</v>
      </c>
      <c r="C154" s="175" t="s">
        <v>331</v>
      </c>
      <c r="D154" s="147" t="s">
        <v>174</v>
      </c>
      <c r="E154" s="152">
        <v>6</v>
      </c>
      <c r="F154" s="155">
        <f>H154+J154</f>
        <v>0</v>
      </c>
      <c r="G154" s="156">
        <f>ROUND(E154*F154,2)</f>
        <v>0</v>
      </c>
      <c r="H154" s="156"/>
      <c r="I154" s="156">
        <f>ROUND(E154*H154,2)</f>
        <v>0</v>
      </c>
      <c r="J154" s="156"/>
      <c r="K154" s="156">
        <f>ROUND(E154*J154,2)</f>
        <v>0</v>
      </c>
      <c r="L154" s="156">
        <v>21</v>
      </c>
      <c r="M154" s="156">
        <f>G154*(1+L154/100)</f>
        <v>0</v>
      </c>
      <c r="N154" s="147">
        <v>1.038E-2</v>
      </c>
      <c r="O154" s="147">
        <f>ROUND(E154*N154,5)</f>
        <v>6.2280000000000002E-2</v>
      </c>
      <c r="P154" s="147">
        <v>0</v>
      </c>
      <c r="Q154" s="147">
        <f>ROUND(E154*P154,5)</f>
        <v>0</v>
      </c>
      <c r="R154" s="147"/>
      <c r="S154" s="147"/>
      <c r="T154" s="148">
        <v>1.371</v>
      </c>
      <c r="U154" s="147">
        <f>ROUND(E154*T154,2)</f>
        <v>8.23</v>
      </c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 t="s">
        <v>120</v>
      </c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</row>
    <row r="155" spans="1:60" outlineLevel="1" x14ac:dyDescent="0.2">
      <c r="A155" s="140">
        <v>84</v>
      </c>
      <c r="B155" s="140" t="s">
        <v>332</v>
      </c>
      <c r="C155" s="175" t="s">
        <v>333</v>
      </c>
      <c r="D155" s="147" t="s">
        <v>174</v>
      </c>
      <c r="E155" s="152">
        <v>5580</v>
      </c>
      <c r="F155" s="155">
        <f>H155+J155</f>
        <v>0</v>
      </c>
      <c r="G155" s="156">
        <f>ROUND(E155*F155,2)</f>
        <v>0</v>
      </c>
      <c r="H155" s="156"/>
      <c r="I155" s="156">
        <f>ROUND(E155*H155,2)</f>
        <v>0</v>
      </c>
      <c r="J155" s="156"/>
      <c r="K155" s="156">
        <f>ROUND(E155*J155,2)</f>
        <v>0</v>
      </c>
      <c r="L155" s="156">
        <v>21</v>
      </c>
      <c r="M155" s="156">
        <f>G155*(1+L155/100)</f>
        <v>0</v>
      </c>
      <c r="N155" s="147">
        <v>3.3999999999999998E-3</v>
      </c>
      <c r="O155" s="147">
        <f>ROUND(E155*N155,5)</f>
        <v>18.972000000000001</v>
      </c>
      <c r="P155" s="147">
        <v>0</v>
      </c>
      <c r="Q155" s="147">
        <f>ROUND(E155*P155,5)</f>
        <v>0</v>
      </c>
      <c r="R155" s="147"/>
      <c r="S155" s="147"/>
      <c r="T155" s="148">
        <v>0</v>
      </c>
      <c r="U155" s="147">
        <f>ROUND(E155*T155,2)</f>
        <v>0</v>
      </c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 t="s">
        <v>238</v>
      </c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</row>
    <row r="156" spans="1:60" outlineLevel="1" x14ac:dyDescent="0.2">
      <c r="A156" s="140">
        <v>85</v>
      </c>
      <c r="B156" s="140" t="s">
        <v>334</v>
      </c>
      <c r="C156" s="175" t="s">
        <v>335</v>
      </c>
      <c r="D156" s="147" t="s">
        <v>174</v>
      </c>
      <c r="E156" s="152">
        <v>125</v>
      </c>
      <c r="F156" s="155">
        <f>H156+J156</f>
        <v>0</v>
      </c>
      <c r="G156" s="156">
        <f>ROUND(E156*F156,2)</f>
        <v>0</v>
      </c>
      <c r="H156" s="156"/>
      <c r="I156" s="156">
        <f>ROUND(E156*H156,2)</f>
        <v>0</v>
      </c>
      <c r="J156" s="156"/>
      <c r="K156" s="156">
        <f>ROUND(E156*J156,2)</f>
        <v>0</v>
      </c>
      <c r="L156" s="156">
        <v>21</v>
      </c>
      <c r="M156" s="156">
        <f>G156*(1+L156/100)</f>
        <v>0</v>
      </c>
      <c r="N156" s="147">
        <v>5.1000000000000004E-3</v>
      </c>
      <c r="O156" s="147">
        <f>ROUND(E156*N156,5)</f>
        <v>0.63749999999999996</v>
      </c>
      <c r="P156" s="147">
        <v>0</v>
      </c>
      <c r="Q156" s="147">
        <f>ROUND(E156*P156,5)</f>
        <v>0</v>
      </c>
      <c r="R156" s="147"/>
      <c r="S156" s="147"/>
      <c r="T156" s="148">
        <v>0</v>
      </c>
      <c r="U156" s="147">
        <f>ROUND(E156*T156,2)</f>
        <v>0</v>
      </c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 t="s">
        <v>238</v>
      </c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</row>
    <row r="157" spans="1:60" outlineLevel="1" x14ac:dyDescent="0.2">
      <c r="A157" s="140">
        <v>86</v>
      </c>
      <c r="B157" s="140" t="s">
        <v>336</v>
      </c>
      <c r="C157" s="175" t="s">
        <v>337</v>
      </c>
      <c r="D157" s="147" t="s">
        <v>174</v>
      </c>
      <c r="E157" s="152">
        <v>148</v>
      </c>
      <c r="F157" s="155">
        <f>H157+J157</f>
        <v>0</v>
      </c>
      <c r="G157" s="156">
        <f>ROUND(E157*F157,2)</f>
        <v>0</v>
      </c>
      <c r="H157" s="156"/>
      <c r="I157" s="156">
        <f>ROUND(E157*H157,2)</f>
        <v>0</v>
      </c>
      <c r="J157" s="156"/>
      <c r="K157" s="156">
        <f>ROUND(E157*J157,2)</f>
        <v>0</v>
      </c>
      <c r="L157" s="156">
        <v>21</v>
      </c>
      <c r="M157" s="156">
        <f>G157*(1+L157/100)</f>
        <v>0</v>
      </c>
      <c r="N157" s="147">
        <v>5.1999999999999998E-3</v>
      </c>
      <c r="O157" s="147">
        <f>ROUND(E157*N157,5)</f>
        <v>0.76959999999999995</v>
      </c>
      <c r="P157" s="147">
        <v>0</v>
      </c>
      <c r="Q157" s="147">
        <f>ROUND(E157*P157,5)</f>
        <v>0</v>
      </c>
      <c r="R157" s="147"/>
      <c r="S157" s="147"/>
      <c r="T157" s="148">
        <v>0</v>
      </c>
      <c r="U157" s="147">
        <f>ROUND(E157*T157,2)</f>
        <v>0</v>
      </c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 t="s">
        <v>238</v>
      </c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</row>
    <row r="158" spans="1:60" outlineLevel="1" x14ac:dyDescent="0.2">
      <c r="A158" s="140"/>
      <c r="B158" s="140"/>
      <c r="C158" s="177" t="s">
        <v>338</v>
      </c>
      <c r="D158" s="151"/>
      <c r="E158" s="154">
        <v>72</v>
      </c>
      <c r="F158" s="156"/>
      <c r="G158" s="156"/>
      <c r="H158" s="156"/>
      <c r="I158" s="156"/>
      <c r="J158" s="156"/>
      <c r="K158" s="156"/>
      <c r="L158" s="156"/>
      <c r="M158" s="156"/>
      <c r="N158" s="147"/>
      <c r="O158" s="147"/>
      <c r="P158" s="147"/>
      <c r="Q158" s="147"/>
      <c r="R158" s="147"/>
      <c r="S158" s="147"/>
      <c r="T158" s="148"/>
      <c r="U158" s="147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 t="s">
        <v>122</v>
      </c>
      <c r="AF158" s="139">
        <v>0</v>
      </c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</row>
    <row r="159" spans="1:60" outlineLevel="1" x14ac:dyDescent="0.2">
      <c r="A159" s="140"/>
      <c r="B159" s="140"/>
      <c r="C159" s="177" t="s">
        <v>339</v>
      </c>
      <c r="D159" s="151"/>
      <c r="E159" s="154">
        <v>76</v>
      </c>
      <c r="F159" s="156"/>
      <c r="G159" s="156"/>
      <c r="H159" s="156"/>
      <c r="I159" s="156"/>
      <c r="J159" s="156"/>
      <c r="K159" s="156"/>
      <c r="L159" s="156"/>
      <c r="M159" s="156"/>
      <c r="N159" s="147"/>
      <c r="O159" s="147"/>
      <c r="P159" s="147"/>
      <c r="Q159" s="147"/>
      <c r="R159" s="147"/>
      <c r="S159" s="147"/>
      <c r="T159" s="148"/>
      <c r="U159" s="147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 t="s">
        <v>122</v>
      </c>
      <c r="AF159" s="139">
        <v>0</v>
      </c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</row>
    <row r="160" spans="1:60" outlineLevel="1" x14ac:dyDescent="0.2">
      <c r="A160" s="140">
        <v>87</v>
      </c>
      <c r="B160" s="140" t="s">
        <v>340</v>
      </c>
      <c r="C160" s="175" t="s">
        <v>341</v>
      </c>
      <c r="D160" s="147" t="s">
        <v>174</v>
      </c>
      <c r="E160" s="152">
        <v>98</v>
      </c>
      <c r="F160" s="155">
        <f t="shared" ref="F160:F175" si="8">H160+J160</f>
        <v>0</v>
      </c>
      <c r="G160" s="156">
        <f t="shared" ref="G160:G175" si="9">ROUND(E160*F160,2)</f>
        <v>0</v>
      </c>
      <c r="H160" s="156"/>
      <c r="I160" s="156">
        <f t="shared" ref="I160:I175" si="10">ROUND(E160*H160,2)</f>
        <v>0</v>
      </c>
      <c r="J160" s="156"/>
      <c r="K160" s="156">
        <f t="shared" ref="K160:K175" si="11">ROUND(E160*J160,2)</f>
        <v>0</v>
      </c>
      <c r="L160" s="156">
        <v>21</v>
      </c>
      <c r="M160" s="156">
        <f t="shared" ref="M160:M175" si="12">G160*(1+L160/100)</f>
        <v>0</v>
      </c>
      <c r="N160" s="147">
        <v>1.8E-3</v>
      </c>
      <c r="O160" s="147">
        <f t="shared" ref="O160:O175" si="13">ROUND(E160*N160,5)</f>
        <v>0.1764</v>
      </c>
      <c r="P160" s="147">
        <v>0</v>
      </c>
      <c r="Q160" s="147">
        <f t="shared" ref="Q160:Q175" si="14">ROUND(E160*P160,5)</f>
        <v>0</v>
      </c>
      <c r="R160" s="147"/>
      <c r="S160" s="147"/>
      <c r="T160" s="148">
        <v>0</v>
      </c>
      <c r="U160" s="147">
        <f t="shared" ref="U160:U175" si="15">ROUND(E160*T160,2)</f>
        <v>0</v>
      </c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 t="s">
        <v>238</v>
      </c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</row>
    <row r="161" spans="1:60" outlineLevel="1" x14ac:dyDescent="0.2">
      <c r="A161" s="140">
        <v>88</v>
      </c>
      <c r="B161" s="140" t="s">
        <v>342</v>
      </c>
      <c r="C161" s="175" t="s">
        <v>343</v>
      </c>
      <c r="D161" s="147" t="s">
        <v>174</v>
      </c>
      <c r="E161" s="152">
        <v>115</v>
      </c>
      <c r="F161" s="155">
        <f t="shared" si="8"/>
        <v>0</v>
      </c>
      <c r="G161" s="156">
        <f t="shared" si="9"/>
        <v>0</v>
      </c>
      <c r="H161" s="156"/>
      <c r="I161" s="156">
        <f t="shared" si="10"/>
        <v>0</v>
      </c>
      <c r="J161" s="156"/>
      <c r="K161" s="156">
        <f t="shared" si="11"/>
        <v>0</v>
      </c>
      <c r="L161" s="156">
        <v>21</v>
      </c>
      <c r="M161" s="156">
        <f t="shared" si="12"/>
        <v>0</v>
      </c>
      <c r="N161" s="147">
        <v>5.5999999999999999E-3</v>
      </c>
      <c r="O161" s="147">
        <f t="shared" si="13"/>
        <v>0.64400000000000002</v>
      </c>
      <c r="P161" s="147">
        <v>0</v>
      </c>
      <c r="Q161" s="147">
        <f t="shared" si="14"/>
        <v>0</v>
      </c>
      <c r="R161" s="147"/>
      <c r="S161" s="147"/>
      <c r="T161" s="148">
        <v>0</v>
      </c>
      <c r="U161" s="147">
        <f t="shared" si="15"/>
        <v>0</v>
      </c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 t="s">
        <v>238</v>
      </c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</row>
    <row r="162" spans="1:60" outlineLevel="1" x14ac:dyDescent="0.2">
      <c r="A162" s="140">
        <v>89</v>
      </c>
      <c r="B162" s="140" t="s">
        <v>344</v>
      </c>
      <c r="C162" s="175" t="s">
        <v>345</v>
      </c>
      <c r="D162" s="147" t="s">
        <v>174</v>
      </c>
      <c r="E162" s="152">
        <v>4</v>
      </c>
      <c r="F162" s="155">
        <f t="shared" si="8"/>
        <v>0</v>
      </c>
      <c r="G162" s="156">
        <f t="shared" si="9"/>
        <v>0</v>
      </c>
      <c r="H162" s="156"/>
      <c r="I162" s="156">
        <f t="shared" si="10"/>
        <v>0</v>
      </c>
      <c r="J162" s="156"/>
      <c r="K162" s="156">
        <f t="shared" si="11"/>
        <v>0</v>
      </c>
      <c r="L162" s="156">
        <v>21</v>
      </c>
      <c r="M162" s="156">
        <f t="shared" si="12"/>
        <v>0</v>
      </c>
      <c r="N162" s="147">
        <v>7.0000000000000001E-3</v>
      </c>
      <c r="O162" s="147">
        <f t="shared" si="13"/>
        <v>2.8000000000000001E-2</v>
      </c>
      <c r="P162" s="147">
        <v>0</v>
      </c>
      <c r="Q162" s="147">
        <f t="shared" si="14"/>
        <v>0</v>
      </c>
      <c r="R162" s="147"/>
      <c r="S162" s="147"/>
      <c r="T162" s="148">
        <v>0</v>
      </c>
      <c r="U162" s="147">
        <f t="shared" si="15"/>
        <v>0</v>
      </c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 t="s">
        <v>238</v>
      </c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</row>
    <row r="163" spans="1:60" outlineLevel="1" x14ac:dyDescent="0.2">
      <c r="A163" s="140">
        <v>90</v>
      </c>
      <c r="B163" s="140" t="s">
        <v>346</v>
      </c>
      <c r="C163" s="175" t="s">
        <v>347</v>
      </c>
      <c r="D163" s="147" t="s">
        <v>174</v>
      </c>
      <c r="E163" s="152">
        <v>52</v>
      </c>
      <c r="F163" s="155">
        <f t="shared" si="8"/>
        <v>0</v>
      </c>
      <c r="G163" s="156">
        <f t="shared" si="9"/>
        <v>0</v>
      </c>
      <c r="H163" s="156"/>
      <c r="I163" s="156">
        <f t="shared" si="10"/>
        <v>0</v>
      </c>
      <c r="J163" s="156"/>
      <c r="K163" s="156">
        <f t="shared" si="11"/>
        <v>0</v>
      </c>
      <c r="L163" s="156">
        <v>21</v>
      </c>
      <c r="M163" s="156">
        <f t="shared" si="12"/>
        <v>0</v>
      </c>
      <c r="N163" s="147">
        <v>3.5999999999999999E-3</v>
      </c>
      <c r="O163" s="147">
        <f t="shared" si="13"/>
        <v>0.18720000000000001</v>
      </c>
      <c r="P163" s="147">
        <v>0</v>
      </c>
      <c r="Q163" s="147">
        <f t="shared" si="14"/>
        <v>0</v>
      </c>
      <c r="R163" s="147"/>
      <c r="S163" s="147"/>
      <c r="T163" s="148">
        <v>0</v>
      </c>
      <c r="U163" s="147">
        <f t="shared" si="15"/>
        <v>0</v>
      </c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 t="s">
        <v>238</v>
      </c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</row>
    <row r="164" spans="1:60" outlineLevel="1" x14ac:dyDescent="0.2">
      <c r="A164" s="140">
        <v>91</v>
      </c>
      <c r="B164" s="140" t="s">
        <v>348</v>
      </c>
      <c r="C164" s="175" t="s">
        <v>349</v>
      </c>
      <c r="D164" s="147" t="s">
        <v>174</v>
      </c>
      <c r="E164" s="152">
        <v>2</v>
      </c>
      <c r="F164" s="155">
        <f t="shared" si="8"/>
        <v>0</v>
      </c>
      <c r="G164" s="156">
        <f t="shared" si="9"/>
        <v>0</v>
      </c>
      <c r="H164" s="156"/>
      <c r="I164" s="156">
        <f t="shared" si="10"/>
        <v>0</v>
      </c>
      <c r="J164" s="156"/>
      <c r="K164" s="156">
        <f t="shared" si="11"/>
        <v>0</v>
      </c>
      <c r="L164" s="156">
        <v>21</v>
      </c>
      <c r="M164" s="156">
        <f t="shared" si="12"/>
        <v>0</v>
      </c>
      <c r="N164" s="147">
        <v>2.5000000000000001E-3</v>
      </c>
      <c r="O164" s="147">
        <f t="shared" si="13"/>
        <v>5.0000000000000001E-3</v>
      </c>
      <c r="P164" s="147">
        <v>0</v>
      </c>
      <c r="Q164" s="147">
        <f t="shared" si="14"/>
        <v>0</v>
      </c>
      <c r="R164" s="147"/>
      <c r="S164" s="147"/>
      <c r="T164" s="148">
        <v>0</v>
      </c>
      <c r="U164" s="147">
        <f t="shared" si="15"/>
        <v>0</v>
      </c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 t="s">
        <v>238</v>
      </c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</row>
    <row r="165" spans="1:60" ht="22.5" outlineLevel="1" x14ac:dyDescent="0.2">
      <c r="A165" s="140">
        <v>92</v>
      </c>
      <c r="B165" s="140" t="s">
        <v>350</v>
      </c>
      <c r="C165" s="175" t="s">
        <v>351</v>
      </c>
      <c r="D165" s="147" t="s">
        <v>174</v>
      </c>
      <c r="E165" s="152">
        <v>2</v>
      </c>
      <c r="F165" s="155">
        <f t="shared" si="8"/>
        <v>0</v>
      </c>
      <c r="G165" s="156">
        <f t="shared" si="9"/>
        <v>0</v>
      </c>
      <c r="H165" s="156"/>
      <c r="I165" s="156">
        <f t="shared" si="10"/>
        <v>0</v>
      </c>
      <c r="J165" s="156"/>
      <c r="K165" s="156">
        <f t="shared" si="11"/>
        <v>0</v>
      </c>
      <c r="L165" s="156">
        <v>21</v>
      </c>
      <c r="M165" s="156">
        <f t="shared" si="12"/>
        <v>0</v>
      </c>
      <c r="N165" s="147">
        <v>3.5999999999999999E-3</v>
      </c>
      <c r="O165" s="147">
        <f t="shared" si="13"/>
        <v>7.1999999999999998E-3</v>
      </c>
      <c r="P165" s="147">
        <v>0</v>
      </c>
      <c r="Q165" s="147">
        <f t="shared" si="14"/>
        <v>0</v>
      </c>
      <c r="R165" s="147"/>
      <c r="S165" s="147"/>
      <c r="T165" s="148">
        <v>0</v>
      </c>
      <c r="U165" s="147">
        <f t="shared" si="15"/>
        <v>0</v>
      </c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 t="s">
        <v>238</v>
      </c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</row>
    <row r="166" spans="1:60" ht="22.5" outlineLevel="1" x14ac:dyDescent="0.2">
      <c r="A166" s="140">
        <v>93</v>
      </c>
      <c r="B166" s="140" t="s">
        <v>352</v>
      </c>
      <c r="C166" s="175" t="s">
        <v>353</v>
      </c>
      <c r="D166" s="147" t="s">
        <v>174</v>
      </c>
      <c r="E166" s="152">
        <v>1</v>
      </c>
      <c r="F166" s="155">
        <f t="shared" si="8"/>
        <v>0</v>
      </c>
      <c r="G166" s="156">
        <f t="shared" si="9"/>
        <v>0</v>
      </c>
      <c r="H166" s="156"/>
      <c r="I166" s="156">
        <f t="shared" si="10"/>
        <v>0</v>
      </c>
      <c r="J166" s="156"/>
      <c r="K166" s="156">
        <f t="shared" si="11"/>
        <v>0</v>
      </c>
      <c r="L166" s="156">
        <v>21</v>
      </c>
      <c r="M166" s="156">
        <f t="shared" si="12"/>
        <v>0</v>
      </c>
      <c r="N166" s="147">
        <v>3.5999999999999999E-3</v>
      </c>
      <c r="O166" s="147">
        <f t="shared" si="13"/>
        <v>3.5999999999999999E-3</v>
      </c>
      <c r="P166" s="147">
        <v>0</v>
      </c>
      <c r="Q166" s="147">
        <f t="shared" si="14"/>
        <v>0</v>
      </c>
      <c r="R166" s="147"/>
      <c r="S166" s="147"/>
      <c r="T166" s="148">
        <v>0</v>
      </c>
      <c r="U166" s="147">
        <f t="shared" si="15"/>
        <v>0</v>
      </c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 t="s">
        <v>238</v>
      </c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</row>
    <row r="167" spans="1:60" outlineLevel="1" x14ac:dyDescent="0.2">
      <c r="A167" s="140">
        <v>94</v>
      </c>
      <c r="B167" s="140" t="s">
        <v>354</v>
      </c>
      <c r="C167" s="175" t="s">
        <v>355</v>
      </c>
      <c r="D167" s="147" t="s">
        <v>174</v>
      </c>
      <c r="E167" s="152">
        <v>22</v>
      </c>
      <c r="F167" s="155">
        <f t="shared" si="8"/>
        <v>0</v>
      </c>
      <c r="G167" s="156">
        <f t="shared" si="9"/>
        <v>0</v>
      </c>
      <c r="H167" s="156"/>
      <c r="I167" s="156">
        <f t="shared" si="10"/>
        <v>0</v>
      </c>
      <c r="J167" s="156"/>
      <c r="K167" s="156">
        <f t="shared" si="11"/>
        <v>0</v>
      </c>
      <c r="L167" s="156">
        <v>21</v>
      </c>
      <c r="M167" s="156">
        <f t="shared" si="12"/>
        <v>0</v>
      </c>
      <c r="N167" s="147">
        <v>1E-3</v>
      </c>
      <c r="O167" s="147">
        <f t="shared" si="13"/>
        <v>2.1999999999999999E-2</v>
      </c>
      <c r="P167" s="147">
        <v>0</v>
      </c>
      <c r="Q167" s="147">
        <f t="shared" si="14"/>
        <v>0</v>
      </c>
      <c r="R167" s="147"/>
      <c r="S167" s="147"/>
      <c r="T167" s="148">
        <v>0</v>
      </c>
      <c r="U167" s="147">
        <f t="shared" si="15"/>
        <v>0</v>
      </c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 t="s">
        <v>238</v>
      </c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</row>
    <row r="168" spans="1:60" outlineLevel="1" x14ac:dyDescent="0.2">
      <c r="A168" s="140">
        <v>95</v>
      </c>
      <c r="B168" s="140" t="s">
        <v>356</v>
      </c>
      <c r="C168" s="175" t="s">
        <v>357</v>
      </c>
      <c r="D168" s="147" t="s">
        <v>174</v>
      </c>
      <c r="E168" s="152">
        <v>18</v>
      </c>
      <c r="F168" s="155">
        <f t="shared" si="8"/>
        <v>0</v>
      </c>
      <c r="G168" s="156">
        <f t="shared" si="9"/>
        <v>0</v>
      </c>
      <c r="H168" s="156"/>
      <c r="I168" s="156">
        <f t="shared" si="10"/>
        <v>0</v>
      </c>
      <c r="J168" s="156"/>
      <c r="K168" s="156">
        <f t="shared" si="11"/>
        <v>0</v>
      </c>
      <c r="L168" s="156">
        <v>21</v>
      </c>
      <c r="M168" s="156">
        <f t="shared" si="12"/>
        <v>0</v>
      </c>
      <c r="N168" s="147">
        <v>1E-3</v>
      </c>
      <c r="O168" s="147">
        <f t="shared" si="13"/>
        <v>1.7999999999999999E-2</v>
      </c>
      <c r="P168" s="147">
        <v>0</v>
      </c>
      <c r="Q168" s="147">
        <f t="shared" si="14"/>
        <v>0</v>
      </c>
      <c r="R168" s="147"/>
      <c r="S168" s="147"/>
      <c r="T168" s="148">
        <v>0</v>
      </c>
      <c r="U168" s="147">
        <f t="shared" si="15"/>
        <v>0</v>
      </c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 t="s">
        <v>238</v>
      </c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</row>
    <row r="169" spans="1:60" outlineLevel="1" x14ac:dyDescent="0.2">
      <c r="A169" s="140">
        <v>96</v>
      </c>
      <c r="B169" s="140" t="s">
        <v>358</v>
      </c>
      <c r="C169" s="175" t="s">
        <v>359</v>
      </c>
      <c r="D169" s="147" t="s">
        <v>174</v>
      </c>
      <c r="E169" s="152">
        <v>68</v>
      </c>
      <c r="F169" s="155">
        <f t="shared" si="8"/>
        <v>0</v>
      </c>
      <c r="G169" s="156">
        <f t="shared" si="9"/>
        <v>0</v>
      </c>
      <c r="H169" s="156"/>
      <c r="I169" s="156">
        <f t="shared" si="10"/>
        <v>0</v>
      </c>
      <c r="J169" s="156"/>
      <c r="K169" s="156">
        <f t="shared" si="11"/>
        <v>0</v>
      </c>
      <c r="L169" s="156">
        <v>21</v>
      </c>
      <c r="M169" s="156">
        <f t="shared" si="12"/>
        <v>0</v>
      </c>
      <c r="N169" s="147">
        <v>1E-3</v>
      </c>
      <c r="O169" s="147">
        <f t="shared" si="13"/>
        <v>6.8000000000000005E-2</v>
      </c>
      <c r="P169" s="147">
        <v>0</v>
      </c>
      <c r="Q169" s="147">
        <f t="shared" si="14"/>
        <v>0</v>
      </c>
      <c r="R169" s="147"/>
      <c r="S169" s="147"/>
      <c r="T169" s="148">
        <v>0</v>
      </c>
      <c r="U169" s="147">
        <f t="shared" si="15"/>
        <v>0</v>
      </c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 t="s">
        <v>238</v>
      </c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</row>
    <row r="170" spans="1:60" outlineLevel="1" x14ac:dyDescent="0.2">
      <c r="A170" s="140">
        <v>97</v>
      </c>
      <c r="B170" s="140" t="s">
        <v>360</v>
      </c>
      <c r="C170" s="175" t="s">
        <v>361</v>
      </c>
      <c r="D170" s="147" t="s">
        <v>174</v>
      </c>
      <c r="E170" s="152">
        <v>10</v>
      </c>
      <c r="F170" s="155">
        <f t="shared" si="8"/>
        <v>0</v>
      </c>
      <c r="G170" s="156">
        <f t="shared" si="9"/>
        <v>0</v>
      </c>
      <c r="H170" s="156"/>
      <c r="I170" s="156">
        <f t="shared" si="10"/>
        <v>0</v>
      </c>
      <c r="J170" s="156"/>
      <c r="K170" s="156">
        <f t="shared" si="11"/>
        <v>0</v>
      </c>
      <c r="L170" s="156">
        <v>21</v>
      </c>
      <c r="M170" s="156">
        <f t="shared" si="12"/>
        <v>0</v>
      </c>
      <c r="N170" s="147">
        <v>1E-3</v>
      </c>
      <c r="O170" s="147">
        <f t="shared" si="13"/>
        <v>0.01</v>
      </c>
      <c r="P170" s="147">
        <v>0</v>
      </c>
      <c r="Q170" s="147">
        <f t="shared" si="14"/>
        <v>0</v>
      </c>
      <c r="R170" s="147"/>
      <c r="S170" s="147"/>
      <c r="T170" s="148">
        <v>0</v>
      </c>
      <c r="U170" s="147">
        <f t="shared" si="15"/>
        <v>0</v>
      </c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 t="s">
        <v>238</v>
      </c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</row>
    <row r="171" spans="1:60" ht="22.5" outlineLevel="1" x14ac:dyDescent="0.2">
      <c r="A171" s="140">
        <v>98</v>
      </c>
      <c r="B171" s="140" t="s">
        <v>362</v>
      </c>
      <c r="C171" s="175" t="s">
        <v>363</v>
      </c>
      <c r="D171" s="147" t="s">
        <v>174</v>
      </c>
      <c r="E171" s="152">
        <v>2</v>
      </c>
      <c r="F171" s="155">
        <f t="shared" si="8"/>
        <v>0</v>
      </c>
      <c r="G171" s="156">
        <f t="shared" si="9"/>
        <v>0</v>
      </c>
      <c r="H171" s="156"/>
      <c r="I171" s="156">
        <f t="shared" si="10"/>
        <v>0</v>
      </c>
      <c r="J171" s="156"/>
      <c r="K171" s="156">
        <f t="shared" si="11"/>
        <v>0</v>
      </c>
      <c r="L171" s="156">
        <v>21</v>
      </c>
      <c r="M171" s="156">
        <f t="shared" si="12"/>
        <v>0</v>
      </c>
      <c r="N171" s="147">
        <v>5.1000000000000004E-3</v>
      </c>
      <c r="O171" s="147">
        <f t="shared" si="13"/>
        <v>1.0200000000000001E-2</v>
      </c>
      <c r="P171" s="147">
        <v>0</v>
      </c>
      <c r="Q171" s="147">
        <f t="shared" si="14"/>
        <v>0</v>
      </c>
      <c r="R171" s="147"/>
      <c r="S171" s="147"/>
      <c r="T171" s="148">
        <v>0</v>
      </c>
      <c r="U171" s="147">
        <f t="shared" si="15"/>
        <v>0</v>
      </c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 t="s">
        <v>238</v>
      </c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</row>
    <row r="172" spans="1:60" ht="22.5" outlineLevel="1" x14ac:dyDescent="0.2">
      <c r="A172" s="140">
        <v>99</v>
      </c>
      <c r="B172" s="140" t="s">
        <v>364</v>
      </c>
      <c r="C172" s="175" t="s">
        <v>365</v>
      </c>
      <c r="D172" s="147" t="s">
        <v>174</v>
      </c>
      <c r="E172" s="152">
        <v>4</v>
      </c>
      <c r="F172" s="155">
        <f t="shared" si="8"/>
        <v>0</v>
      </c>
      <c r="G172" s="156">
        <f t="shared" si="9"/>
        <v>0</v>
      </c>
      <c r="H172" s="156"/>
      <c r="I172" s="156">
        <f t="shared" si="10"/>
        <v>0</v>
      </c>
      <c r="J172" s="156"/>
      <c r="K172" s="156">
        <f t="shared" si="11"/>
        <v>0</v>
      </c>
      <c r="L172" s="156">
        <v>21</v>
      </c>
      <c r="M172" s="156">
        <f t="shared" si="12"/>
        <v>0</v>
      </c>
      <c r="N172" s="147">
        <v>5.1000000000000004E-3</v>
      </c>
      <c r="O172" s="147">
        <f t="shared" si="13"/>
        <v>2.0400000000000001E-2</v>
      </c>
      <c r="P172" s="147">
        <v>0</v>
      </c>
      <c r="Q172" s="147">
        <f t="shared" si="14"/>
        <v>0</v>
      </c>
      <c r="R172" s="147"/>
      <c r="S172" s="147"/>
      <c r="T172" s="148">
        <v>0</v>
      </c>
      <c r="U172" s="147">
        <f t="shared" si="15"/>
        <v>0</v>
      </c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 t="s">
        <v>238</v>
      </c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</row>
    <row r="173" spans="1:60" outlineLevel="1" x14ac:dyDescent="0.2">
      <c r="A173" s="140">
        <v>100</v>
      </c>
      <c r="B173" s="140" t="s">
        <v>366</v>
      </c>
      <c r="C173" s="175" t="s">
        <v>367</v>
      </c>
      <c r="D173" s="147" t="s">
        <v>174</v>
      </c>
      <c r="E173" s="152">
        <v>3</v>
      </c>
      <c r="F173" s="155">
        <f t="shared" si="8"/>
        <v>0</v>
      </c>
      <c r="G173" s="156">
        <f t="shared" si="9"/>
        <v>0</v>
      </c>
      <c r="H173" s="156"/>
      <c r="I173" s="156">
        <f t="shared" si="10"/>
        <v>0</v>
      </c>
      <c r="J173" s="156"/>
      <c r="K173" s="156">
        <f t="shared" si="11"/>
        <v>0</v>
      </c>
      <c r="L173" s="156">
        <v>21</v>
      </c>
      <c r="M173" s="156">
        <f t="shared" si="12"/>
        <v>0</v>
      </c>
      <c r="N173" s="147">
        <v>3.2000000000000002E-3</v>
      </c>
      <c r="O173" s="147">
        <f t="shared" si="13"/>
        <v>9.5999999999999992E-3</v>
      </c>
      <c r="P173" s="147">
        <v>0</v>
      </c>
      <c r="Q173" s="147">
        <f t="shared" si="14"/>
        <v>0</v>
      </c>
      <c r="R173" s="147"/>
      <c r="S173" s="147"/>
      <c r="T173" s="148">
        <v>0</v>
      </c>
      <c r="U173" s="147">
        <f t="shared" si="15"/>
        <v>0</v>
      </c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 t="s">
        <v>238</v>
      </c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</row>
    <row r="174" spans="1:60" outlineLevel="1" x14ac:dyDescent="0.2">
      <c r="A174" s="140">
        <v>101</v>
      </c>
      <c r="B174" s="140" t="s">
        <v>368</v>
      </c>
      <c r="C174" s="175" t="s">
        <v>369</v>
      </c>
      <c r="D174" s="147" t="s">
        <v>174</v>
      </c>
      <c r="E174" s="152">
        <v>6</v>
      </c>
      <c r="F174" s="155">
        <f t="shared" si="8"/>
        <v>0</v>
      </c>
      <c r="G174" s="156">
        <f t="shared" si="9"/>
        <v>0</v>
      </c>
      <c r="H174" s="156"/>
      <c r="I174" s="156">
        <f t="shared" si="10"/>
        <v>0</v>
      </c>
      <c r="J174" s="156"/>
      <c r="K174" s="156">
        <f t="shared" si="11"/>
        <v>0</v>
      </c>
      <c r="L174" s="156">
        <v>21</v>
      </c>
      <c r="M174" s="156">
        <f t="shared" si="12"/>
        <v>0</v>
      </c>
      <c r="N174" s="147">
        <v>1.55E-2</v>
      </c>
      <c r="O174" s="147">
        <f t="shared" si="13"/>
        <v>9.2999999999999999E-2</v>
      </c>
      <c r="P174" s="147">
        <v>0</v>
      </c>
      <c r="Q174" s="147">
        <f t="shared" si="14"/>
        <v>0</v>
      </c>
      <c r="R174" s="147"/>
      <c r="S174" s="147"/>
      <c r="T174" s="148">
        <v>0</v>
      </c>
      <c r="U174" s="147">
        <f t="shared" si="15"/>
        <v>0</v>
      </c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 t="s">
        <v>238</v>
      </c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</row>
    <row r="175" spans="1:60" outlineLevel="1" x14ac:dyDescent="0.2">
      <c r="A175" s="140">
        <v>102</v>
      </c>
      <c r="B175" s="140" t="s">
        <v>370</v>
      </c>
      <c r="C175" s="175" t="s">
        <v>371</v>
      </c>
      <c r="D175" s="147" t="s">
        <v>119</v>
      </c>
      <c r="E175" s="152">
        <v>750</v>
      </c>
      <c r="F175" s="155">
        <f t="shared" si="8"/>
        <v>0</v>
      </c>
      <c r="G175" s="156">
        <f t="shared" si="9"/>
        <v>0</v>
      </c>
      <c r="H175" s="156"/>
      <c r="I175" s="156">
        <f t="shared" si="10"/>
        <v>0</v>
      </c>
      <c r="J175" s="156"/>
      <c r="K175" s="156">
        <f t="shared" si="11"/>
        <v>0</v>
      </c>
      <c r="L175" s="156">
        <v>21</v>
      </c>
      <c r="M175" s="156">
        <f t="shared" si="12"/>
        <v>0</v>
      </c>
      <c r="N175" s="147">
        <v>1.3999999999999999E-4</v>
      </c>
      <c r="O175" s="147">
        <f t="shared" si="13"/>
        <v>0.105</v>
      </c>
      <c r="P175" s="147">
        <v>0</v>
      </c>
      <c r="Q175" s="147">
        <f t="shared" si="14"/>
        <v>0</v>
      </c>
      <c r="R175" s="147"/>
      <c r="S175" s="147"/>
      <c r="T175" s="148">
        <v>0</v>
      </c>
      <c r="U175" s="147">
        <f t="shared" si="15"/>
        <v>0</v>
      </c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 t="s">
        <v>238</v>
      </c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</row>
    <row r="176" spans="1:60" outlineLevel="1" x14ac:dyDescent="0.2">
      <c r="A176" s="140"/>
      <c r="B176" s="140"/>
      <c r="C176" s="177" t="s">
        <v>372</v>
      </c>
      <c r="D176" s="151"/>
      <c r="E176" s="154">
        <v>600</v>
      </c>
      <c r="F176" s="156"/>
      <c r="G176" s="156"/>
      <c r="H176" s="156"/>
      <c r="I176" s="156"/>
      <c r="J176" s="156"/>
      <c r="K176" s="156"/>
      <c r="L176" s="156"/>
      <c r="M176" s="156"/>
      <c r="N176" s="147"/>
      <c r="O176" s="147"/>
      <c r="P176" s="147"/>
      <c r="Q176" s="147"/>
      <c r="R176" s="147"/>
      <c r="S176" s="147"/>
      <c r="T176" s="148"/>
      <c r="U176" s="147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 t="s">
        <v>122</v>
      </c>
      <c r="AF176" s="139">
        <v>0</v>
      </c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</row>
    <row r="177" spans="1:60" outlineLevel="1" x14ac:dyDescent="0.2">
      <c r="A177" s="140"/>
      <c r="B177" s="140"/>
      <c r="C177" s="177" t="s">
        <v>373</v>
      </c>
      <c r="D177" s="151"/>
      <c r="E177" s="154">
        <v>150</v>
      </c>
      <c r="F177" s="156"/>
      <c r="G177" s="156"/>
      <c r="H177" s="156"/>
      <c r="I177" s="156"/>
      <c r="J177" s="156"/>
      <c r="K177" s="156"/>
      <c r="L177" s="156"/>
      <c r="M177" s="156"/>
      <c r="N177" s="147"/>
      <c r="O177" s="147"/>
      <c r="P177" s="147"/>
      <c r="Q177" s="147"/>
      <c r="R177" s="147"/>
      <c r="S177" s="147"/>
      <c r="T177" s="148"/>
      <c r="U177" s="147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 t="s">
        <v>122</v>
      </c>
      <c r="AF177" s="139">
        <v>0</v>
      </c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</row>
    <row r="178" spans="1:60" outlineLevel="1" x14ac:dyDescent="0.2">
      <c r="A178" s="140">
        <v>103</v>
      </c>
      <c r="B178" s="140" t="s">
        <v>374</v>
      </c>
      <c r="C178" s="175" t="s">
        <v>375</v>
      </c>
      <c r="D178" s="147" t="s">
        <v>174</v>
      </c>
      <c r="E178" s="152">
        <v>1</v>
      </c>
      <c r="F178" s="155">
        <f t="shared" ref="F178:F183" si="16">H178+J178</f>
        <v>0</v>
      </c>
      <c r="G178" s="156">
        <f t="shared" ref="G178:G183" si="17">ROUND(E178*F178,2)</f>
        <v>0</v>
      </c>
      <c r="H178" s="156"/>
      <c r="I178" s="156">
        <f t="shared" ref="I178:I183" si="18">ROUND(E178*H178,2)</f>
        <v>0</v>
      </c>
      <c r="J178" s="156"/>
      <c r="K178" s="156">
        <f t="shared" ref="K178:K183" si="19">ROUND(E178*J178,2)</f>
        <v>0</v>
      </c>
      <c r="L178" s="156">
        <v>21</v>
      </c>
      <c r="M178" s="156">
        <f t="shared" ref="M178:M183" si="20">G178*(1+L178/100)</f>
        <v>0</v>
      </c>
      <c r="N178" s="147">
        <v>3.0000000000000001E-3</v>
      </c>
      <c r="O178" s="147">
        <f t="shared" ref="O178:O183" si="21">ROUND(E178*N178,5)</f>
        <v>3.0000000000000001E-3</v>
      </c>
      <c r="P178" s="147">
        <v>0</v>
      </c>
      <c r="Q178" s="147">
        <f t="shared" ref="Q178:Q183" si="22">ROUND(E178*P178,5)</f>
        <v>0</v>
      </c>
      <c r="R178" s="147"/>
      <c r="S178" s="147"/>
      <c r="T178" s="148">
        <v>0</v>
      </c>
      <c r="U178" s="147">
        <f t="shared" ref="U178:U183" si="23">ROUND(E178*T178,2)</f>
        <v>0</v>
      </c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 t="s">
        <v>238</v>
      </c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</row>
    <row r="179" spans="1:60" outlineLevel="1" x14ac:dyDescent="0.2">
      <c r="A179" s="140">
        <v>104</v>
      </c>
      <c r="B179" s="140" t="s">
        <v>376</v>
      </c>
      <c r="C179" s="175" t="s">
        <v>377</v>
      </c>
      <c r="D179" s="147" t="s">
        <v>174</v>
      </c>
      <c r="E179" s="152">
        <v>4</v>
      </c>
      <c r="F179" s="155">
        <f t="shared" si="16"/>
        <v>0</v>
      </c>
      <c r="G179" s="156">
        <f t="shared" si="17"/>
        <v>0</v>
      </c>
      <c r="H179" s="156"/>
      <c r="I179" s="156">
        <f t="shared" si="18"/>
        <v>0</v>
      </c>
      <c r="J179" s="156"/>
      <c r="K179" s="156">
        <f t="shared" si="19"/>
        <v>0</v>
      </c>
      <c r="L179" s="156">
        <v>21</v>
      </c>
      <c r="M179" s="156">
        <f t="shared" si="20"/>
        <v>0</v>
      </c>
      <c r="N179" s="147">
        <v>2E-3</v>
      </c>
      <c r="O179" s="147">
        <f t="shared" si="21"/>
        <v>8.0000000000000002E-3</v>
      </c>
      <c r="P179" s="147">
        <v>0</v>
      </c>
      <c r="Q179" s="147">
        <f t="shared" si="22"/>
        <v>0</v>
      </c>
      <c r="R179" s="147"/>
      <c r="S179" s="147"/>
      <c r="T179" s="148">
        <v>0</v>
      </c>
      <c r="U179" s="147">
        <f t="shared" si="23"/>
        <v>0</v>
      </c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 t="s">
        <v>238</v>
      </c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</row>
    <row r="180" spans="1:60" outlineLevel="1" x14ac:dyDescent="0.2">
      <c r="A180" s="140">
        <v>105</v>
      </c>
      <c r="B180" s="140" t="s">
        <v>378</v>
      </c>
      <c r="C180" s="175" t="s">
        <v>379</v>
      </c>
      <c r="D180" s="147" t="s">
        <v>174</v>
      </c>
      <c r="E180" s="152">
        <v>2000</v>
      </c>
      <c r="F180" s="155">
        <f t="shared" si="16"/>
        <v>0</v>
      </c>
      <c r="G180" s="156">
        <f t="shared" si="17"/>
        <v>0</v>
      </c>
      <c r="H180" s="156"/>
      <c r="I180" s="156">
        <f t="shared" si="18"/>
        <v>0</v>
      </c>
      <c r="J180" s="156"/>
      <c r="K180" s="156">
        <f t="shared" si="19"/>
        <v>0</v>
      </c>
      <c r="L180" s="156">
        <v>21</v>
      </c>
      <c r="M180" s="156">
        <f t="shared" si="20"/>
        <v>0</v>
      </c>
      <c r="N180" s="147">
        <v>1.0000000000000001E-5</v>
      </c>
      <c r="O180" s="147">
        <f t="shared" si="21"/>
        <v>0.02</v>
      </c>
      <c r="P180" s="147">
        <v>0</v>
      </c>
      <c r="Q180" s="147">
        <f t="shared" si="22"/>
        <v>0</v>
      </c>
      <c r="R180" s="147"/>
      <c r="S180" s="147"/>
      <c r="T180" s="148">
        <v>0</v>
      </c>
      <c r="U180" s="147">
        <f t="shared" si="23"/>
        <v>0</v>
      </c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 t="s">
        <v>238</v>
      </c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</row>
    <row r="181" spans="1:60" outlineLevel="1" x14ac:dyDescent="0.2">
      <c r="A181" s="140">
        <v>106</v>
      </c>
      <c r="B181" s="140" t="s">
        <v>380</v>
      </c>
      <c r="C181" s="175" t="s">
        <v>381</v>
      </c>
      <c r="D181" s="147" t="s">
        <v>174</v>
      </c>
      <c r="E181" s="152">
        <v>1</v>
      </c>
      <c r="F181" s="155">
        <f t="shared" si="16"/>
        <v>0</v>
      </c>
      <c r="G181" s="156">
        <f t="shared" si="17"/>
        <v>0</v>
      </c>
      <c r="H181" s="156"/>
      <c r="I181" s="156">
        <f t="shared" si="18"/>
        <v>0</v>
      </c>
      <c r="J181" s="156"/>
      <c r="K181" s="156">
        <f t="shared" si="19"/>
        <v>0</v>
      </c>
      <c r="L181" s="156">
        <v>21</v>
      </c>
      <c r="M181" s="156">
        <f t="shared" si="20"/>
        <v>0</v>
      </c>
      <c r="N181" s="147">
        <v>5.0000000000000001E-4</v>
      </c>
      <c r="O181" s="147">
        <f t="shared" si="21"/>
        <v>5.0000000000000001E-4</v>
      </c>
      <c r="P181" s="147">
        <v>0</v>
      </c>
      <c r="Q181" s="147">
        <f t="shared" si="22"/>
        <v>0</v>
      </c>
      <c r="R181" s="147"/>
      <c r="S181" s="147"/>
      <c r="T181" s="148">
        <v>0</v>
      </c>
      <c r="U181" s="147">
        <f t="shared" si="23"/>
        <v>0</v>
      </c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 t="s">
        <v>238</v>
      </c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</row>
    <row r="182" spans="1:60" ht="22.5" outlineLevel="1" x14ac:dyDescent="0.2">
      <c r="A182" s="140">
        <v>107</v>
      </c>
      <c r="B182" s="140" t="s">
        <v>382</v>
      </c>
      <c r="C182" s="175" t="s">
        <v>383</v>
      </c>
      <c r="D182" s="147" t="s">
        <v>133</v>
      </c>
      <c r="E182" s="152">
        <v>9.5</v>
      </c>
      <c r="F182" s="155">
        <f t="shared" si="16"/>
        <v>0</v>
      </c>
      <c r="G182" s="156">
        <f t="shared" si="17"/>
        <v>0</v>
      </c>
      <c r="H182" s="156"/>
      <c r="I182" s="156">
        <f t="shared" si="18"/>
        <v>0</v>
      </c>
      <c r="J182" s="156"/>
      <c r="K182" s="156">
        <f t="shared" si="19"/>
        <v>0</v>
      </c>
      <c r="L182" s="156">
        <v>21</v>
      </c>
      <c r="M182" s="156">
        <f t="shared" si="20"/>
        <v>0</v>
      </c>
      <c r="N182" s="147">
        <v>1.75E-3</v>
      </c>
      <c r="O182" s="147">
        <f t="shared" si="21"/>
        <v>1.6629999999999999E-2</v>
      </c>
      <c r="P182" s="147">
        <v>0</v>
      </c>
      <c r="Q182" s="147">
        <f t="shared" si="22"/>
        <v>0</v>
      </c>
      <c r="R182" s="147"/>
      <c r="S182" s="147"/>
      <c r="T182" s="148">
        <v>0.185</v>
      </c>
      <c r="U182" s="147">
        <f t="shared" si="23"/>
        <v>1.76</v>
      </c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 t="s">
        <v>120</v>
      </c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</row>
    <row r="183" spans="1:60" ht="22.5" outlineLevel="1" x14ac:dyDescent="0.2">
      <c r="A183" s="140">
        <v>108</v>
      </c>
      <c r="B183" s="140" t="s">
        <v>384</v>
      </c>
      <c r="C183" s="175" t="s">
        <v>385</v>
      </c>
      <c r="D183" s="147" t="s">
        <v>133</v>
      </c>
      <c r="E183" s="152">
        <v>17.5</v>
      </c>
      <c r="F183" s="155">
        <f t="shared" si="16"/>
        <v>0</v>
      </c>
      <c r="G183" s="156">
        <f t="shared" si="17"/>
        <v>0</v>
      </c>
      <c r="H183" s="156"/>
      <c r="I183" s="156">
        <f t="shared" si="18"/>
        <v>0</v>
      </c>
      <c r="J183" s="156"/>
      <c r="K183" s="156">
        <f t="shared" si="19"/>
        <v>0</v>
      </c>
      <c r="L183" s="156">
        <v>21</v>
      </c>
      <c r="M183" s="156">
        <f t="shared" si="20"/>
        <v>0</v>
      </c>
      <c r="N183" s="147">
        <v>4.0999999999999999E-4</v>
      </c>
      <c r="O183" s="147">
        <f t="shared" si="21"/>
        <v>7.1799999999999998E-3</v>
      </c>
      <c r="P183" s="147">
        <v>0</v>
      </c>
      <c r="Q183" s="147">
        <f t="shared" si="22"/>
        <v>0</v>
      </c>
      <c r="R183" s="147"/>
      <c r="S183" s="147"/>
      <c r="T183" s="148">
        <v>0.1</v>
      </c>
      <c r="U183" s="147">
        <f t="shared" si="23"/>
        <v>1.75</v>
      </c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 t="s">
        <v>120</v>
      </c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</row>
    <row r="184" spans="1:60" outlineLevel="1" x14ac:dyDescent="0.2">
      <c r="A184" s="140"/>
      <c r="B184" s="140"/>
      <c r="C184" s="177" t="s">
        <v>386</v>
      </c>
      <c r="D184" s="151"/>
      <c r="E184" s="154">
        <v>17.5</v>
      </c>
      <c r="F184" s="156"/>
      <c r="G184" s="156"/>
      <c r="H184" s="156"/>
      <c r="I184" s="156"/>
      <c r="J184" s="156"/>
      <c r="K184" s="156"/>
      <c r="L184" s="156"/>
      <c r="M184" s="156"/>
      <c r="N184" s="147"/>
      <c r="O184" s="147"/>
      <c r="P184" s="147"/>
      <c r="Q184" s="147"/>
      <c r="R184" s="147"/>
      <c r="S184" s="147"/>
      <c r="T184" s="148"/>
      <c r="U184" s="147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 t="s">
        <v>122</v>
      </c>
      <c r="AF184" s="139">
        <v>0</v>
      </c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</row>
    <row r="185" spans="1:60" ht="22.5" outlineLevel="1" x14ac:dyDescent="0.2">
      <c r="A185" s="140">
        <v>109</v>
      </c>
      <c r="B185" s="140" t="s">
        <v>387</v>
      </c>
      <c r="C185" s="175" t="s">
        <v>388</v>
      </c>
      <c r="D185" s="147" t="s">
        <v>133</v>
      </c>
      <c r="E185" s="152">
        <v>50</v>
      </c>
      <c r="F185" s="155">
        <f>H185+J185</f>
        <v>0</v>
      </c>
      <c r="G185" s="156">
        <f>ROUND(E185*F185,2)</f>
        <v>0</v>
      </c>
      <c r="H185" s="156"/>
      <c r="I185" s="156">
        <f>ROUND(E185*H185,2)</f>
        <v>0</v>
      </c>
      <c r="J185" s="156"/>
      <c r="K185" s="156">
        <f>ROUND(E185*J185,2)</f>
        <v>0</v>
      </c>
      <c r="L185" s="156">
        <v>21</v>
      </c>
      <c r="M185" s="156">
        <f>G185*(1+L185/100)</f>
        <v>0</v>
      </c>
      <c r="N185" s="147">
        <v>4.8000000000000001E-4</v>
      </c>
      <c r="O185" s="147">
        <f>ROUND(E185*N185,5)</f>
        <v>2.4E-2</v>
      </c>
      <c r="P185" s="147">
        <v>0</v>
      </c>
      <c r="Q185" s="147">
        <f>ROUND(E185*P185,5)</f>
        <v>0</v>
      </c>
      <c r="R185" s="147"/>
      <c r="S185" s="147"/>
      <c r="T185" s="148">
        <v>0.1</v>
      </c>
      <c r="U185" s="147">
        <f>ROUND(E185*T185,2)</f>
        <v>5</v>
      </c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 t="s">
        <v>120</v>
      </c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</row>
    <row r="186" spans="1:60" outlineLevel="1" x14ac:dyDescent="0.2">
      <c r="A186" s="140"/>
      <c r="B186" s="140"/>
      <c r="C186" s="177" t="s">
        <v>389</v>
      </c>
      <c r="D186" s="151"/>
      <c r="E186" s="154">
        <v>28.5</v>
      </c>
      <c r="F186" s="156"/>
      <c r="G186" s="156"/>
      <c r="H186" s="156"/>
      <c r="I186" s="156"/>
      <c r="J186" s="156"/>
      <c r="K186" s="156"/>
      <c r="L186" s="156"/>
      <c r="M186" s="156"/>
      <c r="N186" s="147"/>
      <c r="O186" s="147"/>
      <c r="P186" s="147"/>
      <c r="Q186" s="147"/>
      <c r="R186" s="147"/>
      <c r="S186" s="147"/>
      <c r="T186" s="148"/>
      <c r="U186" s="147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 t="s">
        <v>122</v>
      </c>
      <c r="AF186" s="139">
        <v>0</v>
      </c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</row>
    <row r="187" spans="1:60" outlineLevel="1" x14ac:dyDescent="0.2">
      <c r="A187" s="140"/>
      <c r="B187" s="140"/>
      <c r="C187" s="177" t="s">
        <v>276</v>
      </c>
      <c r="D187" s="151"/>
      <c r="E187" s="154">
        <v>4</v>
      </c>
      <c r="F187" s="156"/>
      <c r="G187" s="156"/>
      <c r="H187" s="156"/>
      <c r="I187" s="156"/>
      <c r="J187" s="156"/>
      <c r="K187" s="156"/>
      <c r="L187" s="156"/>
      <c r="M187" s="156"/>
      <c r="N187" s="147"/>
      <c r="O187" s="147"/>
      <c r="P187" s="147"/>
      <c r="Q187" s="147"/>
      <c r="R187" s="147"/>
      <c r="S187" s="147"/>
      <c r="T187" s="148"/>
      <c r="U187" s="147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 t="s">
        <v>122</v>
      </c>
      <c r="AF187" s="139">
        <v>0</v>
      </c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</row>
    <row r="188" spans="1:60" outlineLevel="1" x14ac:dyDescent="0.2">
      <c r="A188" s="140"/>
      <c r="B188" s="140"/>
      <c r="C188" s="177" t="s">
        <v>390</v>
      </c>
      <c r="D188" s="151"/>
      <c r="E188" s="154">
        <v>17.5</v>
      </c>
      <c r="F188" s="156"/>
      <c r="G188" s="156"/>
      <c r="H188" s="156"/>
      <c r="I188" s="156"/>
      <c r="J188" s="156"/>
      <c r="K188" s="156"/>
      <c r="L188" s="156"/>
      <c r="M188" s="156"/>
      <c r="N188" s="147"/>
      <c r="O188" s="147"/>
      <c r="P188" s="147"/>
      <c r="Q188" s="147"/>
      <c r="R188" s="147"/>
      <c r="S188" s="147"/>
      <c r="T188" s="148"/>
      <c r="U188" s="147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 t="s">
        <v>122</v>
      </c>
      <c r="AF188" s="139">
        <v>0</v>
      </c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</row>
    <row r="189" spans="1:60" ht="22.5" outlineLevel="1" x14ac:dyDescent="0.2">
      <c r="A189" s="140">
        <v>110</v>
      </c>
      <c r="B189" s="140" t="s">
        <v>391</v>
      </c>
      <c r="C189" s="175" t="s">
        <v>392</v>
      </c>
      <c r="D189" s="147" t="s">
        <v>133</v>
      </c>
      <c r="E189" s="152">
        <v>50</v>
      </c>
      <c r="F189" s="155">
        <f>H189+J189</f>
        <v>0</v>
      </c>
      <c r="G189" s="156">
        <f>ROUND(E189*F189,2)</f>
        <v>0</v>
      </c>
      <c r="H189" s="156"/>
      <c r="I189" s="156">
        <f>ROUND(E189*H189,2)</f>
        <v>0</v>
      </c>
      <c r="J189" s="156"/>
      <c r="K189" s="156">
        <f>ROUND(E189*J189,2)</f>
        <v>0</v>
      </c>
      <c r="L189" s="156">
        <v>21</v>
      </c>
      <c r="M189" s="156">
        <f>G189*(1+L189/100)</f>
        <v>0</v>
      </c>
      <c r="N189" s="147">
        <v>1.6000000000000001E-4</v>
      </c>
      <c r="O189" s="147">
        <f>ROUND(E189*N189,5)</f>
        <v>8.0000000000000002E-3</v>
      </c>
      <c r="P189" s="147">
        <v>0</v>
      </c>
      <c r="Q189" s="147">
        <f>ROUND(E189*P189,5)</f>
        <v>0</v>
      </c>
      <c r="R189" s="147"/>
      <c r="S189" s="147"/>
      <c r="T189" s="148">
        <v>6.7000000000000004E-2</v>
      </c>
      <c r="U189" s="147">
        <f>ROUND(E189*T189,2)</f>
        <v>3.35</v>
      </c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 t="s">
        <v>120</v>
      </c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</row>
    <row r="190" spans="1:60" outlineLevel="1" x14ac:dyDescent="0.2">
      <c r="A190" s="140">
        <v>111</v>
      </c>
      <c r="B190" s="140" t="s">
        <v>393</v>
      </c>
      <c r="C190" s="175" t="s">
        <v>394</v>
      </c>
      <c r="D190" s="147" t="s">
        <v>115</v>
      </c>
      <c r="E190" s="152">
        <v>1</v>
      </c>
      <c r="F190" s="155">
        <f>H190+J190</f>
        <v>0</v>
      </c>
      <c r="G190" s="156">
        <f>ROUND(E190*F190,2)</f>
        <v>0</v>
      </c>
      <c r="H190" s="156"/>
      <c r="I190" s="156">
        <f>ROUND(E190*H190,2)</f>
        <v>0</v>
      </c>
      <c r="J190" s="156"/>
      <c r="K190" s="156">
        <f>ROUND(E190*J190,2)</f>
        <v>0</v>
      </c>
      <c r="L190" s="156">
        <v>21</v>
      </c>
      <c r="M190" s="156">
        <f>G190*(1+L190/100)</f>
        <v>0</v>
      </c>
      <c r="N190" s="147">
        <v>1.6000000000000001E-3</v>
      </c>
      <c r="O190" s="147">
        <f>ROUND(E190*N190,5)</f>
        <v>1.6000000000000001E-3</v>
      </c>
      <c r="P190" s="147">
        <v>0</v>
      </c>
      <c r="Q190" s="147">
        <f>ROUND(E190*P190,5)</f>
        <v>0</v>
      </c>
      <c r="R190" s="147"/>
      <c r="S190" s="147"/>
      <c r="T190" s="148">
        <v>6.7000000000000004E-2</v>
      </c>
      <c r="U190" s="147">
        <f>ROUND(E190*T190,2)</f>
        <v>7.0000000000000007E-2</v>
      </c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 t="s">
        <v>120</v>
      </c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</row>
    <row r="191" spans="1:60" outlineLevel="1" x14ac:dyDescent="0.2">
      <c r="A191" s="140">
        <v>112</v>
      </c>
      <c r="B191" s="140" t="s">
        <v>395</v>
      </c>
      <c r="C191" s="175" t="s">
        <v>396</v>
      </c>
      <c r="D191" s="147" t="s">
        <v>174</v>
      </c>
      <c r="E191" s="152">
        <v>1158</v>
      </c>
      <c r="F191" s="155">
        <f>H191+J191</f>
        <v>0</v>
      </c>
      <c r="G191" s="156">
        <f>ROUND(E191*F191,2)</f>
        <v>0</v>
      </c>
      <c r="H191" s="156"/>
      <c r="I191" s="156">
        <f>ROUND(E191*H191,2)</f>
        <v>0</v>
      </c>
      <c r="J191" s="156"/>
      <c r="K191" s="156">
        <f>ROUND(E191*J191,2)</f>
        <v>0</v>
      </c>
      <c r="L191" s="156">
        <v>21</v>
      </c>
      <c r="M191" s="156">
        <f>G191*(1+L191/100)</f>
        <v>0</v>
      </c>
      <c r="N191" s="147">
        <v>2.2000000000000001E-4</v>
      </c>
      <c r="O191" s="147">
        <f>ROUND(E191*N191,5)</f>
        <v>0.25475999999999999</v>
      </c>
      <c r="P191" s="147">
        <v>0</v>
      </c>
      <c r="Q191" s="147">
        <f>ROUND(E191*P191,5)</f>
        <v>0</v>
      </c>
      <c r="R191" s="147"/>
      <c r="S191" s="147"/>
      <c r="T191" s="148">
        <v>0.05</v>
      </c>
      <c r="U191" s="147">
        <f>ROUND(E191*T191,2)</f>
        <v>57.9</v>
      </c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 t="s">
        <v>120</v>
      </c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</row>
    <row r="192" spans="1:60" outlineLevel="1" x14ac:dyDescent="0.2">
      <c r="A192" s="140"/>
      <c r="B192" s="140"/>
      <c r="C192" s="177" t="s">
        <v>397</v>
      </c>
      <c r="D192" s="151"/>
      <c r="E192" s="154">
        <v>996</v>
      </c>
      <c r="F192" s="156"/>
      <c r="G192" s="156"/>
      <c r="H192" s="156"/>
      <c r="I192" s="156"/>
      <c r="J192" s="156"/>
      <c r="K192" s="156"/>
      <c r="L192" s="156"/>
      <c r="M192" s="156"/>
      <c r="N192" s="147"/>
      <c r="O192" s="147"/>
      <c r="P192" s="147"/>
      <c r="Q192" s="147"/>
      <c r="R192" s="147"/>
      <c r="S192" s="147"/>
      <c r="T192" s="148"/>
      <c r="U192" s="147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 t="s">
        <v>122</v>
      </c>
      <c r="AF192" s="139">
        <v>0</v>
      </c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</row>
    <row r="193" spans="1:60" outlineLevel="1" x14ac:dyDescent="0.2">
      <c r="A193" s="140"/>
      <c r="B193" s="140"/>
      <c r="C193" s="177" t="s">
        <v>398</v>
      </c>
      <c r="D193" s="151"/>
      <c r="E193" s="154">
        <v>162</v>
      </c>
      <c r="F193" s="156"/>
      <c r="G193" s="156"/>
      <c r="H193" s="156"/>
      <c r="I193" s="156"/>
      <c r="J193" s="156"/>
      <c r="K193" s="156"/>
      <c r="L193" s="156"/>
      <c r="M193" s="156"/>
      <c r="N193" s="147"/>
      <c r="O193" s="147"/>
      <c r="P193" s="147"/>
      <c r="Q193" s="147"/>
      <c r="R193" s="147"/>
      <c r="S193" s="147"/>
      <c r="T193" s="148"/>
      <c r="U193" s="147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 t="s">
        <v>122</v>
      </c>
      <c r="AF193" s="139">
        <v>0</v>
      </c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</row>
    <row r="194" spans="1:60" outlineLevel="1" x14ac:dyDescent="0.2">
      <c r="A194" s="140">
        <v>113</v>
      </c>
      <c r="B194" s="140" t="s">
        <v>399</v>
      </c>
      <c r="C194" s="175" t="s">
        <v>400</v>
      </c>
      <c r="D194" s="147" t="s">
        <v>196</v>
      </c>
      <c r="E194" s="152">
        <v>22.2</v>
      </c>
      <c r="F194" s="155">
        <f>H194+J194</f>
        <v>0</v>
      </c>
      <c r="G194" s="156">
        <f>ROUND(E194*F194,2)</f>
        <v>0</v>
      </c>
      <c r="H194" s="156"/>
      <c r="I194" s="156">
        <f>ROUND(E194*H194,2)</f>
        <v>0</v>
      </c>
      <c r="J194" s="156"/>
      <c r="K194" s="156">
        <f>ROUND(E194*J194,2)</f>
        <v>0</v>
      </c>
      <c r="L194" s="156">
        <v>21</v>
      </c>
      <c r="M194" s="156">
        <f>G194*(1+L194/100)</f>
        <v>0</v>
      </c>
      <c r="N194" s="147">
        <v>0</v>
      </c>
      <c r="O194" s="147">
        <f>ROUND(E194*N194,5)</f>
        <v>0</v>
      </c>
      <c r="P194" s="147">
        <v>0</v>
      </c>
      <c r="Q194" s="147">
        <f>ROUND(E194*P194,5)</f>
        <v>0</v>
      </c>
      <c r="R194" s="147"/>
      <c r="S194" s="147"/>
      <c r="T194" s="148">
        <v>2.5569999999999999</v>
      </c>
      <c r="U194" s="147">
        <f>ROUND(E194*T194,2)</f>
        <v>56.77</v>
      </c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 t="s">
        <v>120</v>
      </c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</row>
    <row r="195" spans="1:60" x14ac:dyDescent="0.2">
      <c r="A195" s="141" t="s">
        <v>111</v>
      </c>
      <c r="B195" s="141" t="s">
        <v>78</v>
      </c>
      <c r="C195" s="176" t="s">
        <v>79</v>
      </c>
      <c r="D195" s="149"/>
      <c r="E195" s="153"/>
      <c r="F195" s="157"/>
      <c r="G195" s="157">
        <f>SUMIF(AE196:AE198,"&lt;&gt;NOR",G196:G198)</f>
        <v>0</v>
      </c>
      <c r="H195" s="157"/>
      <c r="I195" s="157">
        <f>SUM(I196:I198)</f>
        <v>0</v>
      </c>
      <c r="J195" s="157"/>
      <c r="K195" s="157">
        <f>SUM(K196:K198)</f>
        <v>0</v>
      </c>
      <c r="L195" s="157"/>
      <c r="M195" s="157">
        <f>SUM(M196:M198)</f>
        <v>0</v>
      </c>
      <c r="N195" s="149"/>
      <c r="O195" s="149">
        <f>SUM(O196:O198)</f>
        <v>0.31084000000000001</v>
      </c>
      <c r="P195" s="149"/>
      <c r="Q195" s="149">
        <f>SUM(Q196:Q198)</f>
        <v>0</v>
      </c>
      <c r="R195" s="149"/>
      <c r="S195" s="149"/>
      <c r="T195" s="150"/>
      <c r="U195" s="149">
        <f>SUM(U196:U198)</f>
        <v>51.859999999999992</v>
      </c>
      <c r="AE195" t="s">
        <v>112</v>
      </c>
    </row>
    <row r="196" spans="1:60" outlineLevel="1" x14ac:dyDescent="0.2">
      <c r="A196" s="140">
        <v>114</v>
      </c>
      <c r="B196" s="140" t="s">
        <v>401</v>
      </c>
      <c r="C196" s="175" t="s">
        <v>402</v>
      </c>
      <c r="D196" s="147" t="s">
        <v>133</v>
      </c>
      <c r="E196" s="152">
        <v>128</v>
      </c>
      <c r="F196" s="155">
        <f>H196+J196</f>
        <v>0</v>
      </c>
      <c r="G196" s="156">
        <f>ROUND(E196*F196,2)</f>
        <v>0</v>
      </c>
      <c r="H196" s="156"/>
      <c r="I196" s="156">
        <f>ROUND(E196*H196,2)</f>
        <v>0</v>
      </c>
      <c r="J196" s="156"/>
      <c r="K196" s="156">
        <f>ROUND(E196*J196,2)</f>
        <v>0</v>
      </c>
      <c r="L196" s="156">
        <v>21</v>
      </c>
      <c r="M196" s="156">
        <f>G196*(1+L196/100)</f>
        <v>0</v>
      </c>
      <c r="N196" s="147">
        <v>2.7999999999999998E-4</v>
      </c>
      <c r="O196" s="147">
        <f>ROUND(E196*N196,5)</f>
        <v>3.5839999999999997E-2</v>
      </c>
      <c r="P196" s="147">
        <v>0</v>
      </c>
      <c r="Q196" s="147">
        <f>ROUND(E196*P196,5)</f>
        <v>0</v>
      </c>
      <c r="R196" s="147"/>
      <c r="S196" s="147"/>
      <c r="T196" s="148">
        <v>0.1855</v>
      </c>
      <c r="U196" s="147">
        <f>ROUND(E196*T196,2)</f>
        <v>23.74</v>
      </c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 t="s">
        <v>120</v>
      </c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</row>
    <row r="197" spans="1:60" ht="22.5" outlineLevel="1" x14ac:dyDescent="0.2">
      <c r="A197" s="140">
        <v>115</v>
      </c>
      <c r="B197" s="140" t="s">
        <v>403</v>
      </c>
      <c r="C197" s="175" t="s">
        <v>404</v>
      </c>
      <c r="D197" s="147" t="s">
        <v>119</v>
      </c>
      <c r="E197" s="152">
        <v>22</v>
      </c>
      <c r="F197" s="155">
        <f>H197+J197</f>
        <v>0</v>
      </c>
      <c r="G197" s="156">
        <f>ROUND(E197*F197,2)</f>
        <v>0</v>
      </c>
      <c r="H197" s="156"/>
      <c r="I197" s="156">
        <f>ROUND(E197*H197,2)</f>
        <v>0</v>
      </c>
      <c r="J197" s="156"/>
      <c r="K197" s="156">
        <f>ROUND(E197*J197,2)</f>
        <v>0</v>
      </c>
      <c r="L197" s="156">
        <v>21</v>
      </c>
      <c r="M197" s="156">
        <f>G197*(1+L197/100)</f>
        <v>0</v>
      </c>
      <c r="N197" s="147">
        <v>1.2500000000000001E-2</v>
      </c>
      <c r="O197" s="147">
        <f>ROUND(E197*N197,5)</f>
        <v>0.27500000000000002</v>
      </c>
      <c r="P197" s="147">
        <v>0</v>
      </c>
      <c r="Q197" s="147">
        <f>ROUND(E197*P197,5)</f>
        <v>0</v>
      </c>
      <c r="R197" s="147"/>
      <c r="S197" s="147"/>
      <c r="T197" s="148">
        <v>1.24352</v>
      </c>
      <c r="U197" s="147">
        <f>ROUND(E197*T197,2)</f>
        <v>27.36</v>
      </c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 t="s">
        <v>116</v>
      </c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</row>
    <row r="198" spans="1:60" outlineLevel="1" x14ac:dyDescent="0.2">
      <c r="A198" s="140">
        <v>116</v>
      </c>
      <c r="B198" s="140" t="s">
        <v>405</v>
      </c>
      <c r="C198" s="175" t="s">
        <v>406</v>
      </c>
      <c r="D198" s="147" t="s">
        <v>196</v>
      </c>
      <c r="E198" s="152">
        <v>0.31</v>
      </c>
      <c r="F198" s="155">
        <f>H198+J198</f>
        <v>0</v>
      </c>
      <c r="G198" s="156">
        <f>ROUND(E198*F198,2)</f>
        <v>0</v>
      </c>
      <c r="H198" s="156"/>
      <c r="I198" s="156">
        <f>ROUND(E198*H198,2)</f>
        <v>0</v>
      </c>
      <c r="J198" s="156"/>
      <c r="K198" s="156">
        <f>ROUND(E198*J198,2)</f>
        <v>0</v>
      </c>
      <c r="L198" s="156">
        <v>21</v>
      </c>
      <c r="M198" s="156">
        <f>G198*(1+L198/100)</f>
        <v>0</v>
      </c>
      <c r="N198" s="147">
        <v>0</v>
      </c>
      <c r="O198" s="147">
        <f>ROUND(E198*N198,5)</f>
        <v>0</v>
      </c>
      <c r="P198" s="147">
        <v>0</v>
      </c>
      <c r="Q198" s="147">
        <f>ROUND(E198*P198,5)</f>
        <v>0</v>
      </c>
      <c r="R198" s="147"/>
      <c r="S198" s="147"/>
      <c r="T198" s="148">
        <v>2.4470000000000001</v>
      </c>
      <c r="U198" s="147">
        <f>ROUND(E198*T198,2)</f>
        <v>0.76</v>
      </c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 t="s">
        <v>120</v>
      </c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</row>
    <row r="199" spans="1:60" x14ac:dyDescent="0.2">
      <c r="A199" s="141" t="s">
        <v>111</v>
      </c>
      <c r="B199" s="141" t="s">
        <v>80</v>
      </c>
      <c r="C199" s="176" t="s">
        <v>81</v>
      </c>
      <c r="D199" s="149"/>
      <c r="E199" s="153"/>
      <c r="F199" s="157"/>
      <c r="G199" s="157">
        <f>SUMIF(AE200:AE202,"&lt;&gt;NOR",G200:G202)</f>
        <v>0</v>
      </c>
      <c r="H199" s="157"/>
      <c r="I199" s="157">
        <f>SUM(I200:I202)</f>
        <v>0</v>
      </c>
      <c r="J199" s="157"/>
      <c r="K199" s="157">
        <f>SUM(K200:K202)</f>
        <v>0</v>
      </c>
      <c r="L199" s="157"/>
      <c r="M199" s="157">
        <f>SUM(M200:M202)</f>
        <v>0</v>
      </c>
      <c r="N199" s="149"/>
      <c r="O199" s="149">
        <f>SUM(O200:O202)</f>
        <v>6.1000000000000004E-3</v>
      </c>
      <c r="P199" s="149"/>
      <c r="Q199" s="149">
        <f>SUM(Q200:Q202)</f>
        <v>0</v>
      </c>
      <c r="R199" s="149"/>
      <c r="S199" s="149"/>
      <c r="T199" s="150"/>
      <c r="U199" s="149">
        <f>SUM(U200:U202)</f>
        <v>2.2599999999999998</v>
      </c>
      <c r="AE199" t="s">
        <v>112</v>
      </c>
    </row>
    <row r="200" spans="1:60" outlineLevel="1" x14ac:dyDescent="0.2">
      <c r="A200" s="140">
        <v>117</v>
      </c>
      <c r="B200" s="140" t="s">
        <v>407</v>
      </c>
      <c r="C200" s="175" t="s">
        <v>408</v>
      </c>
      <c r="D200" s="147" t="s">
        <v>119</v>
      </c>
      <c r="E200" s="152">
        <v>10</v>
      </c>
      <c r="F200" s="155">
        <f>H200+J200</f>
        <v>0</v>
      </c>
      <c r="G200" s="156">
        <f>ROUND(E200*F200,2)</f>
        <v>0</v>
      </c>
      <c r="H200" s="156"/>
      <c r="I200" s="156">
        <f>ROUND(E200*H200,2)</f>
        <v>0</v>
      </c>
      <c r="J200" s="156"/>
      <c r="K200" s="156">
        <f>ROUND(E200*J200,2)</f>
        <v>0</v>
      </c>
      <c r="L200" s="156">
        <v>21</v>
      </c>
      <c r="M200" s="156">
        <f>G200*(1+L200/100)</f>
        <v>0</v>
      </c>
      <c r="N200" s="147">
        <v>2.0000000000000001E-4</v>
      </c>
      <c r="O200" s="147">
        <f>ROUND(E200*N200,5)</f>
        <v>2E-3</v>
      </c>
      <c r="P200" s="147">
        <v>0</v>
      </c>
      <c r="Q200" s="147">
        <f>ROUND(E200*P200,5)</f>
        <v>0</v>
      </c>
      <c r="R200" s="147"/>
      <c r="S200" s="147"/>
      <c r="T200" s="148">
        <v>7.1999999999999995E-2</v>
      </c>
      <c r="U200" s="147">
        <f>ROUND(E200*T200,2)</f>
        <v>0.72</v>
      </c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 t="s">
        <v>120</v>
      </c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</row>
    <row r="201" spans="1:60" outlineLevel="1" x14ac:dyDescent="0.2">
      <c r="A201" s="140"/>
      <c r="B201" s="140"/>
      <c r="C201" s="177" t="s">
        <v>121</v>
      </c>
      <c r="D201" s="151"/>
      <c r="E201" s="154">
        <v>10</v>
      </c>
      <c r="F201" s="156"/>
      <c r="G201" s="156"/>
      <c r="H201" s="156"/>
      <c r="I201" s="156"/>
      <c r="J201" s="156"/>
      <c r="K201" s="156"/>
      <c r="L201" s="156"/>
      <c r="M201" s="156"/>
      <c r="N201" s="147"/>
      <c r="O201" s="147"/>
      <c r="P201" s="147"/>
      <c r="Q201" s="147"/>
      <c r="R201" s="147"/>
      <c r="S201" s="147"/>
      <c r="T201" s="148"/>
      <c r="U201" s="147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 t="s">
        <v>122</v>
      </c>
      <c r="AF201" s="139">
        <v>0</v>
      </c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</row>
    <row r="202" spans="1:60" outlineLevel="1" x14ac:dyDescent="0.2">
      <c r="A202" s="140">
        <v>118</v>
      </c>
      <c r="B202" s="140" t="s">
        <v>409</v>
      </c>
      <c r="C202" s="175" t="s">
        <v>410</v>
      </c>
      <c r="D202" s="147" t="s">
        <v>119</v>
      </c>
      <c r="E202" s="152">
        <v>10</v>
      </c>
      <c r="F202" s="155">
        <f>H202+J202</f>
        <v>0</v>
      </c>
      <c r="G202" s="156">
        <f>ROUND(E202*F202,2)</f>
        <v>0</v>
      </c>
      <c r="H202" s="156"/>
      <c r="I202" s="156">
        <f>ROUND(E202*H202,2)</f>
        <v>0</v>
      </c>
      <c r="J202" s="156"/>
      <c r="K202" s="156">
        <f>ROUND(E202*J202,2)</f>
        <v>0</v>
      </c>
      <c r="L202" s="156">
        <v>21</v>
      </c>
      <c r="M202" s="156">
        <f>G202*(1+L202/100)</f>
        <v>0</v>
      </c>
      <c r="N202" s="147">
        <v>4.0999999999999999E-4</v>
      </c>
      <c r="O202" s="147">
        <f>ROUND(E202*N202,5)</f>
        <v>4.1000000000000003E-3</v>
      </c>
      <c r="P202" s="147">
        <v>0</v>
      </c>
      <c r="Q202" s="147">
        <f>ROUND(E202*P202,5)</f>
        <v>0</v>
      </c>
      <c r="R202" s="147"/>
      <c r="S202" s="147"/>
      <c r="T202" s="148">
        <v>0.154</v>
      </c>
      <c r="U202" s="147">
        <f>ROUND(E202*T202,2)</f>
        <v>1.54</v>
      </c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 t="s">
        <v>120</v>
      </c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</row>
    <row r="203" spans="1:60" x14ac:dyDescent="0.2">
      <c r="A203" s="141" t="s">
        <v>111</v>
      </c>
      <c r="B203" s="141" t="s">
        <v>82</v>
      </c>
      <c r="C203" s="176" t="s">
        <v>83</v>
      </c>
      <c r="D203" s="149"/>
      <c r="E203" s="153"/>
      <c r="F203" s="157"/>
      <c r="G203" s="157">
        <f>SUMIF(AE204:AE209,"&lt;&gt;NOR",G204:G209)</f>
        <v>0</v>
      </c>
      <c r="H203" s="157"/>
      <c r="I203" s="157">
        <f>SUM(I204:I209)</f>
        <v>0</v>
      </c>
      <c r="J203" s="157"/>
      <c r="K203" s="157">
        <f>SUM(K204:K209)</f>
        <v>0</v>
      </c>
      <c r="L203" s="157"/>
      <c r="M203" s="157">
        <f>SUM(M204:M209)</f>
        <v>0</v>
      </c>
      <c r="N203" s="149"/>
      <c r="O203" s="149">
        <f>SUM(O204:O209)</f>
        <v>0.42235</v>
      </c>
      <c r="P203" s="149"/>
      <c r="Q203" s="149">
        <f>SUM(Q204:Q209)</f>
        <v>0</v>
      </c>
      <c r="R203" s="149"/>
      <c r="S203" s="149"/>
      <c r="T203" s="150"/>
      <c r="U203" s="149">
        <f>SUM(U204:U209)</f>
        <v>883.6099999999999</v>
      </c>
      <c r="AE203" t="s">
        <v>112</v>
      </c>
    </row>
    <row r="204" spans="1:60" outlineLevel="1" x14ac:dyDescent="0.2">
      <c r="A204" s="140">
        <v>119</v>
      </c>
      <c r="B204" s="140" t="s">
        <v>411</v>
      </c>
      <c r="C204" s="175" t="s">
        <v>412</v>
      </c>
      <c r="D204" s="147" t="s">
        <v>115</v>
      </c>
      <c r="E204" s="152">
        <v>1</v>
      </c>
      <c r="F204" s="155">
        <f>H204+J204</f>
        <v>0</v>
      </c>
      <c r="G204" s="156">
        <f>ROUND(E204*F204,2)</f>
        <v>0</v>
      </c>
      <c r="H204" s="156"/>
      <c r="I204" s="156">
        <f>ROUND(E204*H204,2)</f>
        <v>0</v>
      </c>
      <c r="J204" s="156"/>
      <c r="K204" s="156">
        <f>ROUND(E204*J204,2)</f>
        <v>0</v>
      </c>
      <c r="L204" s="156">
        <v>21</v>
      </c>
      <c r="M204" s="156">
        <f>G204*(1+L204/100)</f>
        <v>0</v>
      </c>
      <c r="N204" s="147">
        <v>0.29942999999999997</v>
      </c>
      <c r="O204" s="147">
        <f>ROUND(E204*N204,5)</f>
        <v>0.29942999999999997</v>
      </c>
      <c r="P204" s="147">
        <v>0</v>
      </c>
      <c r="Q204" s="147">
        <f>ROUND(E204*P204,5)</f>
        <v>0</v>
      </c>
      <c r="R204" s="147"/>
      <c r="S204" s="147"/>
      <c r="T204" s="148">
        <v>150.43144000000001</v>
      </c>
      <c r="U204" s="147">
        <f>ROUND(E204*T204,2)</f>
        <v>150.43</v>
      </c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 t="s">
        <v>116</v>
      </c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</row>
    <row r="205" spans="1:60" outlineLevel="1" x14ac:dyDescent="0.2">
      <c r="A205" s="140"/>
      <c r="B205" s="140"/>
      <c r="C205" s="244" t="s">
        <v>413</v>
      </c>
      <c r="D205" s="245"/>
      <c r="E205" s="246"/>
      <c r="F205" s="247"/>
      <c r="G205" s="248"/>
      <c r="H205" s="156"/>
      <c r="I205" s="156"/>
      <c r="J205" s="156"/>
      <c r="K205" s="156"/>
      <c r="L205" s="156"/>
      <c r="M205" s="156"/>
      <c r="N205" s="147"/>
      <c r="O205" s="147"/>
      <c r="P205" s="147"/>
      <c r="Q205" s="147"/>
      <c r="R205" s="147"/>
      <c r="S205" s="147"/>
      <c r="T205" s="148"/>
      <c r="U205" s="147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 t="s">
        <v>139</v>
      </c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42" t="str">
        <f>C205</f>
        <v>zemění a bleskosvod dle popisu TZ a výkresu hromosvodu</v>
      </c>
      <c r="BB205" s="139"/>
      <c r="BC205" s="139"/>
      <c r="BD205" s="139"/>
      <c r="BE205" s="139"/>
      <c r="BF205" s="139"/>
      <c r="BG205" s="139"/>
      <c r="BH205" s="139"/>
    </row>
    <row r="206" spans="1:60" outlineLevel="1" x14ac:dyDescent="0.2">
      <c r="A206" s="140">
        <v>120</v>
      </c>
      <c r="B206" s="140" t="s">
        <v>414</v>
      </c>
      <c r="C206" s="175" t="s">
        <v>415</v>
      </c>
      <c r="D206" s="147" t="s">
        <v>115</v>
      </c>
      <c r="E206" s="152">
        <v>1</v>
      </c>
      <c r="F206" s="155">
        <f>H206+J206</f>
        <v>0</v>
      </c>
      <c r="G206" s="156">
        <f>ROUND(E206*F206,2)</f>
        <v>0</v>
      </c>
      <c r="H206" s="156"/>
      <c r="I206" s="156">
        <f>ROUND(E206*H206,2)</f>
        <v>0</v>
      </c>
      <c r="J206" s="156"/>
      <c r="K206" s="156">
        <f>ROUND(E206*J206,2)</f>
        <v>0</v>
      </c>
      <c r="L206" s="156">
        <v>21</v>
      </c>
      <c r="M206" s="156">
        <f>G206*(1+L206/100)</f>
        <v>0</v>
      </c>
      <c r="N206" s="147">
        <v>0</v>
      </c>
      <c r="O206" s="147">
        <f>ROUND(E206*N206,5)</f>
        <v>0</v>
      </c>
      <c r="P206" s="147">
        <v>0</v>
      </c>
      <c r="Q206" s="147">
        <f>ROUND(E206*P206,5)</f>
        <v>0</v>
      </c>
      <c r="R206" s="147"/>
      <c r="S206" s="147"/>
      <c r="T206" s="148">
        <v>73.316980000000001</v>
      </c>
      <c r="U206" s="147">
        <f>ROUND(E206*T206,2)</f>
        <v>73.319999999999993</v>
      </c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 t="s">
        <v>116</v>
      </c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</row>
    <row r="207" spans="1:60" outlineLevel="1" x14ac:dyDescent="0.2">
      <c r="A207" s="140">
        <v>121</v>
      </c>
      <c r="B207" s="140" t="s">
        <v>416</v>
      </c>
      <c r="C207" s="175" t="s">
        <v>417</v>
      </c>
      <c r="D207" s="147" t="s">
        <v>115</v>
      </c>
      <c r="E207" s="152">
        <v>1</v>
      </c>
      <c r="F207" s="155">
        <f>H207+J207</f>
        <v>0</v>
      </c>
      <c r="G207" s="156">
        <f>ROUND(E207*F207,2)</f>
        <v>0</v>
      </c>
      <c r="H207" s="156"/>
      <c r="I207" s="156">
        <f>ROUND(E207*H207,2)</f>
        <v>0</v>
      </c>
      <c r="J207" s="156"/>
      <c r="K207" s="156">
        <f>ROUND(E207*J207,2)</f>
        <v>0</v>
      </c>
      <c r="L207" s="156">
        <v>21</v>
      </c>
      <c r="M207" s="156">
        <f>G207*(1+L207/100)</f>
        <v>0</v>
      </c>
      <c r="N207" s="147">
        <v>0.12292</v>
      </c>
      <c r="O207" s="147">
        <f>ROUND(E207*N207,5)</f>
        <v>0.12292</v>
      </c>
      <c r="P207" s="147">
        <v>0</v>
      </c>
      <c r="Q207" s="147">
        <f>ROUND(E207*P207,5)</f>
        <v>0</v>
      </c>
      <c r="R207" s="147"/>
      <c r="S207" s="147"/>
      <c r="T207" s="148">
        <v>73.316980000000001</v>
      </c>
      <c r="U207" s="147">
        <f>ROUND(E207*T207,2)</f>
        <v>73.319999999999993</v>
      </c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 t="s">
        <v>116</v>
      </c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</row>
    <row r="208" spans="1:60" outlineLevel="1" x14ac:dyDescent="0.2">
      <c r="A208" s="140">
        <v>122</v>
      </c>
      <c r="B208" s="140" t="s">
        <v>418</v>
      </c>
      <c r="C208" s="175" t="s">
        <v>419</v>
      </c>
      <c r="D208" s="147" t="s">
        <v>115</v>
      </c>
      <c r="E208" s="152">
        <v>4</v>
      </c>
      <c r="F208" s="155">
        <f>H208+J208</f>
        <v>0</v>
      </c>
      <c r="G208" s="156">
        <f>ROUND(E208*F208,2)</f>
        <v>0</v>
      </c>
      <c r="H208" s="156"/>
      <c r="I208" s="156">
        <f>ROUND(E208*H208,2)</f>
        <v>0</v>
      </c>
      <c r="J208" s="156"/>
      <c r="K208" s="156">
        <f>ROUND(E208*J208,2)</f>
        <v>0</v>
      </c>
      <c r="L208" s="156">
        <v>21</v>
      </c>
      <c r="M208" s="156">
        <f>G208*(1+L208/100)</f>
        <v>0</v>
      </c>
      <c r="N208" s="147">
        <v>0</v>
      </c>
      <c r="O208" s="147">
        <f>ROUND(E208*N208,5)</f>
        <v>0</v>
      </c>
      <c r="P208" s="147">
        <v>0</v>
      </c>
      <c r="Q208" s="147">
        <f>ROUND(E208*P208,5)</f>
        <v>0</v>
      </c>
      <c r="R208" s="147"/>
      <c r="S208" s="147"/>
      <c r="T208" s="148">
        <v>73.316980000000001</v>
      </c>
      <c r="U208" s="147">
        <f>ROUND(E208*T208,2)</f>
        <v>293.27</v>
      </c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 t="s">
        <v>116</v>
      </c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</row>
    <row r="209" spans="1:60" outlineLevel="1" x14ac:dyDescent="0.2">
      <c r="A209" s="140">
        <v>123</v>
      </c>
      <c r="B209" s="140" t="s">
        <v>420</v>
      </c>
      <c r="C209" s="175" t="s">
        <v>421</v>
      </c>
      <c r="D209" s="147" t="s">
        <v>115</v>
      </c>
      <c r="E209" s="152">
        <v>4</v>
      </c>
      <c r="F209" s="155">
        <f>H209+J209</f>
        <v>0</v>
      </c>
      <c r="G209" s="156">
        <f>ROUND(E209*F209,2)</f>
        <v>0</v>
      </c>
      <c r="H209" s="156"/>
      <c r="I209" s="156">
        <f>ROUND(E209*H209,2)</f>
        <v>0</v>
      </c>
      <c r="J209" s="156"/>
      <c r="K209" s="156">
        <f>ROUND(E209*J209,2)</f>
        <v>0</v>
      </c>
      <c r="L209" s="156">
        <v>21</v>
      </c>
      <c r="M209" s="156">
        <f>G209*(1+L209/100)</f>
        <v>0</v>
      </c>
      <c r="N209" s="147">
        <v>0</v>
      </c>
      <c r="O209" s="147">
        <f>ROUND(E209*N209,5)</f>
        <v>0</v>
      </c>
      <c r="P209" s="147">
        <v>0</v>
      </c>
      <c r="Q209" s="147">
        <f>ROUND(E209*P209,5)</f>
        <v>0</v>
      </c>
      <c r="R209" s="147"/>
      <c r="S209" s="147"/>
      <c r="T209" s="148">
        <v>73.316980000000001</v>
      </c>
      <c r="U209" s="147">
        <f>ROUND(E209*T209,2)</f>
        <v>293.27</v>
      </c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 t="s">
        <v>116</v>
      </c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</row>
    <row r="210" spans="1:60" x14ac:dyDescent="0.2">
      <c r="A210" s="141" t="s">
        <v>111</v>
      </c>
      <c r="B210" s="141" t="s">
        <v>84</v>
      </c>
      <c r="C210" s="176" t="s">
        <v>26</v>
      </c>
      <c r="D210" s="149"/>
      <c r="E210" s="153"/>
      <c r="F210" s="157"/>
      <c r="G210" s="157">
        <f>SUMIF(AE211:AE221,"&lt;&gt;NOR",G211:G221)</f>
        <v>0</v>
      </c>
      <c r="H210" s="157"/>
      <c r="I210" s="157">
        <f>SUM(I211:I221)</f>
        <v>0</v>
      </c>
      <c r="J210" s="157"/>
      <c r="K210" s="157">
        <f>SUM(K211:K221)</f>
        <v>0</v>
      </c>
      <c r="L210" s="157"/>
      <c r="M210" s="157">
        <f>SUM(M211:M221)</f>
        <v>0</v>
      </c>
      <c r="N210" s="149"/>
      <c r="O210" s="149">
        <f>SUM(O211:O221)</f>
        <v>0</v>
      </c>
      <c r="P210" s="149"/>
      <c r="Q210" s="149">
        <f>SUM(Q211:Q221)</f>
        <v>0</v>
      </c>
      <c r="R210" s="149"/>
      <c r="S210" s="149"/>
      <c r="T210" s="150"/>
      <c r="U210" s="149">
        <f>SUM(U211:U221)</f>
        <v>0</v>
      </c>
      <c r="AE210" t="s">
        <v>112</v>
      </c>
    </row>
    <row r="211" spans="1:60" outlineLevel="1" x14ac:dyDescent="0.2">
      <c r="A211" s="140">
        <v>124</v>
      </c>
      <c r="B211" s="140" t="s">
        <v>422</v>
      </c>
      <c r="C211" s="175" t="s">
        <v>423</v>
      </c>
      <c r="D211" s="147" t="s">
        <v>424</v>
      </c>
      <c r="E211" s="152">
        <v>1</v>
      </c>
      <c r="F211" s="155">
        <f t="shared" ref="F211:F221" si="24">H211+J211</f>
        <v>0</v>
      </c>
      <c r="G211" s="156">
        <f t="shared" ref="G211:G221" si="25">ROUND(E211*F211,2)</f>
        <v>0</v>
      </c>
      <c r="H211" s="156"/>
      <c r="I211" s="156">
        <f t="shared" ref="I211:I221" si="26">ROUND(E211*H211,2)</f>
        <v>0</v>
      </c>
      <c r="J211" s="156"/>
      <c r="K211" s="156">
        <f t="shared" ref="K211:K221" si="27">ROUND(E211*J211,2)</f>
        <v>0</v>
      </c>
      <c r="L211" s="156">
        <v>21</v>
      </c>
      <c r="M211" s="156">
        <f t="shared" ref="M211:M221" si="28">G211*(1+L211/100)</f>
        <v>0</v>
      </c>
      <c r="N211" s="147">
        <v>0</v>
      </c>
      <c r="O211" s="147">
        <f t="shared" ref="O211:O221" si="29">ROUND(E211*N211,5)</f>
        <v>0</v>
      </c>
      <c r="P211" s="147">
        <v>0</v>
      </c>
      <c r="Q211" s="147">
        <f t="shared" ref="Q211:Q221" si="30">ROUND(E211*P211,5)</f>
        <v>0</v>
      </c>
      <c r="R211" s="147"/>
      <c r="S211" s="147"/>
      <c r="T211" s="148">
        <v>0</v>
      </c>
      <c r="U211" s="147">
        <f t="shared" ref="U211:U221" si="31">ROUND(E211*T211,2)</f>
        <v>0</v>
      </c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 t="s">
        <v>120</v>
      </c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</row>
    <row r="212" spans="1:60" outlineLevel="1" x14ac:dyDescent="0.2">
      <c r="A212" s="140">
        <v>125</v>
      </c>
      <c r="B212" s="140" t="s">
        <v>425</v>
      </c>
      <c r="C212" s="175" t="s">
        <v>426</v>
      </c>
      <c r="D212" s="147" t="s">
        <v>424</v>
      </c>
      <c r="E212" s="152">
        <v>1</v>
      </c>
      <c r="F212" s="155">
        <f t="shared" si="24"/>
        <v>0</v>
      </c>
      <c r="G212" s="156">
        <f t="shared" si="25"/>
        <v>0</v>
      </c>
      <c r="H212" s="156"/>
      <c r="I212" s="156">
        <f t="shared" si="26"/>
        <v>0</v>
      </c>
      <c r="J212" s="156"/>
      <c r="K212" s="156">
        <f t="shared" si="27"/>
        <v>0</v>
      </c>
      <c r="L212" s="156">
        <v>21</v>
      </c>
      <c r="M212" s="156">
        <f t="shared" si="28"/>
        <v>0</v>
      </c>
      <c r="N212" s="147">
        <v>0</v>
      </c>
      <c r="O212" s="147">
        <f t="shared" si="29"/>
        <v>0</v>
      </c>
      <c r="P212" s="147">
        <v>0</v>
      </c>
      <c r="Q212" s="147">
        <f t="shared" si="30"/>
        <v>0</v>
      </c>
      <c r="R212" s="147"/>
      <c r="S212" s="147"/>
      <c r="T212" s="148">
        <v>0</v>
      </c>
      <c r="U212" s="147">
        <f t="shared" si="31"/>
        <v>0</v>
      </c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 t="s">
        <v>120</v>
      </c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</row>
    <row r="213" spans="1:60" outlineLevel="1" x14ac:dyDescent="0.2">
      <c r="A213" s="140">
        <v>126</v>
      </c>
      <c r="B213" s="140" t="s">
        <v>427</v>
      </c>
      <c r="C213" s="175" t="s">
        <v>428</v>
      </c>
      <c r="D213" s="147" t="s">
        <v>424</v>
      </c>
      <c r="E213" s="152">
        <v>1</v>
      </c>
      <c r="F213" s="155">
        <f t="shared" si="24"/>
        <v>0</v>
      </c>
      <c r="G213" s="156">
        <f t="shared" si="25"/>
        <v>0</v>
      </c>
      <c r="H213" s="156"/>
      <c r="I213" s="156">
        <f t="shared" si="26"/>
        <v>0</v>
      </c>
      <c r="J213" s="156"/>
      <c r="K213" s="156">
        <f t="shared" si="27"/>
        <v>0</v>
      </c>
      <c r="L213" s="156">
        <v>21</v>
      </c>
      <c r="M213" s="156">
        <f t="shared" si="28"/>
        <v>0</v>
      </c>
      <c r="N213" s="147">
        <v>0</v>
      </c>
      <c r="O213" s="147">
        <f t="shared" si="29"/>
        <v>0</v>
      </c>
      <c r="P213" s="147">
        <v>0</v>
      </c>
      <c r="Q213" s="147">
        <f t="shared" si="30"/>
        <v>0</v>
      </c>
      <c r="R213" s="147"/>
      <c r="S213" s="147"/>
      <c r="T213" s="148">
        <v>0</v>
      </c>
      <c r="U213" s="147">
        <f t="shared" si="31"/>
        <v>0</v>
      </c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 t="s">
        <v>120</v>
      </c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</row>
    <row r="214" spans="1:60" outlineLevel="1" x14ac:dyDescent="0.2">
      <c r="A214" s="140">
        <v>127</v>
      </c>
      <c r="B214" s="140" t="s">
        <v>429</v>
      </c>
      <c r="C214" s="175" t="s">
        <v>430</v>
      </c>
      <c r="D214" s="147" t="s">
        <v>424</v>
      </c>
      <c r="E214" s="152">
        <v>1</v>
      </c>
      <c r="F214" s="155">
        <f t="shared" si="24"/>
        <v>0</v>
      </c>
      <c r="G214" s="156">
        <f t="shared" si="25"/>
        <v>0</v>
      </c>
      <c r="H214" s="156"/>
      <c r="I214" s="156">
        <f t="shared" si="26"/>
        <v>0</v>
      </c>
      <c r="J214" s="156"/>
      <c r="K214" s="156">
        <f t="shared" si="27"/>
        <v>0</v>
      </c>
      <c r="L214" s="156">
        <v>21</v>
      </c>
      <c r="M214" s="156">
        <f t="shared" si="28"/>
        <v>0</v>
      </c>
      <c r="N214" s="147">
        <v>0</v>
      </c>
      <c r="O214" s="147">
        <f t="shared" si="29"/>
        <v>0</v>
      </c>
      <c r="P214" s="147">
        <v>0</v>
      </c>
      <c r="Q214" s="147">
        <f t="shared" si="30"/>
        <v>0</v>
      </c>
      <c r="R214" s="147"/>
      <c r="S214" s="147"/>
      <c r="T214" s="148">
        <v>0</v>
      </c>
      <c r="U214" s="147">
        <f t="shared" si="31"/>
        <v>0</v>
      </c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 t="s">
        <v>120</v>
      </c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</row>
    <row r="215" spans="1:60" outlineLevel="1" x14ac:dyDescent="0.2">
      <c r="A215" s="140">
        <v>128</v>
      </c>
      <c r="B215" s="140" t="s">
        <v>431</v>
      </c>
      <c r="C215" s="175" t="s">
        <v>432</v>
      </c>
      <c r="D215" s="147" t="s">
        <v>424</v>
      </c>
      <c r="E215" s="152">
        <v>1</v>
      </c>
      <c r="F215" s="155">
        <f t="shared" si="24"/>
        <v>0</v>
      </c>
      <c r="G215" s="156">
        <f t="shared" si="25"/>
        <v>0</v>
      </c>
      <c r="H215" s="156"/>
      <c r="I215" s="156">
        <f t="shared" si="26"/>
        <v>0</v>
      </c>
      <c r="J215" s="156"/>
      <c r="K215" s="156">
        <f t="shared" si="27"/>
        <v>0</v>
      </c>
      <c r="L215" s="156">
        <v>21</v>
      </c>
      <c r="M215" s="156">
        <f t="shared" si="28"/>
        <v>0</v>
      </c>
      <c r="N215" s="147">
        <v>0</v>
      </c>
      <c r="O215" s="147">
        <f t="shared" si="29"/>
        <v>0</v>
      </c>
      <c r="P215" s="147">
        <v>0</v>
      </c>
      <c r="Q215" s="147">
        <f t="shared" si="30"/>
        <v>0</v>
      </c>
      <c r="R215" s="147"/>
      <c r="S215" s="147"/>
      <c r="T215" s="148">
        <v>0</v>
      </c>
      <c r="U215" s="147">
        <f t="shared" si="31"/>
        <v>0</v>
      </c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 t="s">
        <v>120</v>
      </c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</row>
    <row r="216" spans="1:60" outlineLevel="1" x14ac:dyDescent="0.2">
      <c r="A216" s="140">
        <v>129</v>
      </c>
      <c r="B216" s="140" t="s">
        <v>433</v>
      </c>
      <c r="C216" s="175" t="s">
        <v>434</v>
      </c>
      <c r="D216" s="147" t="s">
        <v>424</v>
      </c>
      <c r="E216" s="152">
        <v>1</v>
      </c>
      <c r="F216" s="155">
        <f t="shared" si="24"/>
        <v>0</v>
      </c>
      <c r="G216" s="156">
        <f t="shared" si="25"/>
        <v>0</v>
      </c>
      <c r="H216" s="156"/>
      <c r="I216" s="156">
        <f t="shared" si="26"/>
        <v>0</v>
      </c>
      <c r="J216" s="156"/>
      <c r="K216" s="156">
        <f t="shared" si="27"/>
        <v>0</v>
      </c>
      <c r="L216" s="156">
        <v>21</v>
      </c>
      <c r="M216" s="156">
        <f t="shared" si="28"/>
        <v>0</v>
      </c>
      <c r="N216" s="147">
        <v>0</v>
      </c>
      <c r="O216" s="147">
        <f t="shared" si="29"/>
        <v>0</v>
      </c>
      <c r="P216" s="147">
        <v>0</v>
      </c>
      <c r="Q216" s="147">
        <f t="shared" si="30"/>
        <v>0</v>
      </c>
      <c r="R216" s="147"/>
      <c r="S216" s="147"/>
      <c r="T216" s="148">
        <v>0</v>
      </c>
      <c r="U216" s="147">
        <f t="shared" si="31"/>
        <v>0</v>
      </c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 t="s">
        <v>120</v>
      </c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</row>
    <row r="217" spans="1:60" outlineLevel="1" x14ac:dyDescent="0.2">
      <c r="A217" s="140">
        <v>130</v>
      </c>
      <c r="B217" s="140" t="s">
        <v>435</v>
      </c>
      <c r="C217" s="175" t="s">
        <v>436</v>
      </c>
      <c r="D217" s="147" t="s">
        <v>424</v>
      </c>
      <c r="E217" s="152">
        <v>1</v>
      </c>
      <c r="F217" s="155">
        <f t="shared" si="24"/>
        <v>0</v>
      </c>
      <c r="G217" s="156">
        <f t="shared" si="25"/>
        <v>0</v>
      </c>
      <c r="H217" s="156"/>
      <c r="I217" s="156">
        <f t="shared" si="26"/>
        <v>0</v>
      </c>
      <c r="J217" s="156"/>
      <c r="K217" s="156">
        <f t="shared" si="27"/>
        <v>0</v>
      </c>
      <c r="L217" s="156">
        <v>21</v>
      </c>
      <c r="M217" s="156">
        <f t="shared" si="28"/>
        <v>0</v>
      </c>
      <c r="N217" s="147">
        <v>0</v>
      </c>
      <c r="O217" s="147">
        <f t="shared" si="29"/>
        <v>0</v>
      </c>
      <c r="P217" s="147">
        <v>0</v>
      </c>
      <c r="Q217" s="147">
        <f t="shared" si="30"/>
        <v>0</v>
      </c>
      <c r="R217" s="147"/>
      <c r="S217" s="147"/>
      <c r="T217" s="148">
        <v>0</v>
      </c>
      <c r="U217" s="147">
        <f t="shared" si="31"/>
        <v>0</v>
      </c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 t="s">
        <v>120</v>
      </c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</row>
    <row r="218" spans="1:60" outlineLevel="1" x14ac:dyDescent="0.2">
      <c r="A218" s="140">
        <v>131</v>
      </c>
      <c r="B218" s="140" t="s">
        <v>437</v>
      </c>
      <c r="C218" s="175" t="s">
        <v>438</v>
      </c>
      <c r="D218" s="147" t="s">
        <v>424</v>
      </c>
      <c r="E218" s="152">
        <v>1</v>
      </c>
      <c r="F218" s="155">
        <f t="shared" si="24"/>
        <v>0</v>
      </c>
      <c r="G218" s="156">
        <f t="shared" si="25"/>
        <v>0</v>
      </c>
      <c r="H218" s="156"/>
      <c r="I218" s="156">
        <f t="shared" si="26"/>
        <v>0</v>
      </c>
      <c r="J218" s="156"/>
      <c r="K218" s="156">
        <f t="shared" si="27"/>
        <v>0</v>
      </c>
      <c r="L218" s="156">
        <v>21</v>
      </c>
      <c r="M218" s="156">
        <f t="shared" si="28"/>
        <v>0</v>
      </c>
      <c r="N218" s="147">
        <v>0</v>
      </c>
      <c r="O218" s="147">
        <f t="shared" si="29"/>
        <v>0</v>
      </c>
      <c r="P218" s="147">
        <v>0</v>
      </c>
      <c r="Q218" s="147">
        <f t="shared" si="30"/>
        <v>0</v>
      </c>
      <c r="R218" s="147"/>
      <c r="S218" s="147"/>
      <c r="T218" s="148">
        <v>0</v>
      </c>
      <c r="U218" s="147">
        <f t="shared" si="31"/>
        <v>0</v>
      </c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 t="s">
        <v>120</v>
      </c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</row>
    <row r="219" spans="1:60" outlineLevel="1" x14ac:dyDescent="0.2">
      <c r="A219" s="140">
        <v>132</v>
      </c>
      <c r="B219" s="140" t="s">
        <v>439</v>
      </c>
      <c r="C219" s="175" t="s">
        <v>440</v>
      </c>
      <c r="D219" s="147" t="s">
        <v>424</v>
      </c>
      <c r="E219" s="152">
        <v>1</v>
      </c>
      <c r="F219" s="155">
        <f t="shared" si="24"/>
        <v>0</v>
      </c>
      <c r="G219" s="156">
        <f t="shared" si="25"/>
        <v>0</v>
      </c>
      <c r="H219" s="156"/>
      <c r="I219" s="156">
        <f t="shared" si="26"/>
        <v>0</v>
      </c>
      <c r="J219" s="156"/>
      <c r="K219" s="156">
        <f t="shared" si="27"/>
        <v>0</v>
      </c>
      <c r="L219" s="156">
        <v>21</v>
      </c>
      <c r="M219" s="156">
        <f t="shared" si="28"/>
        <v>0</v>
      </c>
      <c r="N219" s="147">
        <v>0</v>
      </c>
      <c r="O219" s="147">
        <f t="shared" si="29"/>
        <v>0</v>
      </c>
      <c r="P219" s="147">
        <v>0</v>
      </c>
      <c r="Q219" s="147">
        <f t="shared" si="30"/>
        <v>0</v>
      </c>
      <c r="R219" s="147"/>
      <c r="S219" s="147"/>
      <c r="T219" s="148">
        <v>0</v>
      </c>
      <c r="U219" s="147">
        <f t="shared" si="31"/>
        <v>0</v>
      </c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 t="s">
        <v>120</v>
      </c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</row>
    <row r="220" spans="1:60" outlineLevel="1" x14ac:dyDescent="0.2">
      <c r="A220" s="140">
        <v>133</v>
      </c>
      <c r="B220" s="140" t="s">
        <v>441</v>
      </c>
      <c r="C220" s="175" t="s">
        <v>442</v>
      </c>
      <c r="D220" s="147" t="s">
        <v>424</v>
      </c>
      <c r="E220" s="152">
        <v>1</v>
      </c>
      <c r="F220" s="155">
        <f t="shared" si="24"/>
        <v>0</v>
      </c>
      <c r="G220" s="156">
        <f t="shared" si="25"/>
        <v>0</v>
      </c>
      <c r="H220" s="156"/>
      <c r="I220" s="156">
        <f t="shared" si="26"/>
        <v>0</v>
      </c>
      <c r="J220" s="156"/>
      <c r="K220" s="156">
        <f t="shared" si="27"/>
        <v>0</v>
      </c>
      <c r="L220" s="156">
        <v>21</v>
      </c>
      <c r="M220" s="156">
        <f t="shared" si="28"/>
        <v>0</v>
      </c>
      <c r="N220" s="147">
        <v>0</v>
      </c>
      <c r="O220" s="147">
        <f t="shared" si="29"/>
        <v>0</v>
      </c>
      <c r="P220" s="147">
        <v>0</v>
      </c>
      <c r="Q220" s="147">
        <f t="shared" si="30"/>
        <v>0</v>
      </c>
      <c r="R220" s="147"/>
      <c r="S220" s="147"/>
      <c r="T220" s="148">
        <v>0</v>
      </c>
      <c r="U220" s="147">
        <f t="shared" si="31"/>
        <v>0</v>
      </c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 t="s">
        <v>120</v>
      </c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</row>
    <row r="221" spans="1:60" outlineLevel="1" x14ac:dyDescent="0.2">
      <c r="A221" s="165">
        <v>134</v>
      </c>
      <c r="B221" s="165" t="s">
        <v>443</v>
      </c>
      <c r="C221" s="178" t="s">
        <v>444</v>
      </c>
      <c r="D221" s="166" t="s">
        <v>424</v>
      </c>
      <c r="E221" s="167">
        <v>1</v>
      </c>
      <c r="F221" s="168">
        <f t="shared" si="24"/>
        <v>0</v>
      </c>
      <c r="G221" s="169">
        <f t="shared" si="25"/>
        <v>0</v>
      </c>
      <c r="H221" s="169"/>
      <c r="I221" s="169">
        <f t="shared" si="26"/>
        <v>0</v>
      </c>
      <c r="J221" s="169"/>
      <c r="K221" s="169">
        <f t="shared" si="27"/>
        <v>0</v>
      </c>
      <c r="L221" s="169">
        <v>21</v>
      </c>
      <c r="M221" s="169">
        <f t="shared" si="28"/>
        <v>0</v>
      </c>
      <c r="N221" s="166">
        <v>0</v>
      </c>
      <c r="O221" s="166">
        <f t="shared" si="29"/>
        <v>0</v>
      </c>
      <c r="P221" s="166">
        <v>0</v>
      </c>
      <c r="Q221" s="166">
        <f t="shared" si="30"/>
        <v>0</v>
      </c>
      <c r="R221" s="166"/>
      <c r="S221" s="166"/>
      <c r="T221" s="170">
        <v>0</v>
      </c>
      <c r="U221" s="166">
        <f t="shared" si="31"/>
        <v>0</v>
      </c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 t="s">
        <v>120</v>
      </c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</row>
    <row r="222" spans="1:60" x14ac:dyDescent="0.2">
      <c r="A222" s="4"/>
      <c r="B222" s="5" t="s">
        <v>445</v>
      </c>
      <c r="C222" s="179" t="s">
        <v>445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AC222">
        <v>15</v>
      </c>
      <c r="AD222">
        <v>21</v>
      </c>
    </row>
    <row r="223" spans="1:60" x14ac:dyDescent="0.2">
      <c r="A223" s="171"/>
      <c r="B223" s="172" t="s">
        <v>28</v>
      </c>
      <c r="C223" s="180" t="s">
        <v>445</v>
      </c>
      <c r="D223" s="173"/>
      <c r="E223" s="173"/>
      <c r="F223" s="173"/>
      <c r="G223" s="174">
        <f>G8+G10+G15+G21+G26+G30+G58+G77+G80+G109+G134+G195+G199+G203+G210</f>
        <v>0</v>
      </c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AC223">
        <f>SUMIF(L7:L221,AC222,G7:G221)</f>
        <v>0</v>
      </c>
      <c r="AD223">
        <f>SUMIF(L7:L221,AD222,G7:G221)</f>
        <v>0</v>
      </c>
      <c r="AE223" t="s">
        <v>446</v>
      </c>
    </row>
    <row r="224" spans="1:60" x14ac:dyDescent="0.2">
      <c r="A224" s="4"/>
      <c r="B224" s="5" t="s">
        <v>445</v>
      </c>
      <c r="C224" s="179" t="s">
        <v>445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31" x14ac:dyDescent="0.2">
      <c r="A225" s="4"/>
      <c r="B225" s="5" t="s">
        <v>445</v>
      </c>
      <c r="C225" s="179" t="s">
        <v>445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31" x14ac:dyDescent="0.2">
      <c r="A226" s="256" t="s">
        <v>447</v>
      </c>
      <c r="B226" s="256"/>
      <c r="C226" s="257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31" x14ac:dyDescent="0.2">
      <c r="A227" s="258"/>
      <c r="B227" s="259"/>
      <c r="C227" s="260"/>
      <c r="D227" s="259"/>
      <c r="E227" s="259"/>
      <c r="F227" s="259"/>
      <c r="G227" s="261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AE227" t="s">
        <v>448</v>
      </c>
    </row>
    <row r="228" spans="1:31" x14ac:dyDescent="0.2">
      <c r="A228" s="262"/>
      <c r="B228" s="263"/>
      <c r="C228" s="264"/>
      <c r="D228" s="263"/>
      <c r="E228" s="263"/>
      <c r="F228" s="263"/>
      <c r="G228" s="26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31" x14ac:dyDescent="0.2">
      <c r="A229" s="262"/>
      <c r="B229" s="263"/>
      <c r="C229" s="264"/>
      <c r="D229" s="263"/>
      <c r="E229" s="263"/>
      <c r="F229" s="263"/>
      <c r="G229" s="26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31" x14ac:dyDescent="0.2">
      <c r="A230" s="262"/>
      <c r="B230" s="263"/>
      <c r="C230" s="264"/>
      <c r="D230" s="263"/>
      <c r="E230" s="263"/>
      <c r="F230" s="263"/>
      <c r="G230" s="26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31" x14ac:dyDescent="0.2">
      <c r="A231" s="266"/>
      <c r="B231" s="267"/>
      <c r="C231" s="268"/>
      <c r="D231" s="267"/>
      <c r="E231" s="267"/>
      <c r="F231" s="267"/>
      <c r="G231" s="269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31" x14ac:dyDescent="0.2">
      <c r="A232" s="4"/>
      <c r="B232" s="5" t="s">
        <v>445</v>
      </c>
      <c r="C232" s="179" t="s">
        <v>445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31" x14ac:dyDescent="0.2">
      <c r="C233" s="181"/>
      <c r="AE233" t="s">
        <v>449</v>
      </c>
    </row>
  </sheetData>
  <mergeCells count="11">
    <mergeCell ref="C136:G136"/>
    <mergeCell ref="C137:G137"/>
    <mergeCell ref="C205:G205"/>
    <mergeCell ref="A226:C226"/>
    <mergeCell ref="A227:G231"/>
    <mergeCell ref="C111:G111"/>
    <mergeCell ref="A1:G1"/>
    <mergeCell ref="C2:G2"/>
    <mergeCell ref="C3:G3"/>
    <mergeCell ref="C4:G4"/>
    <mergeCell ref="C23:G23"/>
  </mergeCells>
  <pageMargins left="0.39370078740157499" right="0.196850393700787" top="0.78740157499999996" bottom="0.78740157499999996" header="0.3" footer="0.3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47</vt:i4>
      </vt:variant>
    </vt:vector>
  </HeadingPairs>
  <TitlesOfParts>
    <vt:vector size="52" baseType="lpstr">
      <vt:lpstr>Pokyny pro vyplnění</vt:lpstr>
      <vt:lpstr>info</vt:lpstr>
      <vt:lpstr>Stavba</vt:lpstr>
      <vt:lpstr>VzorPolozky</vt:lpstr>
      <vt:lpstr>Rozpočet Položky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Položky'!Oblast_tisku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Pazdera</dc:creator>
  <cp:lastModifiedBy>Orel Jan, Mgr. Bc.</cp:lastModifiedBy>
  <cp:lastPrinted>2014-02-28T09:52:57Z</cp:lastPrinted>
  <dcterms:created xsi:type="dcterms:W3CDTF">2009-04-08T07:15:50Z</dcterms:created>
  <dcterms:modified xsi:type="dcterms:W3CDTF">2024-02-11T16:18:50Z</dcterms:modified>
</cp:coreProperties>
</file>